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659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0">'表1'!$B$1:$L$56</definedName>
    <definedName name="_xlnm.Print_Area" localSheetId="9">'表10'!$B$1:$T$36</definedName>
    <definedName name="_xlnm.Print_Area" localSheetId="10">'表11'!$B$1:$M$35</definedName>
    <definedName name="_xlnm.Print_Area" localSheetId="11">'表12'!$B$3:$AL$35</definedName>
    <definedName name="_xlnm.Print_Area" localSheetId="12">'表13'!$B$1:$U$16</definedName>
    <definedName name="_xlnm.Print_Area" localSheetId="13">'表14'!$B$1:$Q$15,'表14'!$S$1:$AD$15</definedName>
    <definedName name="_xlnm.Print_Area" localSheetId="14">'表15'!$B$1:$U$50</definedName>
    <definedName name="_xlnm.Print_Area" localSheetId="15">'表16'!$B$1:$S$15</definedName>
    <definedName name="_xlnm.Print_Area" localSheetId="16">'表17～19'!$B$2:$K$30</definedName>
    <definedName name="_xlnm.Print_Area" localSheetId="1">'表2'!$B$1:$S$37</definedName>
    <definedName name="_xlnm.Print_Area" localSheetId="17">'表20'!$B$2:$R$38</definedName>
    <definedName name="_xlnm.Print_Area" localSheetId="18">'表21'!$B$3:$Z$38</definedName>
    <definedName name="_xlnm.Print_Area" localSheetId="19">'表22'!$B$1:$AF$35</definedName>
    <definedName name="_xlnm.Print_Area" localSheetId="20">'表23'!$B$2:$T$97</definedName>
    <definedName name="_xlnm.Print_Area" localSheetId="21">'表24'!$B$2:$K$95</definedName>
    <definedName name="_xlnm.Print_Area" localSheetId="22">'表25'!$B$1:$X$50</definedName>
    <definedName name="_xlnm.Print_Area" localSheetId="23">'表26'!$B$1:$T$60</definedName>
    <definedName name="_xlnm.Print_Area" localSheetId="2">'表3'!$B$1:$H$36</definedName>
    <definedName name="_xlnm.Print_Area" localSheetId="3">'表4'!$B$1:$J$37</definedName>
    <definedName name="_xlnm.Print_Area" localSheetId="4">'表5'!$B$1:$Q$37</definedName>
    <definedName name="_xlnm.Print_Area" localSheetId="5">'表6'!$B$4:$AH$36</definedName>
    <definedName name="_xlnm.Print_Area" localSheetId="6">'表7'!$B$4:$Q$36</definedName>
    <definedName name="_xlnm.Print_Area" localSheetId="7">'表8'!$B$1:$K$36</definedName>
    <definedName name="_xlnm.Print_Area" localSheetId="8">'表9'!$B$1:$R$37</definedName>
    <definedName name="_xlnm.Print_Titles" localSheetId="11">'表12'!$A:$B</definedName>
    <definedName name="_xlnm.Print_Titles" localSheetId="14">'表15'!$A:$C</definedName>
    <definedName name="_xlnm.Print_Titles" localSheetId="18">'表21'!$B:$B</definedName>
    <definedName name="_xlnm.Print_Titles" localSheetId="19">'表22'!$B:$B</definedName>
    <definedName name="_xlnm.Print_Titles" localSheetId="22">'表25'!$B:$C</definedName>
    <definedName name="_xlnm.Print_Titles" localSheetId="4">'表5'!$B:$B</definedName>
    <definedName name="_xlnm.Print_Titles" localSheetId="5">'表6'!$B:$B</definedName>
    <definedName name="_xlnm.Print_Titles" localSheetId="6">'表7'!$B:$B</definedName>
    <definedName name="印刷範囲" localSheetId="9">'表10'!$B$3:$Q$35</definedName>
    <definedName name="印刷範囲" localSheetId="10">'表11'!$B$3:$M$34</definedName>
    <definedName name="印刷範囲" localSheetId="13">'表14'!$B$3:$AD$15</definedName>
    <definedName name="印刷範囲" localSheetId="16">'表17～19'!$B$2:$J$30</definedName>
    <definedName name="印刷範囲" localSheetId="1">'表2'!$B$3:$S$36</definedName>
    <definedName name="印刷範囲" localSheetId="18">'表21'!$B$3:$Z$38</definedName>
    <definedName name="印刷範囲" localSheetId="19">'表22'!$B$3:$AF$35</definedName>
    <definedName name="印刷範囲" localSheetId="21">'表24'!$B$3:$K$95</definedName>
    <definedName name="印刷範囲" localSheetId="23">'表26'!$B$2:$T$60</definedName>
    <definedName name="印刷範囲">'表1'!$B$2:$L$56</definedName>
    <definedName name="印刷範囲２">'表25'!$B$3:$X$50</definedName>
  </definedNames>
  <calcPr fullCalcOnLoad="1"/>
</workbook>
</file>

<file path=xl/sharedStrings.xml><?xml version="1.0" encoding="utf-8"?>
<sst xmlns="http://schemas.openxmlformats.org/spreadsheetml/2006/main" count="1548" uniqueCount="444">
  <si>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</si>
  <si>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</si>
  <si>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</si>
  <si>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</si>
  <si>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</si>
  <si>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</si>
  <si>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</si>
  <si>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</si>
  <si>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</si>
  <si>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</si>
  <si>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</si>
  <si>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</si>
  <si>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</si>
  <si>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</si>
  <si>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</si>
  <si>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幼稚園</t>
  </si>
  <si>
    <t xml:space="preserve">    …</t>
  </si>
  <si>
    <t>専修学校</t>
  </si>
  <si>
    <t>各種学校</t>
  </si>
  <si>
    <t>学　　校　　数</t>
  </si>
  <si>
    <t>(本務者)</t>
  </si>
  <si>
    <t>　　…</t>
  </si>
  <si>
    <t xml:space="preserve">   2　高等学校の学級数は、公立・本科のみ。</t>
  </si>
  <si>
    <t>区　分</t>
  </si>
  <si>
    <t>本 校</t>
  </si>
  <si>
    <t>分 校</t>
  </si>
  <si>
    <t>佐那河内村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</si>
  <si>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</si>
  <si>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</si>
  <si>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</si>
  <si>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</si>
  <si>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</si>
  <si>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</si>
  <si>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</si>
  <si>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</si>
  <si>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</si>
  <si>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</si>
  <si>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</si>
  <si>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</si>
  <si>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</si>
  <si>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</si>
  <si>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</si>
  <si>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</si>
  <si>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</si>
  <si>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</si>
  <si>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</si>
  <si>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</si>
  <si>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</si>
  <si>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</si>
  <si>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</si>
  <si>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</si>
  <si>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</si>
  <si>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</si>
  <si>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</si>
  <si>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</si>
  <si>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</si>
  <si>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</si>
  <si>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</si>
  <si>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</si>
  <si>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</si>
  <si>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</si>
  <si>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</si>
  <si>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</si>
  <si>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</si>
  <si>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</si>
  <si>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</si>
  <si>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</si>
  <si>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</si>
  <si>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</si>
  <si>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</si>
  <si>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</si>
  <si>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</si>
  <si>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</si>
  <si>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</si>
  <si>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</si>
  <si>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</si>
  <si>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</si>
  <si>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</si>
  <si>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</si>
  <si>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</si>
  <si>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</si>
  <si>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</si>
  <si>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</si>
  <si>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</si>
  <si>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</si>
  <si>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</si>
  <si>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</si>
  <si>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</si>
  <si>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</si>
  <si>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</si>
  <si>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</si>
  <si>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</si>
  <si>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</si>
  <si>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</si>
  <si>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</si>
  <si>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</si>
  <si>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</si>
  <si>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</si>
  <si>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</si>
  <si>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</si>
  <si>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</si>
  <si>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</si>
  <si>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</si>
  <si>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</si>
  <si>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</si>
  <si>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</si>
  <si>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</si>
  <si>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</si>
  <si>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</si>
  <si>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</si>
  <si>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</si>
  <si>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</si>
  <si>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</si>
  <si>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</si>
  <si>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</si>
  <si>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</si>
  <si>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</si>
  <si>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</si>
  <si>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</si>
  <si>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</si>
  <si>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</si>
  <si>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</si>
  <si>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</si>
  <si>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</si>
  <si>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</si>
  <si>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</si>
  <si>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</si>
  <si>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</si>
  <si>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</si>
  <si>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</si>
  <si>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</si>
  <si>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</si>
  <si>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</si>
  <si>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</si>
  <si>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</si>
  <si>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</si>
  <si>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</si>
  <si>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</si>
  <si>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</si>
  <si>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</si>
  <si>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</si>
  <si>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</si>
  <si>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家庭</t>
  </si>
  <si>
    <t>和洋裁</t>
  </si>
  <si>
    <t>在　　　　園　　　　者　　　　数</t>
  </si>
  <si>
    <t>修　　了　　者</t>
  </si>
  <si>
    <t>区　　分</t>
  </si>
  <si>
    <t>生徒数　計</t>
  </si>
  <si>
    <t>総　　計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</si>
  <si>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</si>
  <si>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</si>
  <si>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</si>
  <si>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</si>
  <si>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</si>
  <si>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</si>
  <si>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</si>
  <si>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</si>
  <si>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</si>
  <si>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</si>
  <si>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</si>
  <si>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</si>
  <si>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</si>
  <si>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</si>
  <si>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</si>
  <si>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</si>
  <si>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</si>
  <si>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</si>
  <si>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</si>
  <si>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</si>
  <si>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</si>
  <si>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</si>
  <si>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</si>
  <si>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</si>
  <si>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</si>
  <si>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</si>
  <si>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</si>
  <si>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</si>
  <si>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</si>
  <si>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</si>
  <si>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</si>
  <si>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</si>
  <si>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高等学校等</t>
  </si>
  <si>
    <t>高等</t>
  </si>
  <si>
    <t>進学者</t>
  </si>
  <si>
    <t>(高等課程)</t>
  </si>
  <si>
    <t>(一般課程)</t>
  </si>
  <si>
    <t>就職者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</si>
  <si>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</si>
  <si>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</si>
  <si>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</si>
  <si>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</si>
  <si>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</si>
  <si>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</si>
  <si>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</si>
  <si>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</si>
  <si>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</si>
  <si>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</si>
  <si>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</si>
  <si>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</si>
  <si>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</si>
  <si>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</si>
  <si>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</si>
  <si>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</si>
  <si>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</si>
  <si>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</si>
  <si>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</si>
  <si>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</si>
  <si>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</si>
  <si>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</si>
  <si>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</si>
  <si>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</si>
  <si>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</si>
  <si>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</si>
  <si>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</si>
  <si>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</si>
  <si>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</si>
  <si>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</si>
  <si>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</si>
  <si>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</si>
  <si>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</si>
  <si>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</si>
  <si>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</si>
  <si>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</si>
  <si>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(専門課程)</t>
  </si>
  <si>
    <t>普通</t>
  </si>
  <si>
    <t>農業</t>
  </si>
  <si>
    <t>工業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</si>
  <si>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</si>
  <si>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</si>
  <si>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</si>
  <si>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</si>
  <si>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</si>
  <si>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</si>
  <si>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</si>
  <si>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</si>
  <si>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</si>
  <si>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</si>
  <si>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</si>
  <si>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</si>
  <si>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</si>
  <si>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</si>
  <si>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</si>
  <si>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</si>
  <si>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</si>
  <si>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</si>
  <si>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左記Ａ，Ｂ，Ｃ，Ｄのうち</t>
  </si>
  <si>
    <t>区　分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</si>
  <si>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</si>
  <si>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</si>
  <si>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</si>
  <si>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</si>
  <si>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</si>
  <si>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</si>
  <si>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</si>
  <si>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</si>
  <si>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</si>
  <si>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</si>
  <si>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</si>
  <si>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</si>
  <si>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</si>
  <si>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</si>
  <si>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</si>
  <si>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</si>
  <si>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</si>
  <si>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</si>
  <si>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</si>
  <si>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</si>
  <si>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</si>
  <si>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区　 分</t>
  </si>
  <si>
    <t>A～Gの計</t>
  </si>
  <si>
    <t>力開発施設</t>
  </si>
  <si>
    <t>(他に分類されないもの)</t>
  </si>
  <si>
    <t>情　　報</t>
  </si>
  <si>
    <t>福　　祉</t>
  </si>
  <si>
    <t>情報
通信業</t>
  </si>
  <si>
    <t>医療，
福祉</t>
  </si>
  <si>
    <t>左記
以外
のもの</t>
  </si>
  <si>
    <r>
      <t>大学･短期大学</t>
    </r>
  </si>
  <si>
    <t>一時的な</t>
  </si>
  <si>
    <t>Ｇ</t>
  </si>
  <si>
    <t>Ｈ</t>
  </si>
  <si>
    <t>第１表　　　総　括　表</t>
  </si>
  <si>
    <t>東みよし町</t>
  </si>
  <si>
    <t>福祉</t>
  </si>
  <si>
    <t>定</t>
  </si>
  <si>
    <t>時</t>
  </si>
  <si>
    <t>養護助教諭</t>
  </si>
  <si>
    <t>中学部</t>
  </si>
  <si>
    <t>特別支援学校</t>
  </si>
  <si>
    <t>特別支援学校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</si>
  <si>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</si>
  <si>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</si>
  <si>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</si>
  <si>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</si>
  <si>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</si>
  <si>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</si>
  <si>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総合学科</t>
  </si>
  <si>
    <t>運輸業,郵便業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</si>
  <si>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</si>
  <si>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</si>
  <si>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</si>
  <si>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</si>
  <si>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</si>
  <si>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</si>
  <si>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</si>
  <si>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</si>
  <si>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</si>
  <si>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</si>
  <si>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</si>
  <si>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</si>
  <si>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</si>
  <si>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</si>
  <si>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</si>
  <si>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第２１表　市町村別・高等学校等への進学者数＜中学校卒業後の状況＞</t>
  </si>
  <si>
    <t>統　　　計　　　表</t>
  </si>
  <si>
    <t>第１９表　職員数（本務者）</t>
  </si>
  <si>
    <t>電子計算機</t>
  </si>
  <si>
    <t>准看護</t>
  </si>
  <si>
    <t>理学・作業療法</t>
  </si>
  <si>
    <t>美容</t>
  </si>
  <si>
    <t>経理・簿記</t>
  </si>
  <si>
    <t>旅行</t>
  </si>
  <si>
    <t>情報</t>
  </si>
  <si>
    <t>ビジネス</t>
  </si>
  <si>
    <t>編物・手芸</t>
  </si>
  <si>
    <t>デザイン</t>
  </si>
  <si>
    <t>動物</t>
  </si>
  <si>
    <t>法律行政</t>
  </si>
  <si>
    <t>小　　　　　学　　　　　校</t>
  </si>
  <si>
    <t>中　　　　　学　　　　　校</t>
  </si>
  <si>
    <t>　生　　　　徒　　　　数</t>
  </si>
  <si>
    <t>第３表　市町村別・本校分校別学校数＜小学校・中学校＞</t>
  </si>
  <si>
    <t>第７表　市町村別・学年別児童数＜小学校＞</t>
  </si>
  <si>
    <t>第８表　市町村別・学年別生徒数＜中学校＞</t>
  </si>
  <si>
    <t>第１０表　市町村別・学年別生徒数＜高等学校・全日制＞</t>
  </si>
  <si>
    <t>第１１表　市町村別・学年別生徒数＜高等学校・定時制＞</t>
  </si>
  <si>
    <t>第１３表　年齢別在学者数＜特別支援学校＞</t>
  </si>
  <si>
    <t>第１４表　学年別在学者数＜特別支援学校＞</t>
  </si>
  <si>
    <t>第１４表　学年別在学者数＜特別支援学校＞（つづき）</t>
  </si>
  <si>
    <t>第２表　市町村別・幼稚園数，教員数，在園者数及び修了者数＜幼稚園＞</t>
  </si>
  <si>
    <t>第４表　市町村別・教職員数（本務者）＜小学校・中学校＞</t>
  </si>
  <si>
    <t>第５表　市町村別・編成方式別学級数（単式・複式学級）＜小学校・中学校＞</t>
  </si>
  <si>
    <t>第９表　市町村別・学校数，教員数及び学年別男女別生徒数＜高等学校・全日制＋定時制＞</t>
  </si>
  <si>
    <t>第１２表　市町村別・学科別生徒数（本科）＜高等学校・全日制＋定時制＞</t>
  </si>
  <si>
    <t>第１７表　生徒数，特科生，入学者数，卒業者数及び退学者数</t>
  </si>
  <si>
    <t>第１５表　学科別・設置者別生徒数＜専修学校＞</t>
  </si>
  <si>
    <t>第２４表　学科別・大学,短期大学等への進学者数（公立＋私立）＜高等学校卒業後の状況＞</t>
  </si>
  <si>
    <t>第２６表　特別支援学校（中学部・高等部）卒業後の状況（国立＋公立）</t>
  </si>
  <si>
    <t>第１６表　課程別・課程数及び修業年限別生徒数＜各種学校＞</t>
  </si>
  <si>
    <t>製菓・製パン</t>
  </si>
  <si>
    <t>准看護</t>
  </si>
  <si>
    <t>小　　　　学　　　　校</t>
  </si>
  <si>
    <t>中　　　　学　　　　校</t>
  </si>
  <si>
    <t>その他</t>
  </si>
  <si>
    <t>商業実務関係</t>
  </si>
  <si>
    <t xml:space="preserve">… </t>
  </si>
  <si>
    <t xml:space="preserve">… </t>
  </si>
  <si>
    <t>水産</t>
  </si>
  <si>
    <t>第２０表　市町村別・状況別卒業者数＜中学校卒業後の状況＞</t>
  </si>
  <si>
    <t>不詳・</t>
  </si>
  <si>
    <t>死亡</t>
  </si>
  <si>
    <t>第２３表　学科別・状況別卒業者数（公立＋私立）＜高等学校卒業後の状況＞</t>
  </si>
  <si>
    <t>不詳・</t>
  </si>
  <si>
    <t>死亡の者</t>
  </si>
  <si>
    <t>第２５表　学科別・産業別就職者数（公立＋私立）＜高等学校卒業後の状況＞</t>
  </si>
  <si>
    <t>社会福祉</t>
  </si>
  <si>
    <t>注 1　高等学校の生徒数は、専攻科・別科の生徒数も含む。</t>
  </si>
  <si>
    <t>注 各種学校は私立のみであり，国立・公立は該当なし</t>
  </si>
  <si>
    <t>養護職員</t>
  </si>
  <si>
    <t>(看護師等)</t>
  </si>
  <si>
    <t>就いた者</t>
  </si>
  <si>
    <t>仕事に</t>
  </si>
  <si>
    <t>左記以外
の者</t>
  </si>
  <si>
    <t>農業関係</t>
  </si>
  <si>
    <t>計</t>
  </si>
  <si>
    <t>農業</t>
  </si>
  <si>
    <t>設　　　　　置　　　　　者　　　　　別</t>
  </si>
  <si>
    <t>区　　分</t>
  </si>
  <si>
    <t>昼　　 間</t>
  </si>
  <si>
    <t>そ　 の 　他</t>
  </si>
  <si>
    <t>総　　計</t>
  </si>
  <si>
    <t>ﾌｧｯｼｮﾝﾋﾞｼﾞﾈｽ</t>
  </si>
  <si>
    <t>第６表　市町村別・編成方式別学級数及び児童生徒数（特別支援学級）＜小学校・中学校＞　　　　　</t>
  </si>
  <si>
    <t>別科</t>
  </si>
  <si>
    <t>自閉症･</t>
  </si>
  <si>
    <t>情緒障害</t>
  </si>
  <si>
    <r>
      <t>つ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る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町</t>
    </r>
  </si>
  <si>
    <t>上　板　町</t>
  </si>
  <si>
    <t>板　野　町</t>
  </si>
  <si>
    <t>藍　住　町</t>
  </si>
  <si>
    <t>北　島　町</t>
  </si>
  <si>
    <t>松　茂　町</t>
  </si>
  <si>
    <t>海　陽　町</t>
  </si>
  <si>
    <t>美　波　町</t>
  </si>
  <si>
    <t>牟　岐　町</t>
  </si>
  <si>
    <t>那　賀　町</t>
  </si>
  <si>
    <t>神　山　町</t>
  </si>
  <si>
    <t>石　井　町</t>
  </si>
  <si>
    <t>上　勝　町</t>
  </si>
  <si>
    <t>勝　浦　町</t>
  </si>
  <si>
    <t>三　好　市</t>
  </si>
  <si>
    <t>美　馬　市</t>
  </si>
  <si>
    <t>阿　波　市</t>
  </si>
  <si>
    <r>
      <t>吉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川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</si>
  <si>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阿　南　市</t>
  </si>
  <si>
    <r>
      <t>小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松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島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</si>
  <si>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鳴　門　市</t>
  </si>
  <si>
    <t>徳　島　市</t>
  </si>
  <si>
    <t>県　　　計</t>
  </si>
  <si>
    <t>　うち国立</t>
  </si>
  <si>
    <t>　うち私立</t>
  </si>
  <si>
    <t>左記</t>
  </si>
  <si>
    <t>以外</t>
  </si>
  <si>
    <t>特別支援学</t>
  </si>
  <si>
    <t>学者(本科)</t>
  </si>
  <si>
    <t>校高等部進</t>
  </si>
  <si>
    <t>肢体</t>
  </si>
  <si>
    <t>不自由</t>
  </si>
  <si>
    <t>服飾・
家政関係</t>
  </si>
  <si>
    <t>文化・
教養関係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</si>
  <si>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</si>
  <si>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</si>
  <si>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</si>
  <si>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</si>
  <si>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課程数</t>
  </si>
  <si>
    <t>独立･
設置の別</t>
  </si>
  <si>
    <t>学校図書</t>
  </si>
  <si>
    <t>館事務員</t>
  </si>
  <si>
    <t>高等学校進学者</t>
  </si>
  <si>
    <t>男女別・地域別</t>
  </si>
  <si>
    <t>左記以外・不詳</t>
  </si>
  <si>
    <t>男女別</t>
  </si>
  <si>
    <t>地域別</t>
  </si>
  <si>
    <t>大学等
進学率</t>
  </si>
  <si>
    <t>大学等
進学者</t>
  </si>
  <si>
    <t>不詳・
死亡の者</t>
  </si>
  <si>
    <t>農業,　
林業　　</t>
  </si>
  <si>
    <t>のうち</t>
  </si>
  <si>
    <t>計</t>
  </si>
  <si>
    <t>注　私立高等学校は徳島市３校</t>
  </si>
  <si>
    <t>商業実
務関係</t>
  </si>
  <si>
    <t>教育・
社会福祉
関係</t>
  </si>
  <si>
    <t>うち
国立</t>
  </si>
  <si>
    <t>うち
国立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</si>
</sst>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  <numFmt numFmtId="198" formatCode="0.0_ 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518"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182" fontId="6" fillId="0" borderId="1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center"/>
    </xf>
    <xf numFmtId="179" fontId="6" fillId="0" borderId="11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distributed"/>
    </xf>
    <xf numFmtId="182" fontId="6" fillId="0" borderId="1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distributed"/>
    </xf>
    <xf numFmtId="182" fontId="9" fillId="0" borderId="19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distributed" shrinkToFit="1"/>
    </xf>
    <xf numFmtId="182" fontId="6" fillId="0" borderId="17" xfId="0" applyNumberFormat="1" applyFont="1" applyFill="1" applyBorder="1" applyAlignment="1">
      <alignment shrinkToFit="1"/>
    </xf>
    <xf numFmtId="179" fontId="6" fillId="0" borderId="12" xfId="0" applyNumberFormat="1" applyFont="1" applyFill="1" applyBorder="1" applyAlignment="1">
      <alignment horizontal="distributed" shrinkToFit="1"/>
    </xf>
    <xf numFmtId="182" fontId="6" fillId="0" borderId="19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distributed"/>
    </xf>
    <xf numFmtId="182" fontId="6" fillId="0" borderId="1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distributed"/>
    </xf>
    <xf numFmtId="180" fontId="13" fillId="0" borderId="19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9" fontId="18" fillId="0" borderId="0" xfId="0" applyNumberFormat="1" applyFont="1" applyFill="1" applyAlignment="1">
      <alignment horizontal="center"/>
    </xf>
    <xf numFmtId="179" fontId="6" fillId="0" borderId="16" xfId="0" applyNumberFormat="1" applyFont="1" applyFill="1" applyBorder="1" applyAlignment="1">
      <alignment vertical="center" shrinkToFit="1"/>
    </xf>
    <xf numFmtId="179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0" xfId="0" applyNumberFormat="1" applyFont="1" applyFill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/>
    </xf>
    <xf numFmtId="179" fontId="22" fillId="0" borderId="18" xfId="0" applyNumberFormat="1" applyFont="1" applyFill="1" applyBorder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/>
    </xf>
    <xf numFmtId="179" fontId="22" fillId="0" borderId="19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/>
    </xf>
    <xf numFmtId="179" fontId="20" fillId="0" borderId="0" xfId="0" applyNumberFormat="1" applyFont="1" applyFill="1" applyAlignment="1">
      <alignment horizontal="center"/>
    </xf>
    <xf numFmtId="179" fontId="20" fillId="0" borderId="12" xfId="0" applyNumberFormat="1" applyFont="1" applyFill="1" applyBorder="1" applyAlignment="1">
      <alignment horizontal="center"/>
    </xf>
    <xf numFmtId="186" fontId="20" fillId="0" borderId="12" xfId="0" applyNumberFormat="1" applyFont="1" applyFill="1" applyBorder="1" applyAlignment="1">
      <alignment/>
    </xf>
    <xf numFmtId="186" fontId="20" fillId="0" borderId="0" xfId="0" applyNumberFormat="1" applyFont="1" applyFill="1" applyAlignment="1">
      <alignment/>
    </xf>
    <xf numFmtId="179" fontId="15" fillId="0" borderId="0" xfId="0" applyNumberFormat="1" applyFont="1" applyFill="1" applyBorder="1" applyAlignment="1">
      <alignment horizontal="center" vertical="center"/>
    </xf>
    <xf numFmtId="180" fontId="23" fillId="0" borderId="16" xfId="0" applyNumberFormat="1" applyFont="1" applyFill="1" applyBorder="1" applyAlignment="1">
      <alignment/>
    </xf>
    <xf numFmtId="180" fontId="22" fillId="0" borderId="16" xfId="0" applyNumberFormat="1" applyFont="1" applyFill="1" applyBorder="1" applyAlignment="1">
      <alignment horizontal="center"/>
    </xf>
    <xf numFmtId="180" fontId="22" fillId="0" borderId="16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79" fontId="25" fillId="0" borderId="17" xfId="0" applyNumberFormat="1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/>
    </xf>
    <xf numFmtId="179" fontId="15" fillId="0" borderId="12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center"/>
    </xf>
    <xf numFmtId="179" fontId="9" fillId="0" borderId="23" xfId="0" applyNumberFormat="1" applyFont="1" applyFill="1" applyBorder="1" applyAlignment="1">
      <alignment horizontal="distributed"/>
    </xf>
    <xf numFmtId="179" fontId="6" fillId="0" borderId="25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82" fontId="6" fillId="0" borderId="21" xfId="0" applyNumberFormat="1" applyFont="1" applyFill="1" applyBorder="1" applyAlignment="1">
      <alignment shrinkToFit="1"/>
    </xf>
    <xf numFmtId="182" fontId="6" fillId="0" borderId="23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top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179" fontId="6" fillId="0" borderId="27" xfId="0" applyNumberFormat="1" applyFont="1" applyFill="1" applyBorder="1" applyAlignment="1">
      <alignment horizontal="distributed"/>
    </xf>
    <xf numFmtId="179" fontId="6" fillId="0" borderId="27" xfId="0" applyNumberFormat="1" applyFont="1" applyFill="1" applyBorder="1" applyAlignment="1">
      <alignment horizontal="center"/>
    </xf>
    <xf numFmtId="179" fontId="6" fillId="0" borderId="26" xfId="0" applyNumberFormat="1" applyFont="1" applyFill="1" applyBorder="1" applyAlignment="1">
      <alignment horizontal="center" shrinkToFit="1"/>
    </xf>
    <xf numFmtId="179" fontId="20" fillId="0" borderId="2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 vertical="center" shrinkToFit="1"/>
    </xf>
    <xf numFmtId="177" fontId="10" fillId="0" borderId="0" xfId="57" applyFont="1" applyFill="1" applyAlignment="1">
      <alignment/>
    </xf>
    <xf numFmtId="179" fontId="10" fillId="0" borderId="0" xfId="0" applyNumberFormat="1" applyFont="1" applyFill="1" applyAlignment="1">
      <alignment shrinkToFit="1"/>
    </xf>
    <xf numFmtId="179" fontId="6" fillId="0" borderId="28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180" fontId="14" fillId="0" borderId="29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right"/>
    </xf>
    <xf numFmtId="179" fontId="25" fillId="0" borderId="11" xfId="0" applyNumberFormat="1" applyFont="1" applyFill="1" applyBorder="1" applyAlignment="1">
      <alignment horizontal="center" vertical="center" shrinkToFit="1"/>
    </xf>
    <xf numFmtId="179" fontId="25" fillId="0" borderId="11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Alignment="1">
      <alignment/>
    </xf>
    <xf numFmtId="179" fontId="25" fillId="0" borderId="0" xfId="0" applyNumberFormat="1" applyFont="1" applyFill="1" applyBorder="1" applyAlignment="1">
      <alignment horizontal="center"/>
    </xf>
    <xf numFmtId="179" fontId="25" fillId="0" borderId="26" xfId="0" applyNumberFormat="1" applyFont="1" applyFill="1" applyBorder="1" applyAlignment="1">
      <alignment horizontal="center"/>
    </xf>
    <xf numFmtId="179" fontId="26" fillId="0" borderId="26" xfId="0" applyNumberFormat="1" applyFont="1" applyFill="1" applyBorder="1" applyAlignment="1">
      <alignment horizontal="center"/>
    </xf>
    <xf numFmtId="179" fontId="25" fillId="0" borderId="27" xfId="0" applyNumberFormat="1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center"/>
    </xf>
    <xf numFmtId="179" fontId="25" fillId="0" borderId="28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13" xfId="0" applyNumberFormat="1" applyFont="1" applyFill="1" applyBorder="1" applyAlignment="1">
      <alignment horizontal="center" vertical="center"/>
    </xf>
    <xf numFmtId="179" fontId="25" fillId="0" borderId="14" xfId="0" applyNumberFormat="1" applyFont="1" applyFill="1" applyBorder="1" applyAlignment="1">
      <alignment horizontal="center" vertical="center"/>
    </xf>
    <xf numFmtId="179" fontId="25" fillId="0" borderId="26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/>
    </xf>
    <xf numFmtId="179" fontId="15" fillId="0" borderId="11" xfId="0" applyNumberFormat="1" applyFont="1" applyFill="1" applyBorder="1" applyAlignment="1">
      <alignment horizontal="center"/>
    </xf>
    <xf numFmtId="179" fontId="14" fillId="0" borderId="11" xfId="0" applyNumberFormat="1" applyFont="1" applyFill="1" applyBorder="1" applyAlignment="1">
      <alignment horizontal="center" shrinkToFit="1"/>
    </xf>
    <xf numFmtId="179" fontId="15" fillId="0" borderId="0" xfId="0" applyNumberFormat="1" applyFont="1" applyFill="1" applyBorder="1" applyAlignment="1">
      <alignment horizontal="center"/>
    </xf>
    <xf numFmtId="179" fontId="14" fillId="0" borderId="16" xfId="0" applyNumberFormat="1" applyFont="1" applyFill="1" applyBorder="1" applyAlignment="1">
      <alignment horizontal="center" shrinkToFit="1"/>
    </xf>
    <xf numFmtId="179" fontId="14" fillId="0" borderId="18" xfId="0" applyNumberFormat="1" applyFont="1" applyFill="1" applyBorder="1" applyAlignment="1">
      <alignment horizontal="center" shrinkToFit="1"/>
    </xf>
    <xf numFmtId="179" fontId="14" fillId="0" borderId="16" xfId="0" applyNumberFormat="1" applyFont="1" applyFill="1" applyBorder="1" applyAlignment="1">
      <alignment shrinkToFit="1"/>
    </xf>
    <xf numFmtId="179" fontId="15" fillId="0" borderId="17" xfId="0" applyNumberFormat="1" applyFont="1" applyFill="1" applyBorder="1" applyAlignment="1">
      <alignment horizontal="center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distributed" wrapText="1"/>
    </xf>
    <xf numFmtId="181" fontId="6" fillId="0" borderId="0" xfId="0" applyNumberFormat="1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horizontal="center" shrinkToFit="1"/>
    </xf>
    <xf numFmtId="179" fontId="6" fillId="0" borderId="22" xfId="0" applyNumberFormat="1" applyFont="1" applyFill="1" applyBorder="1" applyAlignment="1">
      <alignment horizontal="center" shrinkToFit="1"/>
    </xf>
    <xf numFmtId="179" fontId="6" fillId="0" borderId="31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1" fillId="0" borderId="26" xfId="0" applyNumberFormat="1" applyFont="1" applyFill="1" applyBorder="1" applyAlignment="1">
      <alignment horizontal="center" shrinkToFit="1"/>
    </xf>
    <xf numFmtId="180" fontId="11" fillId="0" borderId="16" xfId="0" applyNumberFormat="1" applyFont="1" applyFill="1" applyBorder="1" applyAlignment="1">
      <alignment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35" xfId="0" applyNumberFormat="1" applyFont="1" applyFill="1" applyBorder="1" applyAlignment="1">
      <alignment horizontal="center" vertical="center" shrinkToFit="1"/>
    </xf>
    <xf numFmtId="179" fontId="6" fillId="0" borderId="36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80" fontId="6" fillId="0" borderId="16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horizontal="center" shrinkToFit="1"/>
    </xf>
    <xf numFmtId="180" fontId="6" fillId="0" borderId="16" xfId="0" applyNumberFormat="1" applyFont="1" applyFill="1" applyBorder="1" applyAlignment="1">
      <alignment horizontal="center" shrinkToFit="1"/>
    </xf>
    <xf numFmtId="180" fontId="6" fillId="0" borderId="0" xfId="0" applyNumberFormat="1" applyFont="1" applyFill="1" applyBorder="1" applyAlignment="1">
      <alignment horizontal="right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shrinkToFit="1"/>
    </xf>
    <xf numFmtId="179" fontId="6" fillId="0" borderId="13" xfId="0" applyNumberFormat="1" applyFont="1" applyFill="1" applyBorder="1" applyAlignment="1">
      <alignment shrinkToFit="1"/>
    </xf>
    <xf numFmtId="179" fontId="6" fillId="0" borderId="18" xfId="0" applyNumberFormat="1" applyFont="1" applyFill="1" applyBorder="1" applyAlignment="1">
      <alignment vertical="center" shrinkToFit="1"/>
    </xf>
    <xf numFmtId="179" fontId="6" fillId="0" borderId="17" xfId="0" applyNumberFormat="1" applyFont="1" applyFill="1" applyBorder="1" applyAlignment="1">
      <alignment horizontal="center" vertical="center" shrinkToFit="1"/>
    </xf>
    <xf numFmtId="179" fontId="6" fillId="0" borderId="17" xfId="0" applyNumberFormat="1" applyFont="1" applyFill="1" applyBorder="1" applyAlignment="1">
      <alignment vertical="center" shrinkToFit="1"/>
    </xf>
    <xf numFmtId="179" fontId="6" fillId="0" borderId="20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shrinkToFit="1"/>
    </xf>
    <xf numFmtId="180" fontId="11" fillId="0" borderId="0" xfId="0" applyNumberFormat="1" applyFont="1" applyFill="1" applyBorder="1" applyAlignment="1">
      <alignment horizontal="right" shrinkToFit="1"/>
    </xf>
    <xf numFmtId="179" fontId="6" fillId="0" borderId="37" xfId="0" applyNumberFormat="1" applyFont="1" applyFill="1" applyBorder="1" applyAlignment="1">
      <alignment horizontal="center" vertical="center" shrinkToFit="1"/>
    </xf>
    <xf numFmtId="182" fontId="6" fillId="0" borderId="38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vertical="center" shrinkToFit="1"/>
    </xf>
    <xf numFmtId="179" fontId="11" fillId="0" borderId="22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80" fontId="12" fillId="0" borderId="0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>
      <alignment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79" fontId="9" fillId="0" borderId="20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182" fontId="9" fillId="0" borderId="17" xfId="0" applyNumberFormat="1" applyFont="1" applyFill="1" applyBorder="1" applyAlignment="1">
      <alignment horizontal="center" vertical="center" shrinkToFit="1"/>
    </xf>
    <xf numFmtId="180" fontId="12" fillId="0" borderId="16" xfId="0" applyNumberFormat="1" applyFont="1" applyFill="1" applyBorder="1" applyAlignment="1">
      <alignment shrinkToFit="1"/>
    </xf>
    <xf numFmtId="180" fontId="12" fillId="0" borderId="0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horizontal="center" shrinkToFit="1"/>
    </xf>
    <xf numFmtId="180" fontId="9" fillId="0" borderId="0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shrinkToFit="1"/>
    </xf>
    <xf numFmtId="179" fontId="6" fillId="0" borderId="39" xfId="0" applyNumberFormat="1" applyFont="1" applyFill="1" applyBorder="1" applyAlignment="1">
      <alignment horizontal="center" shrinkToFit="1"/>
    </xf>
    <xf numFmtId="180" fontId="11" fillId="0" borderId="22" xfId="0" applyNumberFormat="1" applyFont="1" applyFill="1" applyBorder="1" applyAlignment="1">
      <alignment shrinkToFit="1"/>
    </xf>
    <xf numFmtId="180" fontId="6" fillId="0" borderId="22" xfId="0" applyNumberFormat="1" applyFont="1" applyFill="1" applyBorder="1" applyAlignment="1">
      <alignment shrinkToFit="1"/>
    </xf>
    <xf numFmtId="180" fontId="6" fillId="0" borderId="24" xfId="0" applyNumberFormat="1" applyFont="1" applyFill="1" applyBorder="1" applyAlignment="1">
      <alignment shrinkToFit="1"/>
    </xf>
    <xf numFmtId="179" fontId="6" fillId="0" borderId="40" xfId="0" applyNumberFormat="1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horizontal="center" vertical="center" shrinkToFit="1"/>
    </xf>
    <xf numFmtId="179" fontId="6" fillId="0" borderId="42" xfId="0" applyNumberFormat="1" applyFont="1" applyFill="1" applyBorder="1" applyAlignment="1">
      <alignment horizontal="center" shrinkToFit="1"/>
    </xf>
    <xf numFmtId="182" fontId="6" fillId="0" borderId="37" xfId="0" applyNumberFormat="1" applyFont="1" applyFill="1" applyBorder="1" applyAlignment="1">
      <alignment horizontal="center" shrinkToFit="1"/>
    </xf>
    <xf numFmtId="182" fontId="6" fillId="0" borderId="17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Alignment="1">
      <alignment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13" fillId="0" borderId="0" xfId="0" applyNumberFormat="1" applyFont="1" applyFill="1" applyAlignment="1">
      <alignment horizontal="center" shrinkToFit="1"/>
    </xf>
    <xf numFmtId="179" fontId="13" fillId="0" borderId="13" xfId="0" applyNumberFormat="1" applyFont="1" applyFill="1" applyBorder="1" applyAlignment="1">
      <alignment horizontal="center" shrinkToFit="1"/>
    </xf>
    <xf numFmtId="179" fontId="13" fillId="0" borderId="11" xfId="0" applyNumberFormat="1" applyFont="1" applyFill="1" applyBorder="1" applyAlignment="1">
      <alignment horizontal="center" shrinkToFit="1"/>
    </xf>
    <xf numFmtId="179" fontId="13" fillId="0" borderId="0" xfId="0" applyNumberFormat="1" applyFont="1" applyFill="1" applyAlignment="1">
      <alignment horizontal="center" vertical="center" shrinkToFit="1"/>
    </xf>
    <xf numFmtId="179" fontId="13" fillId="0" borderId="16" xfId="0" applyNumberFormat="1" applyFont="1" applyFill="1" applyBorder="1" applyAlignment="1">
      <alignment horizontal="center" vertical="center" shrinkToFit="1"/>
    </xf>
    <xf numFmtId="179" fontId="13" fillId="0" borderId="20" xfId="0" applyNumberFormat="1" applyFont="1" applyFill="1" applyBorder="1" applyAlignment="1">
      <alignment horizontal="center" shrinkToFit="1"/>
    </xf>
    <xf numFmtId="180" fontId="13" fillId="0" borderId="17" xfId="0" applyNumberFormat="1" applyFont="1" applyFill="1" applyBorder="1" applyAlignment="1">
      <alignment horizontal="center" shrinkToFit="1"/>
    </xf>
    <xf numFmtId="180" fontId="15" fillId="0" borderId="17" xfId="0" applyNumberFormat="1" applyFont="1" applyFill="1" applyBorder="1" applyAlignment="1">
      <alignment horizontal="center" shrinkToFit="1"/>
    </xf>
    <xf numFmtId="180" fontId="16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>
      <alignment horizontal="center" shrinkToFit="1"/>
    </xf>
    <xf numFmtId="180" fontId="13" fillId="0" borderId="0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shrinkToFit="1"/>
    </xf>
    <xf numFmtId="179" fontId="13" fillId="0" borderId="22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horizontal="center" shrinkToFit="1"/>
    </xf>
    <xf numFmtId="180" fontId="14" fillId="0" borderId="18" xfId="0" applyNumberFormat="1" applyFont="1" applyFill="1" applyBorder="1" applyAlignment="1">
      <alignment horizontal="center" shrinkToFit="1"/>
    </xf>
    <xf numFmtId="180" fontId="14" fillId="0" borderId="17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Alignment="1">
      <alignment horizontal="center" shrinkToFit="1"/>
    </xf>
    <xf numFmtId="180" fontId="17" fillId="0" borderId="0" xfId="0" applyNumberFormat="1" applyFont="1" applyFill="1" applyBorder="1" applyAlignment="1">
      <alignment horizontal="center" shrinkToFit="1"/>
    </xf>
    <xf numFmtId="180" fontId="17" fillId="0" borderId="0" xfId="0" applyNumberFormat="1" applyFont="1" applyFill="1" applyBorder="1" applyAlignment="1">
      <alignment horizontal="right" shrinkToFit="1"/>
    </xf>
    <xf numFmtId="180" fontId="14" fillId="0" borderId="0" xfId="0" applyNumberFormat="1" applyFont="1" applyFill="1" applyBorder="1" applyAlignment="1">
      <alignment shrinkToFit="1"/>
    </xf>
    <xf numFmtId="180" fontId="14" fillId="0" borderId="0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Border="1" applyAlignment="1">
      <alignment horizontal="right" shrinkToFit="1"/>
    </xf>
    <xf numFmtId="180" fontId="6" fillId="0" borderId="17" xfId="0" applyNumberFormat="1" applyFont="1" applyFill="1" applyBorder="1" applyAlignment="1">
      <alignment horizontal="center" shrinkToFit="1"/>
    </xf>
    <xf numFmtId="179" fontId="13" fillId="0" borderId="26" xfId="0" applyNumberFormat="1" applyFont="1" applyFill="1" applyBorder="1" applyAlignment="1">
      <alignment horizontal="right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80" fontId="6" fillId="0" borderId="18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shrinkToFit="1"/>
    </xf>
    <xf numFmtId="180" fontId="6" fillId="0" borderId="0" xfId="0" applyNumberFormat="1" applyFont="1" applyFill="1" applyAlignment="1">
      <alignment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180" fontId="6" fillId="0" borderId="0" xfId="0" applyNumberFormat="1" applyFont="1" applyFill="1" applyBorder="1" applyAlignment="1">
      <alignment horizontal="left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horizontal="center" vertical="center" textRotation="255" wrapText="1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19" fillId="0" borderId="20" xfId="0" applyNumberFormat="1" applyFont="1" applyFill="1" applyBorder="1" applyAlignment="1">
      <alignment horizontal="center" vertical="center" shrinkToFit="1"/>
    </xf>
    <xf numFmtId="180" fontId="19" fillId="0" borderId="17" xfId="0" applyNumberFormat="1" applyFont="1" applyFill="1" applyBorder="1" applyAlignment="1">
      <alignment vertical="center" shrinkToFit="1"/>
    </xf>
    <xf numFmtId="179" fontId="4" fillId="0" borderId="26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179" fontId="4" fillId="0" borderId="36" xfId="0" applyNumberFormat="1" applyFont="1" applyFill="1" applyBorder="1" applyAlignment="1">
      <alignment horizontal="center" vertical="center" shrinkToFit="1"/>
    </xf>
    <xf numFmtId="179" fontId="19" fillId="0" borderId="17" xfId="0" applyNumberFormat="1" applyFont="1" applyFill="1" applyBorder="1" applyAlignment="1">
      <alignment horizontal="center" vertical="center" shrinkToFit="1"/>
    </xf>
    <xf numFmtId="180" fontId="19" fillId="0" borderId="18" xfId="0" applyNumberFormat="1" applyFont="1" applyFill="1" applyBorder="1" applyAlignment="1">
      <alignment vertical="center" shrinkToFit="1"/>
    </xf>
    <xf numFmtId="180" fontId="19" fillId="0" borderId="17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19" xfId="0" applyNumberFormat="1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79" fontId="4" fillId="0" borderId="15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vertical="top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81" fontId="11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horizontal="center" shrinkToFit="1"/>
    </xf>
    <xf numFmtId="187" fontId="6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horizontal="center" shrinkToFit="1"/>
    </xf>
    <xf numFmtId="179" fontId="6" fillId="0" borderId="18" xfId="0" applyNumberFormat="1" applyFont="1" applyFill="1" applyBorder="1" applyAlignment="1">
      <alignment horizontal="center" shrinkToFit="1"/>
    </xf>
    <xf numFmtId="179" fontId="6" fillId="0" borderId="45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shrinkToFit="1"/>
    </xf>
    <xf numFmtId="195" fontId="6" fillId="0" borderId="0" xfId="0" applyNumberFormat="1" applyFont="1" applyFill="1" applyAlignment="1">
      <alignment horizontal="right" shrinkToFit="1"/>
    </xf>
    <xf numFmtId="179" fontId="20" fillId="0" borderId="13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1" fillId="0" borderId="11" xfId="0" applyNumberFormat="1" applyFont="1" applyFill="1" applyBorder="1" applyAlignment="1">
      <alignment horizont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179" fontId="21" fillId="0" borderId="16" xfId="0" applyNumberFormat="1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top" shrinkToFit="1"/>
    </xf>
    <xf numFmtId="179" fontId="21" fillId="0" borderId="16" xfId="0" applyNumberFormat="1" applyFont="1" applyFill="1" applyBorder="1" applyAlignment="1">
      <alignment horizontal="center" vertical="top" shrinkToFit="1"/>
    </xf>
    <xf numFmtId="179" fontId="22" fillId="0" borderId="16" xfId="0" applyNumberFormat="1" applyFont="1" applyFill="1" applyBorder="1" applyAlignment="1">
      <alignment horizontal="center" vertical="top" shrinkToFit="1"/>
    </xf>
    <xf numFmtId="179" fontId="20" fillId="0" borderId="18" xfId="0" applyNumberFormat="1" applyFont="1" applyFill="1" applyBorder="1" applyAlignment="1">
      <alignment horizontal="center" vertical="center" shrinkToFit="1"/>
    </xf>
    <xf numFmtId="179" fontId="20" fillId="0" borderId="46" xfId="0" applyNumberFormat="1" applyFont="1" applyFill="1" applyBorder="1" applyAlignment="1">
      <alignment horizontal="center" vertical="center" shrinkToFit="1"/>
    </xf>
    <xf numFmtId="179" fontId="20" fillId="0" borderId="17" xfId="0" applyNumberFormat="1" applyFont="1" applyFill="1" applyBorder="1" applyAlignment="1">
      <alignment horizontal="center" shrinkToFit="1"/>
    </xf>
    <xf numFmtId="179" fontId="20" fillId="0" borderId="20" xfId="0" applyNumberFormat="1" applyFont="1" applyFill="1" applyBorder="1" applyAlignment="1">
      <alignment horizontal="center" shrinkToFit="1"/>
    </xf>
    <xf numFmtId="186" fontId="20" fillId="0" borderId="0" xfId="0" applyNumberFormat="1" applyFont="1" applyFill="1" applyBorder="1" applyAlignment="1">
      <alignment shrinkToFit="1"/>
    </xf>
    <xf numFmtId="186" fontId="20" fillId="0" borderId="17" xfId="0" applyNumberFormat="1" applyFont="1" applyFill="1" applyBorder="1" applyAlignment="1">
      <alignment shrinkToFit="1"/>
    </xf>
    <xf numFmtId="179" fontId="20" fillId="0" borderId="0" xfId="0" applyNumberFormat="1" applyFont="1" applyFill="1" applyAlignment="1">
      <alignment horizontal="center" shrinkToFit="1"/>
    </xf>
    <xf numFmtId="179" fontId="22" fillId="0" borderId="0" xfId="0" applyNumberFormat="1" applyFont="1" applyFill="1" applyAlignment="1">
      <alignment horizontal="center" shrinkToFit="1"/>
    </xf>
    <xf numFmtId="179" fontId="23" fillId="0" borderId="26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shrinkToFit="1"/>
    </xf>
    <xf numFmtId="181" fontId="24" fillId="0" borderId="0" xfId="0" applyNumberFormat="1" applyFont="1" applyFill="1" applyAlignment="1">
      <alignment horizontal="right" shrinkToFit="1"/>
    </xf>
    <xf numFmtId="179" fontId="22" fillId="0" borderId="26" xfId="0" applyNumberFormat="1" applyFont="1" applyFill="1" applyBorder="1" applyAlignment="1">
      <alignment horizontal="center" shrinkToFit="1"/>
    </xf>
    <xf numFmtId="180" fontId="20" fillId="0" borderId="0" xfId="0" applyNumberFormat="1" applyFont="1" applyFill="1" applyBorder="1" applyAlignment="1">
      <alignment horizontal="center" shrinkToFit="1"/>
    </xf>
    <xf numFmtId="181" fontId="20" fillId="0" borderId="0" xfId="0" applyNumberFormat="1" applyFont="1" applyFill="1" applyAlignment="1">
      <alignment horizontal="right" shrinkToFit="1"/>
    </xf>
    <xf numFmtId="189" fontId="20" fillId="0" borderId="0" xfId="0" applyNumberFormat="1" applyFont="1" applyFill="1" applyAlignment="1">
      <alignment horizontal="right" shrinkToFit="1"/>
    </xf>
    <xf numFmtId="179" fontId="14" fillId="0" borderId="35" xfId="0" applyNumberFormat="1" applyFont="1" applyFill="1" applyBorder="1" applyAlignment="1">
      <alignment horizontal="center" shrinkToFit="1"/>
    </xf>
    <xf numFmtId="180" fontId="9" fillId="0" borderId="18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188" fontId="9" fillId="0" borderId="17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9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8" fontId="9" fillId="0" borderId="12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Alignment="1">
      <alignment shrinkToFit="1"/>
    </xf>
    <xf numFmtId="180" fontId="30" fillId="0" borderId="0" xfId="0" applyNumberFormat="1" applyFont="1" applyFill="1" applyAlignment="1">
      <alignment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79" fontId="4" fillId="0" borderId="30" xfId="0" applyNumberFormat="1" applyFont="1" applyFill="1" applyBorder="1" applyAlignment="1">
      <alignment horizontal="center" vertical="top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24" fillId="0" borderId="0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6" fillId="0" borderId="47" xfId="0" applyNumberFormat="1" applyFont="1" applyFill="1" applyBorder="1" applyAlignment="1">
      <alignment horizontal="center" shrinkToFit="1"/>
    </xf>
    <xf numFmtId="179" fontId="6" fillId="0" borderId="48" xfId="0" applyNumberFormat="1" applyFont="1" applyFill="1" applyBorder="1" applyAlignment="1">
      <alignment horizontal="center" shrinkToFit="1"/>
    </xf>
    <xf numFmtId="179" fontId="6" fillId="0" borderId="49" xfId="0" applyNumberFormat="1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179" fontId="6" fillId="0" borderId="50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1" xfId="0" applyNumberFormat="1" applyFont="1" applyFill="1" applyBorder="1" applyAlignment="1">
      <alignment horizontal="center" vertical="center" shrinkToFit="1"/>
    </xf>
    <xf numFmtId="179" fontId="9" fillId="0" borderId="48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47" xfId="0" applyNumberFormat="1" applyFont="1" applyFill="1" applyBorder="1" applyAlignment="1">
      <alignment horizontal="center" vertical="center" shrinkToFit="1"/>
    </xf>
    <xf numFmtId="179" fontId="9" fillId="0" borderId="48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 shrinkToFit="1"/>
    </xf>
    <xf numFmtId="179" fontId="9" fillId="0" borderId="34" xfId="0" applyNumberFormat="1" applyFont="1" applyFill="1" applyBorder="1" applyAlignment="1">
      <alignment horizontal="center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179" fontId="9" fillId="0" borderId="26" xfId="0" applyNumberFormat="1" applyFont="1" applyFill="1" applyBorder="1" applyAlignment="1">
      <alignment horizontal="center" vertical="center" shrinkToFit="1"/>
    </xf>
    <xf numFmtId="179" fontId="9" fillId="0" borderId="52" xfId="0" applyNumberFormat="1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179" fontId="6" fillId="0" borderId="52" xfId="0" applyNumberFormat="1" applyFont="1" applyFill="1" applyBorder="1" applyAlignment="1">
      <alignment horizontal="center" vertical="center" shrinkToFit="1"/>
    </xf>
    <xf numFmtId="179" fontId="6" fillId="0" borderId="30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/>
    </xf>
    <xf numFmtId="179" fontId="6" fillId="0" borderId="54" xfId="0" applyNumberFormat="1" applyFont="1" applyFill="1" applyBorder="1" applyAlignment="1">
      <alignment horizontal="center"/>
    </xf>
    <xf numFmtId="179" fontId="6" fillId="0" borderId="45" xfId="0" applyNumberFormat="1" applyFont="1" applyFill="1" applyBorder="1" applyAlignment="1">
      <alignment horizont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28" xfId="0" applyNumberFormat="1" applyFont="1" applyFill="1" applyBorder="1" applyAlignment="1">
      <alignment horizontal="center" vertical="center" shrinkToFit="1"/>
    </xf>
    <xf numFmtId="179" fontId="6" fillId="0" borderId="45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47" xfId="0" applyNumberFormat="1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26" xfId="0" applyNumberFormat="1" applyFont="1" applyFill="1" applyBorder="1" applyAlignment="1">
      <alignment horizontal="center" vertical="center" shrinkToFit="1"/>
    </xf>
    <xf numFmtId="179" fontId="6" fillId="0" borderId="47" xfId="0" applyNumberFormat="1" applyFont="1" applyFill="1" applyBorder="1" applyAlignment="1">
      <alignment horizontal="center" vertical="center" wrapText="1" shrinkToFit="1"/>
    </xf>
    <xf numFmtId="179" fontId="6" fillId="0" borderId="50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30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4" fillId="0" borderId="47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Fill="1" applyBorder="1" applyAlignment="1">
      <alignment horizontal="center" vertical="center" shrinkToFit="1"/>
    </xf>
    <xf numFmtId="179" fontId="4" fillId="0" borderId="45" xfId="0" applyNumberFormat="1" applyFont="1" applyFill="1" applyBorder="1" applyAlignment="1">
      <alignment horizontal="center" vertical="center" shrinkToFit="1"/>
    </xf>
    <xf numFmtId="179" fontId="4" fillId="0" borderId="52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179" fontId="4" fillId="0" borderId="33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center" vertical="center" shrinkToFit="1"/>
    </xf>
    <xf numFmtId="179" fontId="4" fillId="0" borderId="50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wrapText="1" shrinkToFit="1"/>
    </xf>
    <xf numFmtId="179" fontId="6" fillId="0" borderId="35" xfId="0" applyNumberFormat="1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28" xfId="0" applyNumberFormat="1" applyFont="1" applyFill="1" applyBorder="1" applyAlignment="1">
      <alignment horizontal="center" vertical="top" shrinkToFit="1"/>
    </xf>
    <xf numFmtId="179" fontId="6" fillId="0" borderId="45" xfId="0" applyNumberFormat="1" applyFont="1" applyFill="1" applyBorder="1" applyAlignment="1">
      <alignment horizontal="center" vertical="top" shrinkToFit="1"/>
    </xf>
    <xf numFmtId="179" fontId="6" fillId="0" borderId="52" xfId="0" applyNumberFormat="1" applyFont="1" applyFill="1" applyBorder="1" applyAlignment="1">
      <alignment horizontal="center" vertical="top" shrinkToFit="1"/>
    </xf>
    <xf numFmtId="179" fontId="6" fillId="0" borderId="32" xfId="0" applyNumberFormat="1" applyFont="1" applyFill="1" applyBorder="1" applyAlignment="1">
      <alignment horizontal="distributed" vertical="center" indent="1" shrinkToFit="1"/>
    </xf>
    <xf numFmtId="179" fontId="6" fillId="0" borderId="33" xfId="0" applyNumberFormat="1" applyFont="1" applyFill="1" applyBorder="1" applyAlignment="1">
      <alignment horizontal="distributed" vertical="center" indent="1" shrinkToFit="1"/>
    </xf>
    <xf numFmtId="179" fontId="6" fillId="0" borderId="34" xfId="0" applyNumberFormat="1" applyFont="1" applyFill="1" applyBorder="1" applyAlignment="1">
      <alignment horizontal="distributed" vertical="center" indent="1" shrinkToFit="1"/>
    </xf>
    <xf numFmtId="179" fontId="6" fillId="0" borderId="47" xfId="0" applyNumberFormat="1" applyFont="1" applyFill="1" applyBorder="1" applyAlignment="1">
      <alignment horizontal="distributed" vertical="center" indent="1" shrinkToFit="1"/>
    </xf>
    <xf numFmtId="179" fontId="6" fillId="0" borderId="48" xfId="0" applyNumberFormat="1" applyFont="1" applyFill="1" applyBorder="1" applyAlignment="1">
      <alignment horizontal="distributed" vertical="center" indent="1" shrinkToFit="1"/>
    </xf>
    <xf numFmtId="179" fontId="6" fillId="0" borderId="50" xfId="0" applyNumberFormat="1" applyFont="1" applyFill="1" applyBorder="1" applyAlignment="1">
      <alignment horizontal="distributed" vertical="center" indent="1" shrinkToFit="1"/>
    </xf>
    <xf numFmtId="179" fontId="10" fillId="0" borderId="0" xfId="0" applyNumberFormat="1" applyFont="1" applyFill="1" applyAlignment="1">
      <alignment/>
    </xf>
    <xf numFmtId="179" fontId="20" fillId="0" borderId="15" xfId="0" applyNumberFormat="1" applyFont="1" applyFill="1" applyBorder="1" applyAlignment="1">
      <alignment horizontal="center" vertical="center" wrapText="1" shrinkToFit="1"/>
    </xf>
    <xf numFmtId="179" fontId="20" fillId="0" borderId="35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26" xfId="0" applyNumberFormat="1" applyFont="1" applyFill="1" applyBorder="1" applyAlignment="1">
      <alignment horizontal="center" vertical="center" shrinkToFit="1"/>
    </xf>
    <xf numFmtId="179" fontId="20" fillId="0" borderId="49" xfId="0" applyNumberFormat="1" applyFont="1" applyFill="1" applyBorder="1" applyAlignment="1">
      <alignment horizontal="center" vertical="center" shrinkToFit="1"/>
    </xf>
    <xf numFmtId="179" fontId="20" fillId="0" borderId="30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0" fillId="0" borderId="13" xfId="0" applyNumberFormat="1" applyFont="1" applyFill="1" applyBorder="1" applyAlignment="1">
      <alignment horizontal="center" shrinkToFit="1"/>
    </xf>
    <xf numFmtId="179" fontId="20" fillId="0" borderId="14" xfId="0" applyNumberFormat="1" applyFont="1" applyFill="1" applyBorder="1" applyAlignment="1">
      <alignment horizontal="center" shrinkToFit="1"/>
    </xf>
    <xf numFmtId="179" fontId="20" fillId="0" borderId="28" xfId="0" applyNumberFormat="1" applyFont="1" applyFill="1" applyBorder="1" applyAlignment="1">
      <alignment horizontal="center" vertical="top" shrinkToFit="1"/>
    </xf>
    <xf numFmtId="179" fontId="20" fillId="0" borderId="45" xfId="0" applyNumberFormat="1" applyFont="1" applyFill="1" applyBorder="1" applyAlignment="1">
      <alignment horizontal="center" vertical="top" shrinkToFit="1"/>
    </xf>
    <xf numFmtId="179" fontId="20" fillId="0" borderId="52" xfId="0" applyNumberFormat="1" applyFont="1" applyFill="1" applyBorder="1" applyAlignment="1">
      <alignment horizontal="center" vertical="top" shrinkToFit="1"/>
    </xf>
    <xf numFmtId="179" fontId="22" fillId="0" borderId="15" xfId="0" applyNumberFormat="1" applyFont="1" applyFill="1" applyBorder="1" applyAlignment="1">
      <alignment horizontal="center" vertical="center" wrapText="1" shrinkToFit="1"/>
    </xf>
    <xf numFmtId="179" fontId="22" fillId="0" borderId="35" xfId="0" applyNumberFormat="1" applyFont="1" applyFill="1" applyBorder="1" applyAlignment="1">
      <alignment horizontal="center" vertical="center" shrinkToFit="1"/>
    </xf>
    <xf numFmtId="179" fontId="22" fillId="0" borderId="13" xfId="0" applyNumberFormat="1" applyFont="1" applyFill="1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22" fillId="0" borderId="45" xfId="0" applyNumberFormat="1" applyFont="1" applyFill="1" applyBorder="1" applyAlignment="1">
      <alignment horizontal="center" vertical="center"/>
    </xf>
    <xf numFmtId="179" fontId="22" fillId="0" borderId="52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8" fillId="0" borderId="16" xfId="0" applyNumberFormat="1" applyFont="1" applyFill="1" applyBorder="1" applyAlignment="1">
      <alignment horizontal="center" vertical="center" wrapText="1"/>
    </xf>
    <xf numFmtId="179" fontId="28" fillId="0" borderId="28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28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28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 shrinkToFit="1"/>
    </xf>
    <xf numFmtId="179" fontId="25" fillId="0" borderId="16" xfId="0" applyNumberFormat="1" applyFont="1" applyFill="1" applyBorder="1" applyAlignment="1">
      <alignment horizontal="center" vertical="center" shrinkToFit="1"/>
    </xf>
    <xf numFmtId="179" fontId="25" fillId="0" borderId="28" xfId="0" applyNumberFormat="1" applyFont="1" applyFill="1" applyBorder="1" applyAlignment="1">
      <alignment horizontal="center" vertical="center" shrinkToFit="1"/>
    </xf>
    <xf numFmtId="179" fontId="14" fillId="0" borderId="11" xfId="0" applyNumberFormat="1" applyFont="1" applyFill="1" applyBorder="1" applyAlignment="1">
      <alignment horizontal="center" vertical="center" wrapText="1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4" fillId="0" borderId="28" xfId="0" applyNumberFormat="1" applyFont="1" applyFill="1" applyBorder="1" applyAlignment="1">
      <alignment horizontal="center" vertical="center" shrinkToFit="1"/>
    </xf>
    <xf numFmtId="179" fontId="25" fillId="0" borderId="16" xfId="0" applyNumberFormat="1" applyFont="1" applyFill="1" applyBorder="1" applyAlignment="1">
      <alignment horizontal="center" vertical="center" wrapText="1"/>
    </xf>
    <xf numFmtId="179" fontId="25" fillId="0" borderId="28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6" xfId="0" applyNumberFormat="1" applyFont="1" applyFill="1" applyBorder="1" applyAlignment="1">
      <alignment horizontal="center" vertical="center"/>
    </xf>
    <xf numFmtId="179" fontId="21" fillId="0" borderId="28" xfId="0" applyNumberFormat="1" applyFont="1" applyFill="1" applyBorder="1" applyAlignment="1">
      <alignment horizontal="center" vertical="center"/>
    </xf>
    <xf numFmtId="179" fontId="14" fillId="0" borderId="16" xfId="0" applyNumberFormat="1" applyFont="1" applyFill="1" applyBorder="1" applyAlignment="1">
      <alignment horizontal="center" vertical="center"/>
    </xf>
    <xf numFmtId="179" fontId="14" fillId="0" borderId="28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26" xfId="0" applyNumberFormat="1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26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47" xfId="0" applyNumberFormat="1" applyFont="1" applyFill="1" applyBorder="1" applyAlignment="1">
      <alignment horizontal="center"/>
    </xf>
    <xf numFmtId="179" fontId="15" fillId="0" borderId="48" xfId="0" applyNumberFormat="1" applyFont="1" applyFill="1" applyBorder="1" applyAlignment="1">
      <alignment horizontal="center"/>
    </xf>
    <xf numFmtId="179" fontId="15" fillId="0" borderId="5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26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distributed" wrapText="1"/>
    </xf>
    <xf numFmtId="179" fontId="15" fillId="0" borderId="18" xfId="0" applyNumberFormat="1" applyFont="1" applyFill="1" applyBorder="1" applyAlignment="1">
      <alignment horizontal="center" vertical="center" shrinkToFit="1"/>
    </xf>
    <xf numFmtId="179" fontId="15" fillId="0" borderId="17" xfId="0" applyNumberFormat="1" applyFont="1" applyFill="1" applyBorder="1" applyAlignment="1">
      <alignment horizontal="center" vertical="center" shrinkToFit="1"/>
    </xf>
    <xf numFmtId="179" fontId="15" fillId="0" borderId="20" xfId="0" applyNumberFormat="1" applyFont="1" applyFill="1" applyBorder="1" applyAlignment="1">
      <alignment horizontal="center" vertical="center" shrinkToFit="1"/>
    </xf>
    <xf numFmtId="179" fontId="15" fillId="0" borderId="28" xfId="0" applyNumberFormat="1" applyFont="1" applyFill="1" applyBorder="1" applyAlignment="1">
      <alignment horizontal="center" vertical="center" shrinkToFit="1"/>
    </xf>
    <xf numFmtId="179" fontId="15" fillId="0" borderId="45" xfId="0" applyNumberFormat="1" applyFont="1" applyFill="1" applyBorder="1" applyAlignment="1">
      <alignment horizontal="center" vertical="center" shrinkToFit="1"/>
    </xf>
    <xf numFmtId="179" fontId="15" fillId="0" borderId="5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17</xdr:row>
      <xdr:rowOff>9525</xdr:rowOff>
    </xdr:from>
    <xdr:to>
      <xdr:col>2</xdr:col>
      <xdr:colOff>85725</xdr:colOff>
      <xdr:row>22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42950" y="27813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11</xdr:row>
      <xdr:rowOff>9525</xdr:rowOff>
    </xdr:from>
    <xdr:to>
      <xdr:col>2</xdr:col>
      <xdr:colOff>85725</xdr:colOff>
      <xdr:row>16</xdr:row>
      <xdr:rowOff>19050</xdr:rowOff>
    </xdr:to>
    <xdr:sp>
      <xdr:nvSpPr>
        <xdr:cNvPr id="5" name="AutoShape 37"/>
        <xdr:cNvSpPr>
          <a:spLocks/>
        </xdr:cNvSpPr>
      </xdr:nvSpPr>
      <xdr:spPr>
        <a:xfrm>
          <a:off x="742950" y="17526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23</xdr:row>
      <xdr:rowOff>9525</xdr:rowOff>
    </xdr:from>
    <xdr:to>
      <xdr:col>2</xdr:col>
      <xdr:colOff>85725</xdr:colOff>
      <xdr:row>28</xdr:row>
      <xdr:rowOff>19050</xdr:rowOff>
    </xdr:to>
    <xdr:sp>
      <xdr:nvSpPr>
        <xdr:cNvPr id="6" name="AutoShape 38"/>
        <xdr:cNvSpPr>
          <a:spLocks/>
        </xdr:cNvSpPr>
      </xdr:nvSpPr>
      <xdr:spPr>
        <a:xfrm>
          <a:off x="742950" y="38100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9525</xdr:rowOff>
    </xdr:from>
    <xdr:to>
      <xdr:col>2</xdr:col>
      <xdr:colOff>85725</xdr:colOff>
      <xdr:row>34</xdr:row>
      <xdr:rowOff>19050</xdr:rowOff>
    </xdr:to>
    <xdr:sp>
      <xdr:nvSpPr>
        <xdr:cNvPr id="7" name="AutoShape 39"/>
        <xdr:cNvSpPr>
          <a:spLocks/>
        </xdr:cNvSpPr>
      </xdr:nvSpPr>
      <xdr:spPr>
        <a:xfrm>
          <a:off x="742950" y="48387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9525</xdr:rowOff>
    </xdr:from>
    <xdr:to>
      <xdr:col>2</xdr:col>
      <xdr:colOff>123825</xdr:colOff>
      <xdr:row>40</xdr:row>
      <xdr:rowOff>19050</xdr:rowOff>
    </xdr:to>
    <xdr:sp>
      <xdr:nvSpPr>
        <xdr:cNvPr id="8" name="AutoShape 40"/>
        <xdr:cNvSpPr>
          <a:spLocks/>
        </xdr:cNvSpPr>
      </xdr:nvSpPr>
      <xdr:spPr>
        <a:xfrm>
          <a:off x="781050" y="58674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41</xdr:row>
      <xdr:rowOff>9525</xdr:rowOff>
    </xdr:from>
    <xdr:to>
      <xdr:col>2</xdr:col>
      <xdr:colOff>85725</xdr:colOff>
      <xdr:row>46</xdr:row>
      <xdr:rowOff>19050</xdr:rowOff>
    </xdr:to>
    <xdr:sp>
      <xdr:nvSpPr>
        <xdr:cNvPr id="9" name="AutoShape 41"/>
        <xdr:cNvSpPr>
          <a:spLocks/>
        </xdr:cNvSpPr>
      </xdr:nvSpPr>
      <xdr:spPr>
        <a:xfrm>
          <a:off x="742950" y="68961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47</xdr:row>
      <xdr:rowOff>9525</xdr:rowOff>
    </xdr:from>
    <xdr:to>
      <xdr:col>2</xdr:col>
      <xdr:colOff>85725</xdr:colOff>
      <xdr:row>52</xdr:row>
      <xdr:rowOff>19050</xdr:rowOff>
    </xdr:to>
    <xdr:sp>
      <xdr:nvSpPr>
        <xdr:cNvPr id="10" name="AutoShape 42"/>
        <xdr:cNvSpPr>
          <a:spLocks/>
        </xdr:cNvSpPr>
      </xdr:nvSpPr>
      <xdr:spPr>
        <a:xfrm>
          <a:off x="742950" y="79248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85875" y="1076325"/>
          <a:ext cx="1524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85875" y="1714500"/>
          <a:ext cx="1333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9</xdr:row>
      <xdr:rowOff>57150</xdr:rowOff>
    </xdr:from>
    <xdr:to>
      <xdr:col>2</xdr:col>
      <xdr:colOff>76200</xdr:colOff>
      <xdr:row>13</xdr:row>
      <xdr:rowOff>95250</xdr:rowOff>
    </xdr:to>
    <xdr:sp>
      <xdr:nvSpPr>
        <xdr:cNvPr id="3" name="AutoShape 7"/>
        <xdr:cNvSpPr>
          <a:spLocks/>
        </xdr:cNvSpPr>
      </xdr:nvSpPr>
      <xdr:spPr>
        <a:xfrm>
          <a:off x="866775" y="131445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0</xdr:rowOff>
    </xdr:from>
    <xdr:to>
      <xdr:col>20</xdr:col>
      <xdr:colOff>57150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067675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342900</xdr:colOff>
      <xdr:row>11</xdr:row>
      <xdr:rowOff>0</xdr:rowOff>
    </xdr:from>
    <xdr:to>
      <xdr:col>20</xdr:col>
      <xdr:colOff>66675</xdr:colOff>
      <xdr:row>14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77200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828675</xdr:colOff>
      <xdr:row>8</xdr:row>
      <xdr:rowOff>57150</xdr:rowOff>
    </xdr:from>
    <xdr:to>
      <xdr:col>19</xdr:col>
      <xdr:colOff>85725</xdr:colOff>
      <xdr:row>12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7734300" y="1133475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9</xdr:row>
      <xdr:rowOff>0</xdr:rowOff>
    </xdr:from>
    <xdr:to>
      <xdr:col>2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1085850"/>
          <a:ext cx="1714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85725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1050" y="2057400"/>
          <a:ext cx="17145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23</xdr:row>
      <xdr:rowOff>0</xdr:rowOff>
    </xdr:from>
    <xdr:to>
      <xdr:col>2</xdr:col>
      <xdr:colOff>85725</xdr:colOff>
      <xdr:row>28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81050" y="314325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29</xdr:row>
      <xdr:rowOff>0</xdr:rowOff>
    </xdr:from>
    <xdr:to>
      <xdr:col>2</xdr:col>
      <xdr:colOff>85725</xdr:colOff>
      <xdr:row>32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81050" y="4057650"/>
          <a:ext cx="1714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0</xdr:rowOff>
    </xdr:from>
    <xdr:to>
      <xdr:col>2</xdr:col>
      <xdr:colOff>85725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81050" y="1657350"/>
          <a:ext cx="1714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0</xdr:rowOff>
    </xdr:from>
    <xdr:to>
      <xdr:col>2</xdr:col>
      <xdr:colOff>85725</xdr:colOff>
      <xdr:row>38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781050" y="462915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39</xdr:row>
      <xdr:rowOff>0</xdr:rowOff>
    </xdr:from>
    <xdr:to>
      <xdr:col>2</xdr:col>
      <xdr:colOff>85725</xdr:colOff>
      <xdr:row>44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781050" y="554355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45</xdr:row>
      <xdr:rowOff>0</xdr:rowOff>
    </xdr:from>
    <xdr:to>
      <xdr:col>2</xdr:col>
      <xdr:colOff>85725</xdr:colOff>
      <xdr:row>49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81050" y="64579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6725" y="1038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3</xdr:col>
      <xdr:colOff>38100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3028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38100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4972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857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66725" y="5610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" y="7600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6725" y="9544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38100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6429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80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66725" y="10182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" y="12172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96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66725" y="1413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11001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171450</xdr:rowOff>
    </xdr:from>
    <xdr:to>
      <xdr:col>3</xdr:col>
      <xdr:colOff>28575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2925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171450</xdr:rowOff>
    </xdr:from>
    <xdr:to>
      <xdr:col>3</xdr:col>
      <xdr:colOff>28575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2925" y="25050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28</xdr:row>
      <xdr:rowOff>171450</xdr:rowOff>
    </xdr:from>
    <xdr:to>
      <xdr:col>3</xdr:col>
      <xdr:colOff>28575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2925" y="44767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32</xdr:row>
      <xdr:rowOff>171450</xdr:rowOff>
    </xdr:from>
    <xdr:to>
      <xdr:col>3</xdr:col>
      <xdr:colOff>28575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2925" y="5133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0288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171450</xdr:rowOff>
    </xdr:from>
    <xdr:to>
      <xdr:col>3</xdr:col>
      <xdr:colOff>28575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42925" y="3162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24</xdr:row>
      <xdr:rowOff>171450</xdr:rowOff>
    </xdr:from>
    <xdr:to>
      <xdr:col>3</xdr:col>
      <xdr:colOff>28575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42925" y="38195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36</xdr:row>
      <xdr:rowOff>171450</xdr:rowOff>
    </xdr:from>
    <xdr:to>
      <xdr:col>3</xdr:col>
      <xdr:colOff>28575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42925" y="5895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40</xdr:row>
      <xdr:rowOff>171450</xdr:rowOff>
    </xdr:from>
    <xdr:to>
      <xdr:col>3</xdr:col>
      <xdr:colOff>28575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42925" y="65532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52</xdr:row>
      <xdr:rowOff>171450</xdr:rowOff>
    </xdr:from>
    <xdr:to>
      <xdr:col>3</xdr:col>
      <xdr:colOff>28575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42925" y="85248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56</xdr:row>
      <xdr:rowOff>171450</xdr:rowOff>
    </xdr:from>
    <xdr:to>
      <xdr:col>3</xdr:col>
      <xdr:colOff>28575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42925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0769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44</xdr:row>
      <xdr:rowOff>171450</xdr:rowOff>
    </xdr:from>
    <xdr:to>
      <xdr:col>3</xdr:col>
      <xdr:colOff>28575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42925" y="72104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48</xdr:row>
      <xdr:rowOff>171450</xdr:rowOff>
    </xdr:from>
    <xdr:to>
      <xdr:col>3</xdr:col>
      <xdr:colOff>28575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42925" y="7867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tabSelected="1" zoomScaleSheetLayoutView="70" zoomScalePageLayoutView="0" workbookViewId="0" topLeftCell="A1">
      <pane xSplit="3" ySplit="10" topLeftCell="D11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A1" sqref="A1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360" t="s">
        <v>314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ht="21" customHeight="1"/>
    <row r="4" spans="2:12" ht="14.25">
      <c r="B4" s="361" t="s">
        <v>281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ht="4.5" customHeight="1" thickBot="1"/>
    <row r="6" spans="2:12" ht="4.5" customHeight="1">
      <c r="B6" s="14"/>
      <c r="C6" s="15"/>
      <c r="D6" s="14"/>
      <c r="E6" s="14"/>
      <c r="F6" s="14"/>
      <c r="G6" s="16"/>
      <c r="H6" s="16"/>
      <c r="I6" s="16"/>
      <c r="J6" s="16"/>
      <c r="K6" s="16"/>
      <c r="L6" s="14"/>
    </row>
    <row r="7" spans="2:12" ht="13.5" customHeight="1">
      <c r="B7" s="17"/>
      <c r="C7" s="17"/>
      <c r="D7" s="355" t="s">
        <v>19</v>
      </c>
      <c r="E7" s="356"/>
      <c r="F7" s="357"/>
      <c r="G7" s="18"/>
      <c r="H7" s="18"/>
      <c r="I7" s="18" t="s">
        <v>0</v>
      </c>
      <c r="J7" s="18" t="s">
        <v>1</v>
      </c>
      <c r="K7" s="19" t="s">
        <v>2</v>
      </c>
      <c r="L7" s="19" t="s">
        <v>3</v>
      </c>
    </row>
    <row r="8" spans="2:12" ht="13.5" customHeight="1">
      <c r="B8" s="358" t="s">
        <v>4</v>
      </c>
      <c r="C8" s="359"/>
      <c r="D8" s="18"/>
      <c r="G8" s="18" t="s">
        <v>5</v>
      </c>
      <c r="H8" s="18" t="s">
        <v>6</v>
      </c>
      <c r="I8" s="18"/>
      <c r="J8" s="18"/>
      <c r="K8" s="19" t="s">
        <v>7</v>
      </c>
      <c r="L8" s="19" t="s">
        <v>7</v>
      </c>
    </row>
    <row r="9" spans="4:12" ht="13.5" customHeight="1">
      <c r="D9" s="20" t="s">
        <v>8</v>
      </c>
      <c r="E9" s="21" t="s">
        <v>9</v>
      </c>
      <c r="F9" s="21" t="s">
        <v>10</v>
      </c>
      <c r="G9" s="18"/>
      <c r="H9" s="18"/>
      <c r="I9" s="18" t="s">
        <v>20</v>
      </c>
      <c r="J9" s="18" t="s">
        <v>20</v>
      </c>
      <c r="K9" s="19" t="s">
        <v>6</v>
      </c>
      <c r="L9" s="19" t="s">
        <v>6</v>
      </c>
    </row>
    <row r="10" spans="4:12" ht="4.5" customHeight="1">
      <c r="D10" s="18"/>
      <c r="G10" s="18"/>
      <c r="H10" s="18"/>
      <c r="I10" s="18"/>
      <c r="J10" s="18"/>
      <c r="K10" s="22"/>
      <c r="L10" s="22"/>
    </row>
    <row r="11" spans="2:12" ht="13.5" customHeight="1">
      <c r="B11" s="23"/>
      <c r="C11" s="100"/>
      <c r="D11" s="23"/>
      <c r="E11" s="23"/>
      <c r="F11" s="23"/>
      <c r="G11" s="23"/>
      <c r="H11" s="23"/>
      <c r="I11" s="23"/>
      <c r="J11" s="23"/>
      <c r="K11" s="23"/>
      <c r="L11" s="23"/>
    </row>
    <row r="12" spans="2:12" ht="13.5" customHeight="1">
      <c r="B12" s="17"/>
      <c r="C12" s="101">
        <v>20</v>
      </c>
      <c r="D12" s="95">
        <v>225</v>
      </c>
      <c r="E12" s="24">
        <v>218</v>
      </c>
      <c r="F12" s="24">
        <v>7</v>
      </c>
      <c r="G12" s="24">
        <v>477</v>
      </c>
      <c r="H12" s="24">
        <v>8638</v>
      </c>
      <c r="I12" s="24">
        <v>785</v>
      </c>
      <c r="J12" s="24">
        <v>77</v>
      </c>
      <c r="K12" s="3">
        <v>11</v>
      </c>
      <c r="L12" s="3">
        <v>18.1</v>
      </c>
    </row>
    <row r="13" spans="2:12" ht="13.5" customHeight="1">
      <c r="B13" s="17"/>
      <c r="C13" s="101">
        <v>21</v>
      </c>
      <c r="D13" s="95">
        <v>224</v>
      </c>
      <c r="E13" s="24">
        <v>217</v>
      </c>
      <c r="F13" s="24">
        <v>7</v>
      </c>
      <c r="G13" s="24">
        <v>468</v>
      </c>
      <c r="H13" s="24">
        <v>8297</v>
      </c>
      <c r="I13" s="24">
        <v>806</v>
      </c>
      <c r="J13" s="24">
        <v>73</v>
      </c>
      <c r="K13" s="3">
        <v>10.3</v>
      </c>
      <c r="L13" s="3">
        <v>17.7</v>
      </c>
    </row>
    <row r="14" spans="2:12" ht="13.5" customHeight="1">
      <c r="B14" s="17" t="s">
        <v>15</v>
      </c>
      <c r="C14" s="101">
        <v>22</v>
      </c>
      <c r="D14" s="105">
        <v>221</v>
      </c>
      <c r="E14" s="2">
        <v>216</v>
      </c>
      <c r="F14" s="2">
        <v>5</v>
      </c>
      <c r="G14" s="2">
        <v>454</v>
      </c>
      <c r="H14" s="2">
        <v>7890</v>
      </c>
      <c r="I14" s="2">
        <v>789</v>
      </c>
      <c r="J14" s="2">
        <v>73</v>
      </c>
      <c r="K14" s="3">
        <v>10</v>
      </c>
      <c r="L14" s="3">
        <v>17.378854625550662</v>
      </c>
    </row>
    <row r="15" spans="2:12" ht="13.5" customHeight="1">
      <c r="B15" s="17"/>
      <c r="C15" s="101">
        <v>23</v>
      </c>
      <c r="D15" s="95">
        <v>214</v>
      </c>
      <c r="E15" s="2">
        <v>209</v>
      </c>
      <c r="F15" s="2">
        <v>5</v>
      </c>
      <c r="G15" s="2">
        <v>446</v>
      </c>
      <c r="H15" s="2">
        <v>7717</v>
      </c>
      <c r="I15" s="2">
        <v>789</v>
      </c>
      <c r="J15" s="2">
        <v>74</v>
      </c>
      <c r="K15" s="3">
        <v>9.780735107731305</v>
      </c>
      <c r="L15" s="3">
        <v>17.30269058295964</v>
      </c>
    </row>
    <row r="16" spans="2:12" ht="13.5" customHeight="1">
      <c r="B16" s="17"/>
      <c r="C16" s="101">
        <v>24</v>
      </c>
      <c r="D16" s="95">
        <v>209</v>
      </c>
      <c r="E16" s="2">
        <v>204</v>
      </c>
      <c r="F16" s="2">
        <v>5</v>
      </c>
      <c r="G16" s="2">
        <v>436</v>
      </c>
      <c r="H16" s="2">
        <v>7756</v>
      </c>
      <c r="I16" s="2">
        <v>807</v>
      </c>
      <c r="J16" s="2">
        <v>80</v>
      </c>
      <c r="K16" s="3">
        <f>H16/I16</f>
        <v>9.61090458488228</v>
      </c>
      <c r="L16" s="3">
        <f>H16/G16</f>
        <v>17.788990825688074</v>
      </c>
    </row>
    <row r="17" spans="2:12" ht="13.5" customHeight="1">
      <c r="B17" s="17"/>
      <c r="C17" s="101"/>
      <c r="D17" s="104"/>
      <c r="E17" s="17"/>
      <c r="F17" s="17"/>
      <c r="G17" s="17"/>
      <c r="H17" s="17"/>
      <c r="I17" s="17"/>
      <c r="J17" s="17"/>
      <c r="K17" s="17"/>
      <c r="L17" s="17"/>
    </row>
    <row r="18" spans="2:12" ht="13.5" customHeight="1">
      <c r="B18" s="17"/>
      <c r="C18" s="101">
        <v>20</v>
      </c>
      <c r="D18" s="95">
        <v>272</v>
      </c>
      <c r="E18" s="24">
        <v>264</v>
      </c>
      <c r="F18" s="24">
        <v>8</v>
      </c>
      <c r="G18" s="24">
        <v>2048</v>
      </c>
      <c r="H18" s="24">
        <v>42629</v>
      </c>
      <c r="I18" s="24">
        <v>3295</v>
      </c>
      <c r="J18" s="24">
        <v>786</v>
      </c>
      <c r="K18" s="3">
        <v>12.9</v>
      </c>
      <c r="L18" s="3">
        <v>20.8</v>
      </c>
    </row>
    <row r="19" spans="2:12" ht="13.5" customHeight="1">
      <c r="B19" s="17"/>
      <c r="C19" s="101">
        <v>21</v>
      </c>
      <c r="D19" s="95">
        <v>269</v>
      </c>
      <c r="E19" s="24">
        <v>261</v>
      </c>
      <c r="F19" s="24">
        <v>8</v>
      </c>
      <c r="G19" s="24">
        <v>2064</v>
      </c>
      <c r="H19" s="24">
        <v>42041</v>
      </c>
      <c r="I19" s="24">
        <v>3299</v>
      </c>
      <c r="J19" s="24">
        <v>777</v>
      </c>
      <c r="K19" s="3">
        <v>12.7</v>
      </c>
      <c r="L19" s="3">
        <v>20.4</v>
      </c>
    </row>
    <row r="20" spans="2:12" ht="13.5" customHeight="1">
      <c r="B20" s="17" t="s">
        <v>11</v>
      </c>
      <c r="C20" s="101">
        <v>22</v>
      </c>
      <c r="D20" s="95">
        <v>266</v>
      </c>
      <c r="E20" s="24">
        <v>258</v>
      </c>
      <c r="F20" s="24">
        <v>8</v>
      </c>
      <c r="G20" s="24">
        <v>2060</v>
      </c>
      <c r="H20" s="24">
        <v>41408</v>
      </c>
      <c r="I20" s="24">
        <v>3304</v>
      </c>
      <c r="J20" s="24">
        <v>781</v>
      </c>
      <c r="K20" s="3">
        <v>12.532687651331718</v>
      </c>
      <c r="L20" s="3">
        <v>20.10097087378641</v>
      </c>
    </row>
    <row r="21" spans="2:12" ht="13.5" customHeight="1">
      <c r="B21" s="17"/>
      <c r="C21" s="101">
        <v>23</v>
      </c>
      <c r="D21" s="95">
        <v>260</v>
      </c>
      <c r="E21" s="24">
        <v>253</v>
      </c>
      <c r="F21" s="24">
        <v>7</v>
      </c>
      <c r="G21" s="24">
        <v>2040</v>
      </c>
      <c r="H21" s="24">
        <v>40484</v>
      </c>
      <c r="I21" s="24">
        <v>3266</v>
      </c>
      <c r="J21" s="24">
        <v>768</v>
      </c>
      <c r="K21" s="3">
        <v>12.395590936925903</v>
      </c>
      <c r="L21" s="3">
        <v>19.845098039215685</v>
      </c>
    </row>
    <row r="22" spans="2:12" ht="13.5" customHeight="1">
      <c r="B22" s="17"/>
      <c r="C22" s="101">
        <v>24</v>
      </c>
      <c r="D22" s="95">
        <v>253</v>
      </c>
      <c r="E22" s="95">
        <v>246</v>
      </c>
      <c r="F22" s="95">
        <v>7</v>
      </c>
      <c r="G22" s="24">
        <v>2032</v>
      </c>
      <c r="H22" s="24">
        <v>39400</v>
      </c>
      <c r="I22" s="24">
        <v>3252</v>
      </c>
      <c r="J22" s="24">
        <v>771</v>
      </c>
      <c r="K22" s="3">
        <f>H22/I22</f>
        <v>12.115621156211562</v>
      </c>
      <c r="L22" s="3">
        <f>H22/G22</f>
        <v>19.38976377952756</v>
      </c>
    </row>
    <row r="23" spans="2:12" ht="13.5" customHeight="1">
      <c r="B23" s="17"/>
      <c r="C23" s="101"/>
      <c r="D23" s="99"/>
      <c r="E23" s="2"/>
      <c r="F23" s="2"/>
      <c r="G23" s="2"/>
      <c r="H23" s="2"/>
      <c r="I23" s="2"/>
      <c r="J23" s="2"/>
      <c r="K23" s="3"/>
      <c r="L23" s="4"/>
    </row>
    <row r="24" spans="2:12" ht="13.5" customHeight="1">
      <c r="B24" s="17"/>
      <c r="C24" s="101">
        <v>20</v>
      </c>
      <c r="D24" s="95">
        <v>98</v>
      </c>
      <c r="E24" s="24">
        <v>94</v>
      </c>
      <c r="F24" s="24">
        <v>4</v>
      </c>
      <c r="G24" s="24">
        <v>857</v>
      </c>
      <c r="H24" s="24">
        <v>22192</v>
      </c>
      <c r="I24" s="24">
        <v>1963</v>
      </c>
      <c r="J24" s="24">
        <v>349</v>
      </c>
      <c r="K24" s="3">
        <v>11.3</v>
      </c>
      <c r="L24" s="3">
        <v>25.9</v>
      </c>
    </row>
    <row r="25" spans="2:12" ht="13.5" customHeight="1">
      <c r="B25" s="17"/>
      <c r="C25" s="101">
        <v>21</v>
      </c>
      <c r="D25" s="95">
        <v>96</v>
      </c>
      <c r="E25" s="24">
        <v>92</v>
      </c>
      <c r="F25" s="24">
        <v>4</v>
      </c>
      <c r="G25" s="24">
        <v>858</v>
      </c>
      <c r="H25" s="24">
        <v>22010</v>
      </c>
      <c r="I25" s="24">
        <v>1924</v>
      </c>
      <c r="J25" s="24">
        <v>329</v>
      </c>
      <c r="K25" s="3">
        <v>11.4</v>
      </c>
      <c r="L25" s="3">
        <v>25.7</v>
      </c>
    </row>
    <row r="26" spans="2:12" ht="13.5" customHeight="1">
      <c r="B26" s="17" t="s">
        <v>12</v>
      </c>
      <c r="C26" s="101">
        <v>22</v>
      </c>
      <c r="D26" s="95">
        <v>97</v>
      </c>
      <c r="E26" s="24">
        <v>93</v>
      </c>
      <c r="F26" s="24">
        <v>4</v>
      </c>
      <c r="G26" s="24">
        <v>854</v>
      </c>
      <c r="H26" s="24">
        <v>21575</v>
      </c>
      <c r="I26" s="24">
        <v>1916</v>
      </c>
      <c r="J26" s="24">
        <v>325</v>
      </c>
      <c r="K26" s="3">
        <v>11.26043841336117</v>
      </c>
      <c r="L26" s="3">
        <v>25.263466042154565</v>
      </c>
    </row>
    <row r="27" spans="2:12" ht="13.5" customHeight="1">
      <c r="B27" s="17"/>
      <c r="C27" s="101">
        <v>23</v>
      </c>
      <c r="D27" s="95">
        <v>96</v>
      </c>
      <c r="E27" s="24">
        <v>92</v>
      </c>
      <c r="F27" s="24">
        <v>4</v>
      </c>
      <c r="G27" s="24">
        <v>862</v>
      </c>
      <c r="H27" s="24">
        <v>21402</v>
      </c>
      <c r="I27" s="24">
        <v>1907</v>
      </c>
      <c r="J27" s="24">
        <v>318</v>
      </c>
      <c r="K27" s="3">
        <v>11.222863135815416</v>
      </c>
      <c r="L27" s="3">
        <v>24.828306264501162</v>
      </c>
    </row>
    <row r="28" spans="2:12" ht="13.5" customHeight="1">
      <c r="B28" s="17"/>
      <c r="C28" s="101">
        <v>24</v>
      </c>
      <c r="D28" s="95">
        <v>96</v>
      </c>
      <c r="E28" s="95">
        <v>92</v>
      </c>
      <c r="F28" s="95">
        <v>4</v>
      </c>
      <c r="G28" s="24">
        <v>854</v>
      </c>
      <c r="H28" s="24">
        <v>21132</v>
      </c>
      <c r="I28" s="24">
        <v>1912</v>
      </c>
      <c r="J28" s="24">
        <v>318</v>
      </c>
      <c r="K28" s="3">
        <f>H28/I28</f>
        <v>11.052301255230125</v>
      </c>
      <c r="L28" s="3">
        <f>H28/G28</f>
        <v>24.74473067915691</v>
      </c>
    </row>
    <row r="29" spans="2:12" ht="13.5" customHeight="1">
      <c r="B29" s="17"/>
      <c r="C29" s="101"/>
      <c r="D29" s="99"/>
      <c r="E29" s="2"/>
      <c r="F29" s="2"/>
      <c r="G29" s="2"/>
      <c r="H29" s="2"/>
      <c r="I29" s="2"/>
      <c r="J29" s="2"/>
      <c r="K29" s="3"/>
      <c r="L29" s="4"/>
    </row>
    <row r="30" spans="2:12" ht="13.5" customHeight="1">
      <c r="B30" s="17"/>
      <c r="C30" s="101">
        <v>20</v>
      </c>
      <c r="D30" s="95">
        <v>44</v>
      </c>
      <c r="E30" s="24">
        <v>42</v>
      </c>
      <c r="F30" s="24">
        <v>2</v>
      </c>
      <c r="G30" s="24">
        <v>644</v>
      </c>
      <c r="H30" s="24">
        <v>21762</v>
      </c>
      <c r="I30" s="24">
        <v>1847</v>
      </c>
      <c r="J30" s="24">
        <v>419</v>
      </c>
      <c r="K30" s="3">
        <v>11.8</v>
      </c>
      <c r="L30" s="4" t="s">
        <v>13</v>
      </c>
    </row>
    <row r="31" spans="2:12" ht="13.5" customHeight="1">
      <c r="B31" s="17"/>
      <c r="C31" s="101">
        <v>21</v>
      </c>
      <c r="D31" s="95">
        <v>42</v>
      </c>
      <c r="E31" s="24">
        <v>40</v>
      </c>
      <c r="F31" s="24">
        <v>2</v>
      </c>
      <c r="G31" s="24">
        <v>630</v>
      </c>
      <c r="H31" s="24">
        <v>21355</v>
      </c>
      <c r="I31" s="24">
        <v>1821</v>
      </c>
      <c r="J31" s="24">
        <v>397</v>
      </c>
      <c r="K31" s="3">
        <v>11.7</v>
      </c>
      <c r="L31" s="4" t="s">
        <v>13</v>
      </c>
    </row>
    <row r="32" spans="2:12" ht="13.5" customHeight="1">
      <c r="B32" s="17" t="s">
        <v>14</v>
      </c>
      <c r="C32" s="101">
        <v>22</v>
      </c>
      <c r="D32" s="95">
        <v>42</v>
      </c>
      <c r="E32" s="24">
        <v>40</v>
      </c>
      <c r="F32" s="24">
        <v>2</v>
      </c>
      <c r="G32" s="24">
        <v>622</v>
      </c>
      <c r="H32" s="24">
        <v>21058</v>
      </c>
      <c r="I32" s="24">
        <v>1834</v>
      </c>
      <c r="J32" s="24">
        <v>387</v>
      </c>
      <c r="K32" s="3">
        <v>11.482006543075245</v>
      </c>
      <c r="L32" s="4" t="s">
        <v>16</v>
      </c>
    </row>
    <row r="33" spans="2:12" ht="13.5" customHeight="1">
      <c r="B33" s="17"/>
      <c r="C33" s="101">
        <v>23</v>
      </c>
      <c r="D33" s="95">
        <v>42</v>
      </c>
      <c r="E33" s="24">
        <v>40</v>
      </c>
      <c r="F33" s="24">
        <v>2</v>
      </c>
      <c r="G33" s="24">
        <v>618</v>
      </c>
      <c r="H33" s="24">
        <v>20801</v>
      </c>
      <c r="I33" s="24">
        <v>1817</v>
      </c>
      <c r="J33" s="24">
        <v>388</v>
      </c>
      <c r="K33" s="3">
        <v>11.44799119427628</v>
      </c>
      <c r="L33" s="4" t="s">
        <v>16</v>
      </c>
    </row>
    <row r="34" spans="2:12" ht="13.5" customHeight="1">
      <c r="B34" s="17"/>
      <c r="C34" s="101">
        <v>24</v>
      </c>
      <c r="D34" s="95">
        <v>39</v>
      </c>
      <c r="E34" s="24">
        <v>36</v>
      </c>
      <c r="F34" s="24">
        <v>3</v>
      </c>
      <c r="G34" s="24">
        <v>608</v>
      </c>
      <c r="H34" s="24">
        <v>20602</v>
      </c>
      <c r="I34" s="24">
        <v>1792</v>
      </c>
      <c r="J34" s="24">
        <v>363</v>
      </c>
      <c r="K34" s="3">
        <f>H34/I34</f>
        <v>11.496651785714286</v>
      </c>
      <c r="L34" s="4" t="s">
        <v>16</v>
      </c>
    </row>
    <row r="35" spans="2:12" ht="13.5" customHeight="1">
      <c r="B35" s="17"/>
      <c r="C35" s="101"/>
      <c r="D35" s="99"/>
      <c r="E35" s="2"/>
      <c r="F35" s="2"/>
      <c r="G35" s="2"/>
      <c r="H35" s="2"/>
      <c r="I35" s="2"/>
      <c r="J35" s="2"/>
      <c r="K35" s="3"/>
      <c r="L35" s="4"/>
    </row>
    <row r="36" spans="2:12" ht="13.5" customHeight="1">
      <c r="B36" s="17"/>
      <c r="C36" s="101">
        <v>20</v>
      </c>
      <c r="D36" s="95">
        <v>10</v>
      </c>
      <c r="E36" s="24">
        <v>8</v>
      </c>
      <c r="F36" s="24">
        <v>2</v>
      </c>
      <c r="G36" s="24">
        <v>267</v>
      </c>
      <c r="H36" s="24">
        <v>885</v>
      </c>
      <c r="I36" s="24">
        <v>694</v>
      </c>
      <c r="J36" s="24">
        <v>157</v>
      </c>
      <c r="K36" s="3">
        <v>1.3</v>
      </c>
      <c r="L36" s="3">
        <v>3.3</v>
      </c>
    </row>
    <row r="37" spans="2:12" ht="13.5" customHeight="1">
      <c r="B37" s="17"/>
      <c r="C37" s="101">
        <v>21</v>
      </c>
      <c r="D37" s="95">
        <v>10</v>
      </c>
      <c r="E37" s="24">
        <v>8</v>
      </c>
      <c r="F37" s="24">
        <v>2</v>
      </c>
      <c r="G37" s="24">
        <v>268</v>
      </c>
      <c r="H37" s="24">
        <v>869</v>
      </c>
      <c r="I37" s="24">
        <v>696</v>
      </c>
      <c r="J37" s="24">
        <v>155</v>
      </c>
      <c r="K37" s="3">
        <v>1.2</v>
      </c>
      <c r="L37" s="3">
        <v>3.2</v>
      </c>
    </row>
    <row r="38" spans="2:12" ht="13.5" customHeight="1">
      <c r="B38" s="102" t="s">
        <v>288</v>
      </c>
      <c r="C38" s="101">
        <v>22</v>
      </c>
      <c r="D38" s="95">
        <v>11</v>
      </c>
      <c r="E38" s="24">
        <v>9</v>
      </c>
      <c r="F38" s="24">
        <v>2</v>
      </c>
      <c r="G38" s="24">
        <v>266</v>
      </c>
      <c r="H38" s="24">
        <v>887</v>
      </c>
      <c r="I38" s="24">
        <v>709</v>
      </c>
      <c r="J38" s="24">
        <v>154</v>
      </c>
      <c r="K38" s="3">
        <v>1.2510578279266573</v>
      </c>
      <c r="L38" s="3">
        <v>3.3345864661654137</v>
      </c>
    </row>
    <row r="39" spans="2:12" ht="13.5" customHeight="1">
      <c r="B39" s="17"/>
      <c r="C39" s="101">
        <v>23</v>
      </c>
      <c r="D39" s="95">
        <v>11</v>
      </c>
      <c r="E39" s="24">
        <v>9</v>
      </c>
      <c r="F39" s="24">
        <v>2</v>
      </c>
      <c r="G39" s="24">
        <v>268</v>
      </c>
      <c r="H39" s="24">
        <v>920</v>
      </c>
      <c r="I39" s="24">
        <v>709</v>
      </c>
      <c r="J39" s="24">
        <v>153</v>
      </c>
      <c r="K39" s="3">
        <v>1.2976022566995769</v>
      </c>
      <c r="L39" s="3">
        <v>3.4328358208955225</v>
      </c>
    </row>
    <row r="40" spans="2:12" ht="13.5" customHeight="1">
      <c r="B40" s="17"/>
      <c r="C40" s="101">
        <v>24</v>
      </c>
      <c r="D40" s="95">
        <v>12</v>
      </c>
      <c r="E40" s="24">
        <v>10</v>
      </c>
      <c r="F40" s="24">
        <v>2</v>
      </c>
      <c r="G40" s="24">
        <v>270</v>
      </c>
      <c r="H40" s="24">
        <v>970</v>
      </c>
      <c r="I40" s="24">
        <v>733</v>
      </c>
      <c r="J40" s="24">
        <v>152</v>
      </c>
      <c r="K40" s="3">
        <f>H40/I40</f>
        <v>1.3233287858117326</v>
      </c>
      <c r="L40" s="3">
        <f>H40/G40</f>
        <v>3.5925925925925926</v>
      </c>
    </row>
    <row r="41" spans="2:12" ht="13.5" customHeight="1">
      <c r="B41" s="17"/>
      <c r="C41" s="101"/>
      <c r="D41" s="99"/>
      <c r="E41" s="2"/>
      <c r="F41" s="2"/>
      <c r="G41" s="2"/>
      <c r="H41" s="2"/>
      <c r="I41" s="2"/>
      <c r="J41" s="2"/>
      <c r="K41" s="3"/>
      <c r="L41" s="4"/>
    </row>
    <row r="42" spans="2:12" ht="13.5" customHeight="1">
      <c r="B42" s="17"/>
      <c r="C42" s="101">
        <v>20</v>
      </c>
      <c r="D42" s="95">
        <v>23</v>
      </c>
      <c r="E42" s="24">
        <v>23</v>
      </c>
      <c r="F42" s="2">
        <v>0</v>
      </c>
      <c r="G42" s="2" t="s">
        <v>21</v>
      </c>
      <c r="H42" s="24">
        <v>2860</v>
      </c>
      <c r="I42" s="24">
        <v>197</v>
      </c>
      <c r="J42" s="24">
        <v>71</v>
      </c>
      <c r="K42" s="3">
        <v>14.5</v>
      </c>
      <c r="L42" s="4" t="s">
        <v>16</v>
      </c>
    </row>
    <row r="43" spans="2:12" ht="13.5" customHeight="1">
      <c r="B43" s="17"/>
      <c r="C43" s="101">
        <v>21</v>
      </c>
      <c r="D43" s="95">
        <v>23</v>
      </c>
      <c r="E43" s="24">
        <v>23</v>
      </c>
      <c r="F43" s="2">
        <v>0</v>
      </c>
      <c r="G43" s="2" t="s">
        <v>21</v>
      </c>
      <c r="H43" s="24">
        <v>2279</v>
      </c>
      <c r="I43" s="24">
        <v>189</v>
      </c>
      <c r="J43" s="24">
        <v>51</v>
      </c>
      <c r="K43" s="3">
        <v>12.1</v>
      </c>
      <c r="L43" s="4" t="s">
        <v>16</v>
      </c>
    </row>
    <row r="44" spans="2:12" ht="13.5" customHeight="1">
      <c r="B44" s="17" t="s">
        <v>17</v>
      </c>
      <c r="C44" s="101">
        <v>22</v>
      </c>
      <c r="D44" s="99">
        <v>22</v>
      </c>
      <c r="E44" s="2">
        <v>22</v>
      </c>
      <c r="F44" s="2">
        <v>0</v>
      </c>
      <c r="G44" s="2" t="s">
        <v>21</v>
      </c>
      <c r="H44" s="2">
        <v>2326</v>
      </c>
      <c r="I44" s="2">
        <v>189</v>
      </c>
      <c r="J44" s="2">
        <v>51</v>
      </c>
      <c r="K44" s="3">
        <v>12.306878306878307</v>
      </c>
      <c r="L44" s="4" t="s">
        <v>16</v>
      </c>
    </row>
    <row r="45" spans="2:12" ht="13.5" customHeight="1">
      <c r="B45" s="17"/>
      <c r="C45" s="101">
        <v>23</v>
      </c>
      <c r="D45" s="99">
        <v>21</v>
      </c>
      <c r="E45" s="2">
        <v>21</v>
      </c>
      <c r="F45" s="2">
        <v>0</v>
      </c>
      <c r="G45" s="2" t="s">
        <v>21</v>
      </c>
      <c r="H45" s="2">
        <v>2508</v>
      </c>
      <c r="I45" s="2">
        <v>198</v>
      </c>
      <c r="J45" s="2">
        <v>67</v>
      </c>
      <c r="K45" s="3">
        <v>12.666666666666666</v>
      </c>
      <c r="L45" s="4" t="s">
        <v>16</v>
      </c>
    </row>
    <row r="46" spans="2:12" ht="13.5" customHeight="1">
      <c r="B46" s="17"/>
      <c r="C46" s="101">
        <v>24</v>
      </c>
      <c r="D46" s="99">
        <v>20</v>
      </c>
      <c r="E46" s="2">
        <v>20</v>
      </c>
      <c r="F46" s="2">
        <v>0</v>
      </c>
      <c r="G46" s="2" t="s">
        <v>21</v>
      </c>
      <c r="H46" s="2">
        <v>2415</v>
      </c>
      <c r="I46" s="2">
        <v>192</v>
      </c>
      <c r="J46" s="2">
        <v>74</v>
      </c>
      <c r="K46" s="3">
        <f>H46/I46</f>
        <v>12.578125</v>
      </c>
      <c r="L46" s="4" t="s">
        <v>16</v>
      </c>
    </row>
    <row r="47" spans="2:12" ht="13.5" customHeight="1">
      <c r="B47" s="17"/>
      <c r="C47" s="101"/>
      <c r="D47" s="99"/>
      <c r="E47" s="2"/>
      <c r="F47" s="2"/>
      <c r="G47" s="2"/>
      <c r="H47" s="2"/>
      <c r="I47" s="2"/>
      <c r="J47" s="2"/>
      <c r="K47" s="3"/>
      <c r="L47" s="4"/>
    </row>
    <row r="48" spans="2:12" ht="13.5" customHeight="1">
      <c r="B48" s="17"/>
      <c r="C48" s="101">
        <v>20</v>
      </c>
      <c r="D48" s="95">
        <v>16</v>
      </c>
      <c r="E48" s="24">
        <v>16</v>
      </c>
      <c r="F48" s="2">
        <v>0</v>
      </c>
      <c r="G48" s="2" t="s">
        <v>21</v>
      </c>
      <c r="H48" s="24">
        <v>255</v>
      </c>
      <c r="I48" s="24">
        <v>24</v>
      </c>
      <c r="J48" s="24">
        <v>7</v>
      </c>
      <c r="K48" s="3">
        <v>10.6</v>
      </c>
      <c r="L48" s="4" t="s">
        <v>16</v>
      </c>
    </row>
    <row r="49" spans="2:12" ht="13.5" customHeight="1">
      <c r="B49" s="17"/>
      <c r="C49" s="101">
        <v>21</v>
      </c>
      <c r="D49" s="95">
        <v>14</v>
      </c>
      <c r="E49" s="24">
        <v>14</v>
      </c>
      <c r="F49" s="2">
        <v>0</v>
      </c>
      <c r="G49" s="2" t="s">
        <v>21</v>
      </c>
      <c r="H49" s="24">
        <v>235</v>
      </c>
      <c r="I49" s="24">
        <v>23</v>
      </c>
      <c r="J49" s="24">
        <v>7</v>
      </c>
      <c r="K49" s="3">
        <v>10.2</v>
      </c>
      <c r="L49" s="4" t="s">
        <v>16</v>
      </c>
    </row>
    <row r="50" spans="2:12" ht="13.5" customHeight="1">
      <c r="B50" s="17" t="s">
        <v>18</v>
      </c>
      <c r="C50" s="101">
        <v>22</v>
      </c>
      <c r="D50" s="95">
        <v>10</v>
      </c>
      <c r="E50" s="24">
        <v>10</v>
      </c>
      <c r="F50" s="2">
        <v>0</v>
      </c>
      <c r="G50" s="2" t="s">
        <v>21</v>
      </c>
      <c r="H50" s="24">
        <v>192</v>
      </c>
      <c r="I50" s="24">
        <v>20</v>
      </c>
      <c r="J50" s="24">
        <v>7</v>
      </c>
      <c r="K50" s="3">
        <v>9.6</v>
      </c>
      <c r="L50" s="4" t="s">
        <v>16</v>
      </c>
    </row>
    <row r="51" spans="2:12" ht="13.5" customHeight="1">
      <c r="B51" s="17"/>
      <c r="C51" s="101">
        <v>23</v>
      </c>
      <c r="D51" s="95">
        <v>9</v>
      </c>
      <c r="E51" s="95">
        <v>9</v>
      </c>
      <c r="F51" s="2">
        <v>0</v>
      </c>
      <c r="G51" s="2" t="s">
        <v>21</v>
      </c>
      <c r="H51" s="24">
        <v>184</v>
      </c>
      <c r="I51" s="24">
        <v>17</v>
      </c>
      <c r="J51" s="24">
        <v>7</v>
      </c>
      <c r="K51" s="3">
        <v>10.823529411764707</v>
      </c>
      <c r="L51" s="4" t="s">
        <v>16</v>
      </c>
    </row>
    <row r="52" spans="2:12" ht="13.5" customHeight="1">
      <c r="B52" s="17"/>
      <c r="C52" s="101">
        <v>24</v>
      </c>
      <c r="D52" s="95">
        <v>9</v>
      </c>
      <c r="E52" s="95">
        <v>9</v>
      </c>
      <c r="F52" s="2">
        <v>0</v>
      </c>
      <c r="G52" s="2" t="s">
        <v>21</v>
      </c>
      <c r="H52" s="24">
        <v>207</v>
      </c>
      <c r="I52" s="24">
        <v>18</v>
      </c>
      <c r="J52" s="24">
        <v>8</v>
      </c>
      <c r="K52" s="3">
        <f>H52/I52</f>
        <v>11.5</v>
      </c>
      <c r="L52" s="4" t="s">
        <v>16</v>
      </c>
    </row>
    <row r="53" spans="2:12" ht="12.75" thickBot="1">
      <c r="B53" s="25"/>
      <c r="C53" s="103"/>
      <c r="D53" s="25"/>
      <c r="E53" s="25"/>
      <c r="F53" s="25"/>
      <c r="G53" s="25"/>
      <c r="H53" s="25"/>
      <c r="I53" s="25"/>
      <c r="J53" s="25"/>
      <c r="K53" s="25"/>
      <c r="L53" s="25"/>
    </row>
    <row r="54" spans="2:12" ht="4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3.5" customHeight="1">
      <c r="B55" s="26" t="s">
        <v>366</v>
      </c>
    </row>
    <row r="56" ht="13.5" customHeight="1">
      <c r="B56" s="26" t="s">
        <v>22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sheetProtection/>
  <mergeCells count="4">
    <mergeCell ref="D7:F7"/>
    <mergeCell ref="B8:C8"/>
    <mergeCell ref="B2:L2"/>
    <mergeCell ref="B4:L4"/>
  </mergeCells>
  <conditionalFormatting sqref="D16 D22 D28 D34">
    <cfRule type="cellIs" priority="1" dxfId="0" operator="notEqual" stopIfTrue="1">
      <formula>SUM(E16:F16)</formula>
    </cfRule>
  </conditionalFormatting>
  <printOptions/>
  <pageMargins left="0.8661417322834646" right="0.5905511811023623" top="0.984251968503937" bottom="0.984251968503937" header="0.7086614173228347" footer="0.7086614173228347"/>
  <pageSetup fitToHeight="1" fitToWidth="1" horizontalDpi="600" verticalDpi="600" orientation="portrait" paperSize="9" r:id="rId2"/>
  <headerFooter alignWithMargins="0">
    <oddFooter>&amp;C&amp;P / &amp;N ページ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5" customWidth="1"/>
    <col min="2" max="2" width="8.625" style="5" customWidth="1"/>
    <col min="3" max="8" width="7.625" style="5" customWidth="1"/>
    <col min="9" max="14" width="6.75390625" style="5" customWidth="1"/>
    <col min="15" max="20" width="4.125" style="5" customWidth="1"/>
    <col min="21" max="16384" width="10.00390625" style="5" customWidth="1"/>
  </cols>
  <sheetData>
    <row r="1" ht="4.5" customHeight="1"/>
    <row r="2" spans="2:20" ht="12.75" customHeight="1">
      <c r="B2" s="27" t="s">
        <v>334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4.5" customHeight="1" thickBot="1"/>
    <row r="4" spans="2:20" s="41" customFormat="1" ht="12" customHeight="1">
      <c r="B4" s="183"/>
      <c r="C4" s="114"/>
      <c r="D4" s="183" t="s">
        <v>8</v>
      </c>
      <c r="E4" s="183"/>
      <c r="F4" s="362" t="s">
        <v>64</v>
      </c>
      <c r="G4" s="363"/>
      <c r="H4" s="363"/>
      <c r="I4" s="363"/>
      <c r="J4" s="363"/>
      <c r="K4" s="363"/>
      <c r="L4" s="363"/>
      <c r="M4" s="363"/>
      <c r="N4" s="368"/>
      <c r="O4" s="362" t="s">
        <v>79</v>
      </c>
      <c r="P4" s="363"/>
      <c r="Q4" s="368"/>
      <c r="R4" s="362" t="s">
        <v>80</v>
      </c>
      <c r="S4" s="363"/>
      <c r="T4" s="363"/>
    </row>
    <row r="5" spans="2:20" s="168" customFormat="1" ht="12" customHeight="1">
      <c r="B5" s="168" t="s">
        <v>23</v>
      </c>
      <c r="C5" s="112"/>
      <c r="D5" s="112"/>
      <c r="E5" s="112"/>
      <c r="F5" s="112"/>
      <c r="G5" s="187" t="s">
        <v>8</v>
      </c>
      <c r="H5" s="187"/>
      <c r="I5" s="390" t="s">
        <v>81</v>
      </c>
      <c r="J5" s="391"/>
      <c r="K5" s="390" t="s">
        <v>82</v>
      </c>
      <c r="L5" s="391"/>
      <c r="M5" s="390" t="s">
        <v>83</v>
      </c>
      <c r="N5" s="391"/>
      <c r="O5" s="364" t="s">
        <v>8</v>
      </c>
      <c r="P5" s="364" t="s">
        <v>27</v>
      </c>
      <c r="Q5" s="364" t="s">
        <v>28</v>
      </c>
      <c r="R5" s="364" t="s">
        <v>8</v>
      </c>
      <c r="S5" s="364" t="s">
        <v>27</v>
      </c>
      <c r="T5" s="366" t="s">
        <v>28</v>
      </c>
    </row>
    <row r="6" spans="3:20" s="168" customFormat="1" ht="12" customHeight="1">
      <c r="C6" s="42" t="s">
        <v>8</v>
      </c>
      <c r="D6" s="42" t="s">
        <v>27</v>
      </c>
      <c r="E6" s="42" t="s">
        <v>28</v>
      </c>
      <c r="F6" s="112" t="s">
        <v>8</v>
      </c>
      <c r="G6" s="112" t="s">
        <v>27</v>
      </c>
      <c r="H6" s="112" t="s">
        <v>28</v>
      </c>
      <c r="I6" s="112" t="s">
        <v>27</v>
      </c>
      <c r="J6" s="112" t="s">
        <v>28</v>
      </c>
      <c r="K6" s="112" t="s">
        <v>27</v>
      </c>
      <c r="L6" s="112" t="s">
        <v>28</v>
      </c>
      <c r="M6" s="112" t="s">
        <v>27</v>
      </c>
      <c r="N6" s="112" t="s">
        <v>28</v>
      </c>
      <c r="O6" s="386"/>
      <c r="P6" s="386"/>
      <c r="Q6" s="386"/>
      <c r="R6" s="386"/>
      <c r="S6" s="386"/>
      <c r="T6" s="394"/>
    </row>
    <row r="7" spans="2:20" s="41" customFormat="1" ht="4.5" customHeight="1">
      <c r="B7" s="190"/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240"/>
      <c r="T7" s="240"/>
    </row>
    <row r="8" spans="2:20" s="41" customFormat="1" ht="12.75" customHeight="1">
      <c r="B8" s="196" t="s">
        <v>408</v>
      </c>
      <c r="C8" s="241">
        <f>SUM(C11:C35)</f>
        <v>20040</v>
      </c>
      <c r="D8" s="241">
        <f>SUM(D11:D35)</f>
        <v>9964</v>
      </c>
      <c r="E8" s="241">
        <f aca="true" t="shared" si="0" ref="E8:Q8">SUM(E11:E35)</f>
        <v>10076</v>
      </c>
      <c r="F8" s="241">
        <f>SUM(F11:F35)</f>
        <v>19961</v>
      </c>
      <c r="G8" s="241">
        <f>SUM(G11:G35)</f>
        <v>9964</v>
      </c>
      <c r="H8" s="241">
        <f t="shared" si="0"/>
        <v>9997</v>
      </c>
      <c r="I8" s="241">
        <f t="shared" si="0"/>
        <v>3311</v>
      </c>
      <c r="J8" s="241">
        <f t="shared" si="0"/>
        <v>3392</v>
      </c>
      <c r="K8" s="241">
        <f t="shared" si="0"/>
        <v>3327</v>
      </c>
      <c r="L8" s="241">
        <f t="shared" si="0"/>
        <v>3319</v>
      </c>
      <c r="M8" s="241">
        <f t="shared" si="0"/>
        <v>3326</v>
      </c>
      <c r="N8" s="241">
        <f t="shared" si="0"/>
        <v>3286</v>
      </c>
      <c r="O8" s="241">
        <f t="shared" si="0"/>
        <v>79</v>
      </c>
      <c r="P8" s="241">
        <f>SUM(P11:P35)</f>
        <v>0</v>
      </c>
      <c r="Q8" s="241">
        <f t="shared" si="0"/>
        <v>79</v>
      </c>
      <c r="R8" s="241">
        <v>0</v>
      </c>
      <c r="S8" s="242">
        <v>0</v>
      </c>
      <c r="T8" s="241">
        <v>0</v>
      </c>
    </row>
    <row r="9" spans="2:20" s="41" customFormat="1" ht="12.75" customHeight="1">
      <c r="B9" s="162" t="s">
        <v>410</v>
      </c>
      <c r="C9" s="243">
        <f>D9+E9</f>
        <v>826</v>
      </c>
      <c r="D9" s="243">
        <f>G9+P9</f>
        <v>511</v>
      </c>
      <c r="E9" s="243">
        <f>H9+Q9</f>
        <v>315</v>
      </c>
      <c r="F9" s="243">
        <f>SUM(I9:N9)</f>
        <v>826</v>
      </c>
      <c r="G9" s="178">
        <v>511</v>
      </c>
      <c r="H9" s="178">
        <v>315</v>
      </c>
      <c r="I9" s="178">
        <v>180</v>
      </c>
      <c r="J9" s="178">
        <v>110</v>
      </c>
      <c r="K9" s="178">
        <v>146</v>
      </c>
      <c r="L9" s="178">
        <v>99</v>
      </c>
      <c r="M9" s="178">
        <v>185</v>
      </c>
      <c r="N9" s="178">
        <v>106</v>
      </c>
      <c r="O9" s="244">
        <f>SUM(P9:Q9)</f>
        <v>0</v>
      </c>
      <c r="P9" s="178">
        <v>0</v>
      </c>
      <c r="Q9" s="178">
        <v>0</v>
      </c>
      <c r="R9" s="244">
        <v>0</v>
      </c>
      <c r="S9" s="245">
        <v>0</v>
      </c>
      <c r="T9" s="244">
        <v>0</v>
      </c>
    </row>
    <row r="10" spans="2:20" s="41" customFormat="1" ht="4.5" customHeight="1">
      <c r="B10" s="236"/>
      <c r="C10" s="244">
        <v>0</v>
      </c>
      <c r="D10" s="244">
        <v>0</v>
      </c>
      <c r="E10" s="244">
        <v>0</v>
      </c>
      <c r="F10" s="244">
        <v>0</v>
      </c>
      <c r="G10" s="244"/>
      <c r="H10" s="244"/>
      <c r="I10" s="244"/>
      <c r="J10" s="244"/>
      <c r="K10" s="244"/>
      <c r="L10" s="244"/>
      <c r="M10" s="244"/>
      <c r="N10" s="244"/>
      <c r="O10" s="244">
        <v>0</v>
      </c>
      <c r="P10" s="244"/>
      <c r="Q10" s="244"/>
      <c r="R10" s="244">
        <v>0</v>
      </c>
      <c r="S10" s="244"/>
      <c r="T10" s="244"/>
    </row>
    <row r="11" spans="2:20" s="41" customFormat="1" ht="12.75" customHeight="1">
      <c r="B11" s="162" t="s">
        <v>407</v>
      </c>
      <c r="C11" s="243">
        <f aca="true" t="shared" si="1" ref="C11:C18">D11+E11</f>
        <v>8669</v>
      </c>
      <c r="D11" s="243">
        <f aca="true" t="shared" si="2" ref="D11:E15">G11+P11</f>
        <v>4428</v>
      </c>
      <c r="E11" s="243">
        <f t="shared" si="2"/>
        <v>4241</v>
      </c>
      <c r="F11" s="243">
        <f>SUM(I11:N11)</f>
        <v>8669</v>
      </c>
      <c r="G11" s="178">
        <v>4428</v>
      </c>
      <c r="H11" s="178">
        <v>4241</v>
      </c>
      <c r="I11" s="178">
        <v>1458</v>
      </c>
      <c r="J11" s="178">
        <v>1447</v>
      </c>
      <c r="K11" s="178">
        <v>1484</v>
      </c>
      <c r="L11" s="178">
        <v>1374</v>
      </c>
      <c r="M11" s="178">
        <v>1486</v>
      </c>
      <c r="N11" s="178">
        <v>1420</v>
      </c>
      <c r="O11" s="244">
        <f>SUM(P11:Q11)</f>
        <v>0</v>
      </c>
      <c r="P11" s="178">
        <v>0</v>
      </c>
      <c r="Q11" s="178">
        <v>0</v>
      </c>
      <c r="R11" s="244">
        <v>0</v>
      </c>
      <c r="S11" s="245">
        <v>0</v>
      </c>
      <c r="T11" s="245">
        <v>0</v>
      </c>
    </row>
    <row r="12" spans="2:20" s="41" customFormat="1" ht="12.75" customHeight="1">
      <c r="B12" s="162" t="s">
        <v>406</v>
      </c>
      <c r="C12" s="243">
        <f>D12+E12</f>
        <v>1664</v>
      </c>
      <c r="D12" s="243">
        <f>G12+P12</f>
        <v>805</v>
      </c>
      <c r="E12" s="243">
        <f>H12+Q12</f>
        <v>859</v>
      </c>
      <c r="F12" s="243">
        <f aca="true" t="shared" si="3" ref="F12:F35">SUM(I12:N12)</f>
        <v>1664</v>
      </c>
      <c r="G12" s="178">
        <v>805</v>
      </c>
      <c r="H12" s="178">
        <v>859</v>
      </c>
      <c r="I12" s="178">
        <v>246</v>
      </c>
      <c r="J12" s="178">
        <v>286</v>
      </c>
      <c r="K12" s="178">
        <v>266</v>
      </c>
      <c r="L12" s="178">
        <v>299</v>
      </c>
      <c r="M12" s="178">
        <v>293</v>
      </c>
      <c r="N12" s="178">
        <v>274</v>
      </c>
      <c r="O12" s="244">
        <f>SUM(P12:Q12)</f>
        <v>0</v>
      </c>
      <c r="P12" s="178">
        <v>0</v>
      </c>
      <c r="Q12" s="178">
        <v>0</v>
      </c>
      <c r="R12" s="244">
        <v>0</v>
      </c>
      <c r="S12" s="245">
        <v>0</v>
      </c>
      <c r="T12" s="244">
        <v>0</v>
      </c>
    </row>
    <row r="13" spans="2:20" s="41" customFormat="1" ht="12.75" customHeight="1">
      <c r="B13" s="162" t="s">
        <v>405</v>
      </c>
      <c r="C13" s="243">
        <f t="shared" si="1"/>
        <v>1274</v>
      </c>
      <c r="D13" s="243">
        <f t="shared" si="2"/>
        <v>535</v>
      </c>
      <c r="E13" s="243">
        <f>H13+Q13</f>
        <v>739</v>
      </c>
      <c r="F13" s="243">
        <f t="shared" si="3"/>
        <v>1274</v>
      </c>
      <c r="G13" s="178">
        <v>535</v>
      </c>
      <c r="H13" s="178">
        <v>739</v>
      </c>
      <c r="I13" s="178">
        <v>171</v>
      </c>
      <c r="J13" s="178">
        <v>251</v>
      </c>
      <c r="K13" s="178">
        <v>174</v>
      </c>
      <c r="L13" s="178">
        <v>253</v>
      </c>
      <c r="M13" s="178">
        <v>190</v>
      </c>
      <c r="N13" s="178">
        <v>235</v>
      </c>
      <c r="O13" s="244">
        <f>SUM(P13:Q13)</f>
        <v>0</v>
      </c>
      <c r="P13" s="178">
        <v>0</v>
      </c>
      <c r="Q13" s="178">
        <v>0</v>
      </c>
      <c r="R13" s="244">
        <v>0</v>
      </c>
      <c r="S13" s="245">
        <v>0</v>
      </c>
      <c r="T13" s="245">
        <v>0</v>
      </c>
    </row>
    <row r="14" spans="2:20" s="41" customFormat="1" ht="12.75" customHeight="1">
      <c r="B14" s="162" t="s">
        <v>404</v>
      </c>
      <c r="C14" s="243">
        <f>D14+E14</f>
        <v>2199</v>
      </c>
      <c r="D14" s="243">
        <f>G14+P14</f>
        <v>1066</v>
      </c>
      <c r="E14" s="243">
        <f t="shared" si="2"/>
        <v>1133</v>
      </c>
      <c r="F14" s="243">
        <f t="shared" si="3"/>
        <v>2120</v>
      </c>
      <c r="G14" s="178">
        <v>1066</v>
      </c>
      <c r="H14" s="178">
        <v>1054</v>
      </c>
      <c r="I14" s="178">
        <v>346</v>
      </c>
      <c r="J14" s="178">
        <v>357</v>
      </c>
      <c r="K14" s="178">
        <v>348</v>
      </c>
      <c r="L14" s="178">
        <v>348</v>
      </c>
      <c r="M14" s="178">
        <v>372</v>
      </c>
      <c r="N14" s="178">
        <v>349</v>
      </c>
      <c r="O14" s="243">
        <f>SUM(P14:Q14)</f>
        <v>79</v>
      </c>
      <c r="P14" s="178">
        <v>0</v>
      </c>
      <c r="Q14" s="178">
        <v>79</v>
      </c>
      <c r="R14" s="244">
        <v>0</v>
      </c>
      <c r="S14" s="245">
        <v>0</v>
      </c>
      <c r="T14" s="245">
        <v>0</v>
      </c>
    </row>
    <row r="15" spans="2:20" s="41" customFormat="1" ht="12.75" customHeight="1">
      <c r="B15" s="162" t="s">
        <v>403</v>
      </c>
      <c r="C15" s="243">
        <f t="shared" si="1"/>
        <v>946</v>
      </c>
      <c r="D15" s="243">
        <f t="shared" si="2"/>
        <v>458</v>
      </c>
      <c r="E15" s="243">
        <f t="shared" si="2"/>
        <v>488</v>
      </c>
      <c r="F15" s="243">
        <f t="shared" si="3"/>
        <v>946</v>
      </c>
      <c r="G15" s="178">
        <v>458</v>
      </c>
      <c r="H15" s="178">
        <v>488</v>
      </c>
      <c r="I15" s="178">
        <v>139</v>
      </c>
      <c r="J15" s="178">
        <v>181</v>
      </c>
      <c r="K15" s="178">
        <v>172</v>
      </c>
      <c r="L15" s="178">
        <v>155</v>
      </c>
      <c r="M15" s="178">
        <v>147</v>
      </c>
      <c r="N15" s="178">
        <v>152</v>
      </c>
      <c r="O15" s="243">
        <f aca="true" t="shared" si="4" ref="O15:O35">SUM(P15:Q15)</f>
        <v>0</v>
      </c>
      <c r="P15" s="178">
        <v>0</v>
      </c>
      <c r="Q15" s="178">
        <v>0</v>
      </c>
      <c r="R15" s="244">
        <v>0</v>
      </c>
      <c r="S15" s="245">
        <v>0</v>
      </c>
      <c r="T15" s="245">
        <v>0</v>
      </c>
    </row>
    <row r="16" spans="2:20" s="41" customFormat="1" ht="12.75" customHeight="1">
      <c r="B16" s="162" t="s">
        <v>402</v>
      </c>
      <c r="C16" s="243">
        <f t="shared" si="1"/>
        <v>873</v>
      </c>
      <c r="D16" s="243">
        <f aca="true" t="shared" si="5" ref="D16:E21">G16+P16</f>
        <v>411</v>
      </c>
      <c r="E16" s="243">
        <f t="shared" si="5"/>
        <v>462</v>
      </c>
      <c r="F16" s="243">
        <f t="shared" si="3"/>
        <v>873</v>
      </c>
      <c r="G16" s="178">
        <v>411</v>
      </c>
      <c r="H16" s="178">
        <v>462</v>
      </c>
      <c r="I16" s="178">
        <v>136</v>
      </c>
      <c r="J16" s="178">
        <v>161</v>
      </c>
      <c r="K16" s="178">
        <v>152</v>
      </c>
      <c r="L16" s="178">
        <v>141</v>
      </c>
      <c r="M16" s="178">
        <v>123</v>
      </c>
      <c r="N16" s="178">
        <v>160</v>
      </c>
      <c r="O16" s="243">
        <f>SUM(P16:Q16)</f>
        <v>0</v>
      </c>
      <c r="P16" s="178">
        <v>0</v>
      </c>
      <c r="Q16" s="178">
        <v>0</v>
      </c>
      <c r="R16" s="244">
        <v>0</v>
      </c>
      <c r="S16" s="245">
        <v>0</v>
      </c>
      <c r="T16" s="245">
        <v>0</v>
      </c>
    </row>
    <row r="17" spans="2:20" s="41" customFormat="1" ht="12.75" customHeight="1">
      <c r="B17" s="162" t="s">
        <v>401</v>
      </c>
      <c r="C17" s="243">
        <f t="shared" si="1"/>
        <v>1054</v>
      </c>
      <c r="D17" s="243">
        <f t="shared" si="5"/>
        <v>490</v>
      </c>
      <c r="E17" s="243">
        <f t="shared" si="5"/>
        <v>564</v>
      </c>
      <c r="F17" s="243">
        <f t="shared" si="3"/>
        <v>1054</v>
      </c>
      <c r="G17" s="178">
        <v>490</v>
      </c>
      <c r="H17" s="178">
        <v>564</v>
      </c>
      <c r="I17" s="178">
        <v>178</v>
      </c>
      <c r="J17" s="178">
        <v>180</v>
      </c>
      <c r="K17" s="178">
        <v>152</v>
      </c>
      <c r="L17" s="178">
        <v>203</v>
      </c>
      <c r="M17" s="178">
        <v>160</v>
      </c>
      <c r="N17" s="178">
        <v>181</v>
      </c>
      <c r="O17" s="243">
        <f t="shared" si="4"/>
        <v>0</v>
      </c>
      <c r="P17" s="178">
        <v>0</v>
      </c>
      <c r="Q17" s="178">
        <v>0</v>
      </c>
      <c r="R17" s="244">
        <v>0</v>
      </c>
      <c r="S17" s="245">
        <v>0</v>
      </c>
      <c r="T17" s="245">
        <v>0</v>
      </c>
    </row>
    <row r="18" spans="2:20" s="41" customFormat="1" ht="12.75" customHeight="1">
      <c r="B18" s="162" t="s">
        <v>400</v>
      </c>
      <c r="C18" s="243">
        <f t="shared" si="1"/>
        <v>1077</v>
      </c>
      <c r="D18" s="243">
        <f t="shared" si="5"/>
        <v>492</v>
      </c>
      <c r="E18" s="243">
        <f t="shared" si="5"/>
        <v>585</v>
      </c>
      <c r="F18" s="243">
        <f t="shared" si="3"/>
        <v>1077</v>
      </c>
      <c r="G18" s="178">
        <v>492</v>
      </c>
      <c r="H18" s="178">
        <v>585</v>
      </c>
      <c r="I18" s="178">
        <v>169</v>
      </c>
      <c r="J18" s="178">
        <v>191</v>
      </c>
      <c r="K18" s="178">
        <v>165</v>
      </c>
      <c r="L18" s="178">
        <v>212</v>
      </c>
      <c r="M18" s="178">
        <v>158</v>
      </c>
      <c r="N18" s="178">
        <v>182</v>
      </c>
      <c r="O18" s="243">
        <f t="shared" si="4"/>
        <v>0</v>
      </c>
      <c r="P18" s="178">
        <v>0</v>
      </c>
      <c r="Q18" s="178">
        <v>0</v>
      </c>
      <c r="R18" s="244">
        <v>0</v>
      </c>
      <c r="S18" s="245">
        <v>0</v>
      </c>
      <c r="T18" s="245">
        <v>0</v>
      </c>
    </row>
    <row r="19" spans="2:20" s="41" customFormat="1" ht="4.5" customHeight="1">
      <c r="B19" s="16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5"/>
      <c r="Q19" s="243"/>
      <c r="R19" s="244"/>
      <c r="S19" s="245"/>
      <c r="T19" s="245"/>
    </row>
    <row r="20" spans="2:20" s="41" customFormat="1" ht="12.75" customHeight="1">
      <c r="B20" s="162" t="s">
        <v>399</v>
      </c>
      <c r="C20" s="243">
        <f aca="true" t="shared" si="6" ref="C20:C35">D20+E20</f>
        <v>144</v>
      </c>
      <c r="D20" s="243">
        <f t="shared" si="5"/>
        <v>88</v>
      </c>
      <c r="E20" s="243">
        <f t="shared" si="5"/>
        <v>56</v>
      </c>
      <c r="F20" s="243">
        <f t="shared" si="3"/>
        <v>144</v>
      </c>
      <c r="G20" s="178">
        <v>88</v>
      </c>
      <c r="H20" s="178">
        <v>56</v>
      </c>
      <c r="I20" s="178">
        <v>28</v>
      </c>
      <c r="J20" s="178">
        <v>23</v>
      </c>
      <c r="K20" s="178">
        <v>33</v>
      </c>
      <c r="L20" s="178">
        <v>14</v>
      </c>
      <c r="M20" s="178">
        <v>27</v>
      </c>
      <c r="N20" s="178">
        <v>19</v>
      </c>
      <c r="O20" s="244">
        <f t="shared" si="4"/>
        <v>0</v>
      </c>
      <c r="P20" s="178">
        <v>0</v>
      </c>
      <c r="Q20" s="178">
        <v>0</v>
      </c>
      <c r="R20" s="244">
        <v>0</v>
      </c>
      <c r="S20" s="245">
        <v>0</v>
      </c>
      <c r="T20" s="245">
        <v>0</v>
      </c>
    </row>
    <row r="21" spans="2:20" s="41" customFormat="1" ht="13.5" customHeight="1">
      <c r="B21" s="162" t="s">
        <v>398</v>
      </c>
      <c r="C21" s="243">
        <f t="shared" si="6"/>
        <v>0</v>
      </c>
      <c r="D21" s="243">
        <f t="shared" si="5"/>
        <v>0</v>
      </c>
      <c r="E21" s="243">
        <f t="shared" si="5"/>
        <v>0</v>
      </c>
      <c r="F21" s="243">
        <f t="shared" si="3"/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244">
        <f t="shared" si="4"/>
        <v>0</v>
      </c>
      <c r="P21" s="178">
        <v>0</v>
      </c>
      <c r="Q21" s="178">
        <v>0</v>
      </c>
      <c r="R21" s="244">
        <v>0</v>
      </c>
      <c r="S21" s="245">
        <v>0</v>
      </c>
      <c r="T21" s="245">
        <v>0</v>
      </c>
    </row>
    <row r="22" spans="2:20" s="41" customFormat="1" ht="12.75" customHeight="1">
      <c r="B22" s="162" t="s">
        <v>26</v>
      </c>
      <c r="C22" s="243">
        <f t="shared" si="6"/>
        <v>0</v>
      </c>
      <c r="D22" s="243">
        <f aca="true" t="shared" si="7" ref="D22:E26">G22+P22</f>
        <v>0</v>
      </c>
      <c r="E22" s="243">
        <f t="shared" si="7"/>
        <v>0</v>
      </c>
      <c r="F22" s="243">
        <f t="shared" si="3"/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244">
        <f t="shared" si="4"/>
        <v>0</v>
      </c>
      <c r="P22" s="178">
        <v>0</v>
      </c>
      <c r="Q22" s="178">
        <v>0</v>
      </c>
      <c r="R22" s="244">
        <v>0</v>
      </c>
      <c r="S22" s="245">
        <v>0</v>
      </c>
      <c r="T22" s="245">
        <v>0</v>
      </c>
    </row>
    <row r="23" spans="2:20" s="41" customFormat="1" ht="12.75" customHeight="1">
      <c r="B23" s="162" t="s">
        <v>397</v>
      </c>
      <c r="C23" s="243">
        <f t="shared" si="6"/>
        <v>481</v>
      </c>
      <c r="D23" s="243">
        <f t="shared" si="7"/>
        <v>150</v>
      </c>
      <c r="E23" s="243">
        <f t="shared" si="7"/>
        <v>331</v>
      </c>
      <c r="F23" s="243">
        <f t="shared" si="3"/>
        <v>481</v>
      </c>
      <c r="G23" s="178">
        <v>150</v>
      </c>
      <c r="H23" s="178">
        <v>331</v>
      </c>
      <c r="I23" s="178">
        <v>57</v>
      </c>
      <c r="J23" s="178">
        <v>113</v>
      </c>
      <c r="K23" s="178">
        <v>52</v>
      </c>
      <c r="L23" s="178">
        <v>106</v>
      </c>
      <c r="M23" s="178">
        <v>41</v>
      </c>
      <c r="N23" s="178">
        <v>112</v>
      </c>
      <c r="O23" s="244">
        <f t="shared" si="4"/>
        <v>0</v>
      </c>
      <c r="P23" s="178">
        <v>0</v>
      </c>
      <c r="Q23" s="178">
        <v>0</v>
      </c>
      <c r="R23" s="244">
        <v>0</v>
      </c>
      <c r="S23" s="245">
        <v>0</v>
      </c>
      <c r="T23" s="245">
        <v>0</v>
      </c>
    </row>
    <row r="24" spans="2:20" s="41" customFormat="1" ht="12.75" customHeight="1">
      <c r="B24" s="162" t="s">
        <v>396</v>
      </c>
      <c r="C24" s="243">
        <f t="shared" si="6"/>
        <v>84</v>
      </c>
      <c r="D24" s="243">
        <f t="shared" si="7"/>
        <v>56</v>
      </c>
      <c r="E24" s="243">
        <f t="shared" si="7"/>
        <v>28</v>
      </c>
      <c r="F24" s="243">
        <f t="shared" si="3"/>
        <v>84</v>
      </c>
      <c r="G24" s="178">
        <v>56</v>
      </c>
      <c r="H24" s="178">
        <v>28</v>
      </c>
      <c r="I24" s="178">
        <v>19</v>
      </c>
      <c r="J24" s="178">
        <v>10</v>
      </c>
      <c r="K24" s="178">
        <v>18</v>
      </c>
      <c r="L24" s="178">
        <v>9</v>
      </c>
      <c r="M24" s="178">
        <v>19</v>
      </c>
      <c r="N24" s="178">
        <v>9</v>
      </c>
      <c r="O24" s="244">
        <f t="shared" si="4"/>
        <v>0</v>
      </c>
      <c r="P24" s="178">
        <v>0</v>
      </c>
      <c r="Q24" s="178">
        <v>0</v>
      </c>
      <c r="R24" s="244">
        <v>0</v>
      </c>
      <c r="S24" s="245">
        <v>0</v>
      </c>
      <c r="T24" s="245">
        <v>0</v>
      </c>
    </row>
    <row r="25" spans="2:20" s="41" customFormat="1" ht="13.5" customHeight="1">
      <c r="B25" s="162" t="s">
        <v>395</v>
      </c>
      <c r="C25" s="243">
        <f t="shared" si="6"/>
        <v>225</v>
      </c>
      <c r="D25" s="243">
        <f t="shared" si="7"/>
        <v>97</v>
      </c>
      <c r="E25" s="243">
        <f t="shared" si="7"/>
        <v>128</v>
      </c>
      <c r="F25" s="243">
        <f t="shared" si="3"/>
        <v>225</v>
      </c>
      <c r="G25" s="178">
        <v>97</v>
      </c>
      <c r="H25" s="178">
        <v>128</v>
      </c>
      <c r="I25" s="178">
        <v>44</v>
      </c>
      <c r="J25" s="178">
        <v>38</v>
      </c>
      <c r="K25" s="178">
        <v>28</v>
      </c>
      <c r="L25" s="178">
        <v>45</v>
      </c>
      <c r="M25" s="178">
        <v>25</v>
      </c>
      <c r="N25" s="178">
        <v>45</v>
      </c>
      <c r="O25" s="244">
        <f t="shared" si="4"/>
        <v>0</v>
      </c>
      <c r="P25" s="178">
        <v>0</v>
      </c>
      <c r="Q25" s="178">
        <v>0</v>
      </c>
      <c r="R25" s="244">
        <v>0</v>
      </c>
      <c r="S25" s="245">
        <v>0</v>
      </c>
      <c r="T25" s="245">
        <v>0</v>
      </c>
    </row>
    <row r="26" spans="2:20" s="41" customFormat="1" ht="12.75" customHeight="1">
      <c r="B26" s="162" t="s">
        <v>394</v>
      </c>
      <c r="C26" s="243">
        <f t="shared" si="6"/>
        <v>0</v>
      </c>
      <c r="D26" s="243">
        <f t="shared" si="7"/>
        <v>0</v>
      </c>
      <c r="E26" s="243">
        <f t="shared" si="7"/>
        <v>0</v>
      </c>
      <c r="F26" s="243">
        <f t="shared" si="3"/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244">
        <f t="shared" si="4"/>
        <v>0</v>
      </c>
      <c r="P26" s="178">
        <v>0</v>
      </c>
      <c r="Q26" s="178">
        <v>0</v>
      </c>
      <c r="R26" s="244">
        <v>0</v>
      </c>
      <c r="S26" s="245">
        <v>0</v>
      </c>
      <c r="T26" s="245">
        <v>0</v>
      </c>
    </row>
    <row r="27" spans="2:20" s="41" customFormat="1" ht="12.75" customHeight="1">
      <c r="B27" s="162" t="s">
        <v>393</v>
      </c>
      <c r="C27" s="243">
        <f t="shared" si="6"/>
        <v>0</v>
      </c>
      <c r="D27" s="243">
        <f aca="true" t="shared" si="8" ref="D27:E31">G27+P27</f>
        <v>0</v>
      </c>
      <c r="E27" s="243">
        <f t="shared" si="8"/>
        <v>0</v>
      </c>
      <c r="F27" s="243">
        <f t="shared" si="3"/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244">
        <f t="shared" si="4"/>
        <v>0</v>
      </c>
      <c r="P27" s="178">
        <v>0</v>
      </c>
      <c r="Q27" s="178">
        <v>0</v>
      </c>
      <c r="R27" s="244">
        <v>0</v>
      </c>
      <c r="S27" s="245">
        <v>0</v>
      </c>
      <c r="T27" s="245">
        <v>0</v>
      </c>
    </row>
    <row r="28" spans="2:20" s="41" customFormat="1" ht="13.5" customHeight="1">
      <c r="B28" s="162" t="s">
        <v>392</v>
      </c>
      <c r="C28" s="243">
        <f t="shared" si="6"/>
        <v>425</v>
      </c>
      <c r="D28" s="243">
        <f t="shared" si="8"/>
        <v>230</v>
      </c>
      <c r="E28" s="243">
        <f t="shared" si="8"/>
        <v>195</v>
      </c>
      <c r="F28" s="243">
        <f t="shared" si="3"/>
        <v>425</v>
      </c>
      <c r="G28" s="178">
        <v>230</v>
      </c>
      <c r="H28" s="178">
        <v>195</v>
      </c>
      <c r="I28" s="178">
        <v>85</v>
      </c>
      <c r="J28" s="178">
        <v>62</v>
      </c>
      <c r="K28" s="178">
        <v>74</v>
      </c>
      <c r="L28" s="178">
        <v>61</v>
      </c>
      <c r="M28" s="178">
        <v>71</v>
      </c>
      <c r="N28" s="178">
        <v>72</v>
      </c>
      <c r="O28" s="244">
        <f t="shared" si="4"/>
        <v>0</v>
      </c>
      <c r="P28" s="178">
        <v>0</v>
      </c>
      <c r="Q28" s="178">
        <v>0</v>
      </c>
      <c r="R28" s="244">
        <v>0</v>
      </c>
      <c r="S28" s="245">
        <v>0</v>
      </c>
      <c r="T28" s="245">
        <v>0</v>
      </c>
    </row>
    <row r="29" spans="2:20" s="41" customFormat="1" ht="12.75" customHeight="1">
      <c r="B29" s="162" t="s">
        <v>391</v>
      </c>
      <c r="C29" s="243">
        <f t="shared" si="6"/>
        <v>0</v>
      </c>
      <c r="D29" s="243">
        <f t="shared" si="8"/>
        <v>0</v>
      </c>
      <c r="E29" s="243">
        <f t="shared" si="8"/>
        <v>0</v>
      </c>
      <c r="F29" s="243">
        <f t="shared" si="3"/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244">
        <f t="shared" si="4"/>
        <v>0</v>
      </c>
      <c r="P29" s="178">
        <v>0</v>
      </c>
      <c r="Q29" s="178">
        <v>0</v>
      </c>
      <c r="R29" s="244">
        <v>0</v>
      </c>
      <c r="S29" s="245">
        <v>0</v>
      </c>
      <c r="T29" s="245">
        <v>0</v>
      </c>
    </row>
    <row r="30" spans="2:20" s="41" customFormat="1" ht="12.75" customHeight="1">
      <c r="B30" s="162" t="s">
        <v>390</v>
      </c>
      <c r="C30" s="243">
        <f t="shared" si="6"/>
        <v>0</v>
      </c>
      <c r="D30" s="243">
        <f t="shared" si="8"/>
        <v>0</v>
      </c>
      <c r="E30" s="243">
        <f t="shared" si="8"/>
        <v>0</v>
      </c>
      <c r="F30" s="243">
        <f t="shared" si="3"/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244">
        <f t="shared" si="4"/>
        <v>0</v>
      </c>
      <c r="P30" s="178">
        <v>0</v>
      </c>
      <c r="Q30" s="178">
        <v>0</v>
      </c>
      <c r="R30" s="244">
        <v>0</v>
      </c>
      <c r="S30" s="245">
        <v>0</v>
      </c>
      <c r="T30" s="245">
        <v>0</v>
      </c>
    </row>
    <row r="31" spans="2:20" s="41" customFormat="1" ht="12.75" customHeight="1">
      <c r="B31" s="162" t="s">
        <v>389</v>
      </c>
      <c r="C31" s="243">
        <f t="shared" si="6"/>
        <v>0</v>
      </c>
      <c r="D31" s="243">
        <f t="shared" si="8"/>
        <v>0</v>
      </c>
      <c r="E31" s="243">
        <f t="shared" si="8"/>
        <v>0</v>
      </c>
      <c r="F31" s="243">
        <f t="shared" si="3"/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244">
        <f t="shared" si="4"/>
        <v>0</v>
      </c>
      <c r="P31" s="178">
        <v>0</v>
      </c>
      <c r="Q31" s="178">
        <v>0</v>
      </c>
      <c r="R31" s="244">
        <v>0</v>
      </c>
      <c r="S31" s="245">
        <v>0</v>
      </c>
      <c r="T31" s="245">
        <v>0</v>
      </c>
    </row>
    <row r="32" spans="2:20" s="41" customFormat="1" ht="13.5" customHeight="1">
      <c r="B32" s="162" t="s">
        <v>388</v>
      </c>
      <c r="C32" s="243">
        <f t="shared" si="6"/>
        <v>518</v>
      </c>
      <c r="D32" s="243">
        <f aca="true" t="shared" si="9" ref="D32:E35">G32+P32</f>
        <v>257</v>
      </c>
      <c r="E32" s="243">
        <f t="shared" si="9"/>
        <v>261</v>
      </c>
      <c r="F32" s="243">
        <f t="shared" si="3"/>
        <v>518</v>
      </c>
      <c r="G32" s="178">
        <v>257</v>
      </c>
      <c r="H32" s="178">
        <v>261</v>
      </c>
      <c r="I32" s="178">
        <v>98</v>
      </c>
      <c r="J32" s="178">
        <v>89</v>
      </c>
      <c r="K32" s="178">
        <v>71</v>
      </c>
      <c r="L32" s="178">
        <v>99</v>
      </c>
      <c r="M32" s="178">
        <v>88</v>
      </c>
      <c r="N32" s="178">
        <v>73</v>
      </c>
      <c r="O32" s="244">
        <f t="shared" si="4"/>
        <v>0</v>
      </c>
      <c r="P32" s="178">
        <v>0</v>
      </c>
      <c r="Q32" s="178">
        <v>0</v>
      </c>
      <c r="R32" s="244">
        <v>0</v>
      </c>
      <c r="S32" s="245">
        <v>0</v>
      </c>
      <c r="T32" s="245">
        <v>0</v>
      </c>
    </row>
    <row r="33" spans="2:20" s="41" customFormat="1" ht="12.75" customHeight="1">
      <c r="B33" s="162" t="s">
        <v>387</v>
      </c>
      <c r="C33" s="243">
        <f t="shared" si="6"/>
        <v>0</v>
      </c>
      <c r="D33" s="243">
        <f t="shared" si="9"/>
        <v>0</v>
      </c>
      <c r="E33" s="243">
        <f t="shared" si="9"/>
        <v>0</v>
      </c>
      <c r="F33" s="243">
        <f t="shared" si="3"/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244">
        <f t="shared" si="4"/>
        <v>0</v>
      </c>
      <c r="P33" s="178">
        <v>0</v>
      </c>
      <c r="Q33" s="178">
        <v>0</v>
      </c>
      <c r="R33" s="244">
        <v>0</v>
      </c>
      <c r="S33" s="245">
        <v>0</v>
      </c>
      <c r="T33" s="245">
        <v>0</v>
      </c>
    </row>
    <row r="34" spans="2:20" s="41" customFormat="1" ht="12.75" customHeight="1">
      <c r="B34" s="162" t="s">
        <v>386</v>
      </c>
      <c r="C34" s="243">
        <f t="shared" si="6"/>
        <v>407</v>
      </c>
      <c r="D34" s="243">
        <f t="shared" si="9"/>
        <v>401</v>
      </c>
      <c r="E34" s="243">
        <f t="shared" si="9"/>
        <v>6</v>
      </c>
      <c r="F34" s="243">
        <f t="shared" si="3"/>
        <v>407</v>
      </c>
      <c r="G34" s="178">
        <v>401</v>
      </c>
      <c r="H34" s="178">
        <v>6</v>
      </c>
      <c r="I34" s="178">
        <v>137</v>
      </c>
      <c r="J34" s="178">
        <v>3</v>
      </c>
      <c r="K34" s="178">
        <v>138</v>
      </c>
      <c r="L34" s="178">
        <v>0</v>
      </c>
      <c r="M34" s="178">
        <v>126</v>
      </c>
      <c r="N34" s="178">
        <v>3</v>
      </c>
      <c r="O34" s="244">
        <f t="shared" si="4"/>
        <v>0</v>
      </c>
      <c r="P34" s="178">
        <v>0</v>
      </c>
      <c r="Q34" s="178">
        <v>0</v>
      </c>
      <c r="R34" s="244">
        <v>0</v>
      </c>
      <c r="S34" s="245">
        <v>0</v>
      </c>
      <c r="T34" s="245">
        <v>0</v>
      </c>
    </row>
    <row r="35" spans="2:20" s="41" customFormat="1" ht="12.75" customHeight="1">
      <c r="B35" s="162" t="s">
        <v>282</v>
      </c>
      <c r="C35" s="243">
        <f t="shared" si="6"/>
        <v>0</v>
      </c>
      <c r="D35" s="243">
        <f t="shared" si="9"/>
        <v>0</v>
      </c>
      <c r="E35" s="243">
        <f t="shared" si="9"/>
        <v>0</v>
      </c>
      <c r="F35" s="243">
        <f t="shared" si="3"/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244">
        <f t="shared" si="4"/>
        <v>0</v>
      </c>
      <c r="P35" s="178">
        <v>0</v>
      </c>
      <c r="Q35" s="178">
        <v>0</v>
      </c>
      <c r="R35" s="244">
        <v>0</v>
      </c>
      <c r="S35" s="245">
        <v>0</v>
      </c>
      <c r="T35" s="245">
        <v>0</v>
      </c>
    </row>
    <row r="36" spans="2:20" ht="4.5" customHeight="1" thickBot="1">
      <c r="B36" s="28"/>
      <c r="C36" s="130"/>
      <c r="D36" s="131"/>
      <c r="E36" s="131"/>
      <c r="F36" s="131"/>
      <c r="G36" s="131"/>
      <c r="H36" s="131"/>
      <c r="I36" s="132"/>
      <c r="J36" s="132"/>
      <c r="K36" s="132"/>
      <c r="L36" s="132"/>
      <c r="M36" s="132"/>
      <c r="N36" s="132"/>
      <c r="O36" s="131"/>
      <c r="P36" s="132"/>
      <c r="Q36" s="132"/>
      <c r="R36" s="131"/>
      <c r="S36" s="132"/>
      <c r="T36" s="132"/>
    </row>
  </sheetData>
  <sheetProtection/>
  <mergeCells count="12">
    <mergeCell ref="T5:T6"/>
    <mergeCell ref="I5:J5"/>
    <mergeCell ref="K5:L5"/>
    <mergeCell ref="M5:N5"/>
    <mergeCell ref="F4:N4"/>
    <mergeCell ref="R4:T4"/>
    <mergeCell ref="O4:Q4"/>
    <mergeCell ref="O5:O6"/>
    <mergeCell ref="P5:P6"/>
    <mergeCell ref="Q5:Q6"/>
    <mergeCell ref="R5:R6"/>
    <mergeCell ref="S5:S6"/>
  </mergeCells>
  <conditionalFormatting sqref="F8:F9 F11:F18 F20:F35">
    <cfRule type="cellIs" priority="1" dxfId="0" operator="notEqual" stopIfTrue="1">
      <formula>SUM(G8:H8)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59" customWidth="1"/>
    <col min="2" max="2" width="9.625" style="5" customWidth="1"/>
    <col min="3" max="5" width="7.125" style="5" customWidth="1"/>
    <col min="6" max="13" width="6.625" style="5" customWidth="1"/>
    <col min="14" max="16384" width="10.00390625" style="5" customWidth="1"/>
  </cols>
  <sheetData>
    <row r="1" ht="4.5" customHeight="1"/>
    <row r="2" spans="2:13" ht="12.75" customHeight="1">
      <c r="B2" s="27" t="s">
        <v>335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4.5" customHeight="1" thickBot="1">
      <c r="A3" s="5"/>
    </row>
    <row r="4" spans="2:13" s="41" customFormat="1" ht="13.5" customHeight="1">
      <c r="B4" s="183"/>
      <c r="C4" s="114"/>
      <c r="D4" s="393" t="s">
        <v>8</v>
      </c>
      <c r="E4" s="183"/>
      <c r="F4" s="362" t="s">
        <v>84</v>
      </c>
      <c r="G4" s="363"/>
      <c r="H4" s="363"/>
      <c r="I4" s="363"/>
      <c r="J4" s="363"/>
      <c r="K4" s="363"/>
      <c r="L4" s="363"/>
      <c r="M4" s="363"/>
    </row>
    <row r="5" spans="2:13" s="168" customFormat="1" ht="13.5" customHeight="1">
      <c r="B5" s="168" t="s">
        <v>23</v>
      </c>
      <c r="C5" s="42"/>
      <c r="D5" s="395"/>
      <c r="F5" s="390" t="s">
        <v>85</v>
      </c>
      <c r="G5" s="391"/>
      <c r="H5" s="390" t="s">
        <v>86</v>
      </c>
      <c r="I5" s="391"/>
      <c r="J5" s="390" t="s">
        <v>87</v>
      </c>
      <c r="K5" s="391"/>
      <c r="L5" s="390" t="s">
        <v>88</v>
      </c>
      <c r="M5" s="396"/>
    </row>
    <row r="6" spans="3:13" s="168" customFormat="1" ht="13.5" customHeight="1">
      <c r="C6" s="112" t="s">
        <v>8</v>
      </c>
      <c r="D6" s="112" t="s">
        <v>27</v>
      </c>
      <c r="E6" s="112" t="s">
        <v>28</v>
      </c>
      <c r="F6" s="112" t="s">
        <v>27</v>
      </c>
      <c r="G6" s="112" t="s">
        <v>28</v>
      </c>
      <c r="H6" s="112" t="s">
        <v>27</v>
      </c>
      <c r="I6" s="112" t="s">
        <v>28</v>
      </c>
      <c r="J6" s="112" t="s">
        <v>27</v>
      </c>
      <c r="K6" s="112" t="s">
        <v>28</v>
      </c>
      <c r="L6" s="112" t="s">
        <v>27</v>
      </c>
      <c r="M6" s="112" t="s">
        <v>28</v>
      </c>
    </row>
    <row r="7" spans="2:13" s="41" customFormat="1" ht="4.5" customHeight="1">
      <c r="B7" s="189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2:13" s="41" customFormat="1" ht="13.5" customHeight="1">
      <c r="B8" s="160" t="s">
        <v>408</v>
      </c>
      <c r="C8" s="167">
        <f>D8+E8</f>
        <v>562</v>
      </c>
      <c r="D8" s="164">
        <f>SUM(D10:D34)</f>
        <v>314</v>
      </c>
      <c r="E8" s="164">
        <f>SUM(E10:E34)</f>
        <v>248</v>
      </c>
      <c r="F8" s="164">
        <f>SUM(F10:F34)</f>
        <v>107</v>
      </c>
      <c r="G8" s="164">
        <f aca="true" t="shared" si="0" ref="G8:M8">SUM(G10:G34)</f>
        <v>76</v>
      </c>
      <c r="H8" s="164">
        <f t="shared" si="0"/>
        <v>87</v>
      </c>
      <c r="I8" s="164">
        <f t="shared" si="0"/>
        <v>86</v>
      </c>
      <c r="J8" s="164">
        <f t="shared" si="0"/>
        <v>68</v>
      </c>
      <c r="K8" s="164">
        <f t="shared" si="0"/>
        <v>56</v>
      </c>
      <c r="L8" s="164">
        <f t="shared" si="0"/>
        <v>52</v>
      </c>
      <c r="M8" s="164">
        <f t="shared" si="0"/>
        <v>30</v>
      </c>
    </row>
    <row r="9" spans="3:13" s="41" customFormat="1" ht="4.5" customHeight="1">
      <c r="C9" s="177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2:13" s="41" customFormat="1" ht="13.5" customHeight="1">
      <c r="B10" s="41" t="s">
        <v>407</v>
      </c>
      <c r="C10" s="177">
        <f>SUM(F10:M10)</f>
        <v>388</v>
      </c>
      <c r="D10" s="178">
        <f>F10+H10+J10+L10</f>
        <v>208</v>
      </c>
      <c r="E10" s="178">
        <f>G10+I10+K10+M10</f>
        <v>180</v>
      </c>
      <c r="F10" s="178">
        <v>69</v>
      </c>
      <c r="G10" s="178">
        <v>60</v>
      </c>
      <c r="H10" s="178">
        <v>63</v>
      </c>
      <c r="I10" s="178">
        <v>58</v>
      </c>
      <c r="J10" s="178">
        <v>47</v>
      </c>
      <c r="K10" s="178">
        <v>43</v>
      </c>
      <c r="L10" s="178">
        <v>29</v>
      </c>
      <c r="M10" s="178">
        <v>19</v>
      </c>
    </row>
    <row r="11" spans="2:13" s="41" customFormat="1" ht="12.75" customHeight="1">
      <c r="B11" s="41" t="s">
        <v>406</v>
      </c>
      <c r="C11" s="177">
        <f aca="true" t="shared" si="1" ref="C11:C34">SUM(F11:M11)</f>
        <v>56</v>
      </c>
      <c r="D11" s="178">
        <f>F11+H11+J11+L11</f>
        <v>31</v>
      </c>
      <c r="E11" s="178">
        <f>G11+I11+K11+M11</f>
        <v>25</v>
      </c>
      <c r="F11" s="178">
        <v>12</v>
      </c>
      <c r="G11" s="178">
        <v>6</v>
      </c>
      <c r="H11" s="178">
        <v>4</v>
      </c>
      <c r="I11" s="178">
        <v>11</v>
      </c>
      <c r="J11" s="178">
        <v>6</v>
      </c>
      <c r="K11" s="178">
        <v>4</v>
      </c>
      <c r="L11" s="178">
        <v>9</v>
      </c>
      <c r="M11" s="178">
        <v>4</v>
      </c>
    </row>
    <row r="12" spans="2:13" s="41" customFormat="1" ht="12.75" customHeight="1">
      <c r="B12" s="41" t="s">
        <v>405</v>
      </c>
      <c r="C12" s="177">
        <f t="shared" si="1"/>
        <v>0</v>
      </c>
      <c r="D12" s="178">
        <f aca="true" t="shared" si="2" ref="D12:D34">F12+H12+J12+L12</f>
        <v>0</v>
      </c>
      <c r="E12" s="178">
        <f aca="true" t="shared" si="3" ref="E12:E34">G12+I12+K12+M12</f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</row>
    <row r="13" spans="2:13" s="41" customFormat="1" ht="12.75" customHeight="1">
      <c r="B13" s="41" t="s">
        <v>404</v>
      </c>
      <c r="C13" s="177">
        <f t="shared" si="1"/>
        <v>51</v>
      </c>
      <c r="D13" s="178">
        <f t="shared" si="2"/>
        <v>37</v>
      </c>
      <c r="E13" s="178">
        <f t="shared" si="3"/>
        <v>14</v>
      </c>
      <c r="F13" s="178">
        <v>14</v>
      </c>
      <c r="G13" s="178">
        <v>3</v>
      </c>
      <c r="H13" s="178">
        <v>10</v>
      </c>
      <c r="I13" s="178">
        <v>6</v>
      </c>
      <c r="J13" s="178">
        <v>8</v>
      </c>
      <c r="K13" s="178">
        <v>3</v>
      </c>
      <c r="L13" s="178">
        <v>5</v>
      </c>
      <c r="M13" s="178">
        <v>2</v>
      </c>
    </row>
    <row r="14" spans="2:13" s="41" customFormat="1" ht="12.75" customHeight="1">
      <c r="B14" s="41" t="s">
        <v>403</v>
      </c>
      <c r="C14" s="177">
        <f t="shared" si="1"/>
        <v>0</v>
      </c>
      <c r="D14" s="178">
        <f t="shared" si="2"/>
        <v>0</v>
      </c>
      <c r="E14" s="178">
        <f t="shared" si="3"/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</row>
    <row r="15" spans="2:13" s="41" customFormat="1" ht="12.75" customHeight="1">
      <c r="B15" s="41" t="s">
        <v>402</v>
      </c>
      <c r="C15" s="177">
        <f t="shared" si="1"/>
        <v>0</v>
      </c>
      <c r="D15" s="178">
        <f t="shared" si="2"/>
        <v>0</v>
      </c>
      <c r="E15" s="178">
        <f t="shared" si="3"/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</row>
    <row r="16" spans="2:13" s="41" customFormat="1" ht="12.75" customHeight="1">
      <c r="B16" s="41" t="s">
        <v>401</v>
      </c>
      <c r="C16" s="177">
        <f t="shared" si="1"/>
        <v>0</v>
      </c>
      <c r="D16" s="178">
        <f t="shared" si="2"/>
        <v>0</v>
      </c>
      <c r="E16" s="178">
        <f t="shared" si="3"/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</row>
    <row r="17" spans="2:13" s="41" customFormat="1" ht="12.75" customHeight="1">
      <c r="B17" s="41" t="s">
        <v>400</v>
      </c>
      <c r="C17" s="177">
        <f t="shared" si="1"/>
        <v>36</v>
      </c>
      <c r="D17" s="178">
        <f t="shared" si="2"/>
        <v>20</v>
      </c>
      <c r="E17" s="178">
        <f t="shared" si="3"/>
        <v>16</v>
      </c>
      <c r="F17" s="178">
        <v>7</v>
      </c>
      <c r="G17" s="178">
        <v>3</v>
      </c>
      <c r="H17" s="178">
        <v>4</v>
      </c>
      <c r="I17" s="178">
        <v>7</v>
      </c>
      <c r="J17" s="178">
        <v>5</v>
      </c>
      <c r="K17" s="178">
        <v>4</v>
      </c>
      <c r="L17" s="178">
        <v>4</v>
      </c>
      <c r="M17" s="178">
        <v>2</v>
      </c>
    </row>
    <row r="18" spans="3:13" s="41" customFormat="1" ht="4.5" customHeight="1"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2:13" s="41" customFormat="1" ht="12.75" customHeight="1">
      <c r="B19" s="41" t="s">
        <v>399</v>
      </c>
      <c r="C19" s="177">
        <f t="shared" si="1"/>
        <v>0</v>
      </c>
      <c r="D19" s="178">
        <f t="shared" si="2"/>
        <v>0</v>
      </c>
      <c r="E19" s="178">
        <f t="shared" si="3"/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</row>
    <row r="20" spans="2:13" s="41" customFormat="1" ht="13.5" customHeight="1">
      <c r="B20" s="41" t="s">
        <v>398</v>
      </c>
      <c r="C20" s="177">
        <f t="shared" si="1"/>
        <v>0</v>
      </c>
      <c r="D20" s="178">
        <f t="shared" si="2"/>
        <v>0</v>
      </c>
      <c r="E20" s="178">
        <f t="shared" si="3"/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</row>
    <row r="21" spans="2:13" s="41" customFormat="1" ht="12.75" customHeight="1">
      <c r="B21" s="41" t="s">
        <v>26</v>
      </c>
      <c r="C21" s="177">
        <f t="shared" si="1"/>
        <v>0</v>
      </c>
      <c r="D21" s="178">
        <f t="shared" si="2"/>
        <v>0</v>
      </c>
      <c r="E21" s="178">
        <f t="shared" si="3"/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</row>
    <row r="22" spans="2:13" s="41" customFormat="1" ht="12.75" customHeight="1">
      <c r="B22" s="41" t="s">
        <v>397</v>
      </c>
      <c r="C22" s="177">
        <f t="shared" si="1"/>
        <v>31</v>
      </c>
      <c r="D22" s="178">
        <f t="shared" si="2"/>
        <v>18</v>
      </c>
      <c r="E22" s="178">
        <f t="shared" si="3"/>
        <v>13</v>
      </c>
      <c r="F22" s="178">
        <v>5</v>
      </c>
      <c r="G22" s="178">
        <v>4</v>
      </c>
      <c r="H22" s="178">
        <v>6</v>
      </c>
      <c r="I22" s="178">
        <v>4</v>
      </c>
      <c r="J22" s="178">
        <v>2</v>
      </c>
      <c r="K22" s="178">
        <v>2</v>
      </c>
      <c r="L22" s="178">
        <v>5</v>
      </c>
      <c r="M22" s="178">
        <v>3</v>
      </c>
    </row>
    <row r="23" spans="2:13" s="41" customFormat="1" ht="12.75" customHeight="1">
      <c r="B23" s="41" t="s">
        <v>396</v>
      </c>
      <c r="C23" s="177">
        <f t="shared" si="1"/>
        <v>0</v>
      </c>
      <c r="D23" s="178">
        <f t="shared" si="2"/>
        <v>0</v>
      </c>
      <c r="E23" s="178">
        <f t="shared" si="3"/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</row>
    <row r="24" spans="2:13" s="41" customFormat="1" ht="13.5" customHeight="1">
      <c r="B24" s="41" t="s">
        <v>395</v>
      </c>
      <c r="C24" s="177">
        <f t="shared" si="1"/>
        <v>0</v>
      </c>
      <c r="D24" s="178">
        <f t="shared" si="2"/>
        <v>0</v>
      </c>
      <c r="E24" s="178">
        <f t="shared" si="3"/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</row>
    <row r="25" spans="2:13" s="41" customFormat="1" ht="12.75" customHeight="1">
      <c r="B25" s="41" t="s">
        <v>394</v>
      </c>
      <c r="C25" s="177">
        <f t="shared" si="1"/>
        <v>0</v>
      </c>
      <c r="D25" s="178">
        <f t="shared" si="2"/>
        <v>0</v>
      </c>
      <c r="E25" s="178">
        <f t="shared" si="3"/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</row>
    <row r="26" spans="2:13" s="41" customFormat="1" ht="12.75" customHeight="1">
      <c r="B26" s="41" t="s">
        <v>393</v>
      </c>
      <c r="C26" s="177">
        <f t="shared" si="1"/>
        <v>0</v>
      </c>
      <c r="D26" s="178">
        <f t="shared" si="2"/>
        <v>0</v>
      </c>
      <c r="E26" s="178">
        <f t="shared" si="3"/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</row>
    <row r="27" spans="2:13" s="41" customFormat="1" ht="13.5" customHeight="1">
      <c r="B27" s="41" t="s">
        <v>392</v>
      </c>
      <c r="C27" s="177">
        <f t="shared" si="1"/>
        <v>0</v>
      </c>
      <c r="D27" s="178">
        <f t="shared" si="2"/>
        <v>0</v>
      </c>
      <c r="E27" s="178">
        <f t="shared" si="3"/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</row>
    <row r="28" spans="2:13" s="41" customFormat="1" ht="12.75" customHeight="1">
      <c r="B28" s="41" t="s">
        <v>391</v>
      </c>
      <c r="C28" s="177">
        <f t="shared" si="1"/>
        <v>0</v>
      </c>
      <c r="D28" s="178">
        <f t="shared" si="2"/>
        <v>0</v>
      </c>
      <c r="E28" s="178">
        <f t="shared" si="3"/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</row>
    <row r="29" spans="2:13" s="41" customFormat="1" ht="12.75" customHeight="1">
      <c r="B29" s="41" t="s">
        <v>390</v>
      </c>
      <c r="C29" s="177">
        <f t="shared" si="1"/>
        <v>0</v>
      </c>
      <c r="D29" s="178">
        <f t="shared" si="2"/>
        <v>0</v>
      </c>
      <c r="E29" s="178">
        <f t="shared" si="3"/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</row>
    <row r="30" spans="2:13" s="41" customFormat="1" ht="12.75" customHeight="1">
      <c r="B30" s="41" t="s">
        <v>389</v>
      </c>
      <c r="C30" s="177">
        <f t="shared" si="1"/>
        <v>0</v>
      </c>
      <c r="D30" s="178">
        <f t="shared" si="2"/>
        <v>0</v>
      </c>
      <c r="E30" s="178">
        <f t="shared" si="3"/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</row>
    <row r="31" spans="2:13" s="41" customFormat="1" ht="13.5" customHeight="1">
      <c r="B31" s="41" t="s">
        <v>388</v>
      </c>
      <c r="C31" s="177">
        <f t="shared" si="1"/>
        <v>0</v>
      </c>
      <c r="D31" s="178">
        <f t="shared" si="2"/>
        <v>0</v>
      </c>
      <c r="E31" s="178">
        <f t="shared" si="3"/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</row>
    <row r="32" spans="2:13" s="41" customFormat="1" ht="12.75" customHeight="1">
      <c r="B32" s="41" t="s">
        <v>387</v>
      </c>
      <c r="C32" s="177">
        <f t="shared" si="1"/>
        <v>0</v>
      </c>
      <c r="D32" s="178">
        <f t="shared" si="2"/>
        <v>0</v>
      </c>
      <c r="E32" s="178">
        <f t="shared" si="3"/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</row>
    <row r="33" spans="2:13" s="41" customFormat="1" ht="12.75" customHeight="1">
      <c r="B33" s="41" t="s">
        <v>386</v>
      </c>
      <c r="C33" s="177">
        <f t="shared" si="1"/>
        <v>0</v>
      </c>
      <c r="D33" s="178">
        <f t="shared" si="2"/>
        <v>0</v>
      </c>
      <c r="E33" s="178">
        <f t="shared" si="3"/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</row>
    <row r="34" spans="2:13" s="41" customFormat="1" ht="12.75" customHeight="1">
      <c r="B34" s="161" t="s">
        <v>282</v>
      </c>
      <c r="C34" s="177">
        <f t="shared" si="1"/>
        <v>0</v>
      </c>
      <c r="D34" s="178">
        <f t="shared" si="2"/>
        <v>0</v>
      </c>
      <c r="E34" s="178">
        <f t="shared" si="3"/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</row>
    <row r="35" spans="1:13" ht="4.5" customHeight="1" thickBot="1">
      <c r="A35" s="41"/>
      <c r="B35" s="54"/>
      <c r="C35" s="55">
        <v>0</v>
      </c>
      <c r="D35" s="10"/>
      <c r="E35" s="10"/>
      <c r="F35" s="56"/>
      <c r="G35" s="56"/>
      <c r="H35" s="56"/>
      <c r="I35" s="56"/>
      <c r="J35" s="56"/>
      <c r="K35" s="56"/>
      <c r="L35" s="56"/>
      <c r="M35" s="56"/>
    </row>
    <row r="36" ht="11.25">
      <c r="A36" s="41"/>
    </row>
    <row r="37" ht="11.25">
      <c r="A37" s="5"/>
    </row>
    <row r="38" ht="11.25"/>
    <row r="39" ht="11.25"/>
    <row r="40" ht="11.25"/>
    <row r="41" ht="11.25"/>
  </sheetData>
  <sheetProtection/>
  <mergeCells count="6">
    <mergeCell ref="D4:D5"/>
    <mergeCell ref="F4:M4"/>
    <mergeCell ref="F5:G5"/>
    <mergeCell ref="H5:I5"/>
    <mergeCell ref="J5:K5"/>
    <mergeCell ref="L5:M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L35"/>
  <sheetViews>
    <sheetView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2.75" customHeight="1"/>
  <cols>
    <col min="1" max="1" width="0.5" style="5" customWidth="1"/>
    <col min="2" max="2" width="9.625" style="5" bestFit="1" customWidth="1"/>
    <col min="3" max="6" width="8.50390625" style="5" bestFit="1" customWidth="1"/>
    <col min="7" max="8" width="7.625" style="5" bestFit="1" customWidth="1"/>
    <col min="9" max="11" width="5.875" style="5" bestFit="1" customWidth="1"/>
    <col min="12" max="13" width="7.625" style="5" bestFit="1" customWidth="1"/>
    <col min="14" max="14" width="5.875" style="5" bestFit="1" customWidth="1"/>
    <col min="15" max="15" width="7.625" style="5" bestFit="1" customWidth="1"/>
    <col min="16" max="16" width="5.875" style="5" bestFit="1" customWidth="1"/>
    <col min="17" max="17" width="7.625" style="5" bestFit="1" customWidth="1"/>
    <col min="18" max="19" width="5.00390625" style="5" bestFit="1" customWidth="1"/>
    <col min="20" max="20" width="4.125" style="5" bestFit="1" customWidth="1"/>
    <col min="21" max="21" width="5.875" style="5" bestFit="1" customWidth="1"/>
    <col min="22" max="22" width="5.00390625" style="5" bestFit="1" customWidth="1"/>
    <col min="23" max="24" width="5.875" style="5" bestFit="1" customWidth="1"/>
    <col min="25" max="25" width="4.125" style="5" bestFit="1" customWidth="1"/>
    <col min="26" max="26" width="5.875" style="5" bestFit="1" customWidth="1"/>
    <col min="27" max="29" width="4.125" style="5" bestFit="1" customWidth="1"/>
    <col min="30" max="30" width="5.875" style="5" bestFit="1" customWidth="1"/>
    <col min="31" max="32" width="5.00390625" style="5" bestFit="1" customWidth="1"/>
    <col min="33" max="35" width="5.875" style="5" bestFit="1" customWidth="1"/>
    <col min="36" max="36" width="7.625" style="5" bestFit="1" customWidth="1"/>
    <col min="37" max="38" width="5.875" style="5" bestFit="1" customWidth="1"/>
    <col min="39" max="16384" width="7.00390625" style="5" customWidth="1"/>
  </cols>
  <sheetData>
    <row r="1" ht="4.5" customHeight="1"/>
    <row r="2" spans="2:38" ht="12.75" customHeight="1">
      <c r="B2" s="27" t="s">
        <v>343</v>
      </c>
      <c r="C2" s="27"/>
      <c r="D2" s="27"/>
      <c r="E2" s="27"/>
      <c r="F2" s="27"/>
      <c r="G2" s="27"/>
      <c r="H2" s="27"/>
      <c r="I2" s="27"/>
      <c r="J2" s="27"/>
      <c r="K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ht="4.5" customHeight="1" thickBot="1"/>
    <row r="4" spans="2:38" s="41" customFormat="1" ht="12.75" customHeight="1">
      <c r="B4" s="369" t="s">
        <v>23</v>
      </c>
      <c r="C4" s="363" t="s">
        <v>8</v>
      </c>
      <c r="D4" s="363"/>
      <c r="E4" s="363"/>
      <c r="F4" s="362" t="s">
        <v>65</v>
      </c>
      <c r="G4" s="363"/>
      <c r="H4" s="363"/>
      <c r="I4" s="362" t="s">
        <v>66</v>
      </c>
      <c r="J4" s="363"/>
      <c r="K4" s="363"/>
      <c r="L4" s="362" t="s">
        <v>67</v>
      </c>
      <c r="M4" s="363"/>
      <c r="N4" s="363"/>
      <c r="O4" s="362" t="s">
        <v>89</v>
      </c>
      <c r="P4" s="363"/>
      <c r="Q4" s="363"/>
      <c r="R4" s="362" t="s">
        <v>68</v>
      </c>
      <c r="S4" s="363"/>
      <c r="T4" s="363"/>
      <c r="U4" s="362" t="s">
        <v>69</v>
      </c>
      <c r="V4" s="363"/>
      <c r="W4" s="363"/>
      <c r="X4" s="362" t="s">
        <v>70</v>
      </c>
      <c r="Y4" s="363"/>
      <c r="Z4" s="363"/>
      <c r="AA4" s="362" t="s">
        <v>272</v>
      </c>
      <c r="AB4" s="363"/>
      <c r="AC4" s="363"/>
      <c r="AD4" s="362" t="s">
        <v>273</v>
      </c>
      <c r="AE4" s="363"/>
      <c r="AF4" s="363"/>
      <c r="AG4" s="362" t="s">
        <v>72</v>
      </c>
      <c r="AH4" s="363"/>
      <c r="AI4" s="363"/>
      <c r="AJ4" s="362" t="s">
        <v>71</v>
      </c>
      <c r="AK4" s="363"/>
      <c r="AL4" s="363"/>
    </row>
    <row r="5" spans="2:38" s="168" customFormat="1" ht="12.75" customHeight="1">
      <c r="B5" s="385"/>
      <c r="C5" s="172" t="s">
        <v>8</v>
      </c>
      <c r="D5" s="170" t="s">
        <v>27</v>
      </c>
      <c r="E5" s="170" t="s">
        <v>28</v>
      </c>
      <c r="F5" s="170" t="s">
        <v>8</v>
      </c>
      <c r="G5" s="170" t="s">
        <v>27</v>
      </c>
      <c r="H5" s="170" t="s">
        <v>28</v>
      </c>
      <c r="I5" s="170" t="s">
        <v>8</v>
      </c>
      <c r="J5" s="170" t="s">
        <v>27</v>
      </c>
      <c r="K5" s="170" t="s">
        <v>28</v>
      </c>
      <c r="L5" s="170" t="s">
        <v>8</v>
      </c>
      <c r="M5" s="170" t="s">
        <v>27</v>
      </c>
      <c r="N5" s="170" t="s">
        <v>28</v>
      </c>
      <c r="O5" s="170" t="s">
        <v>8</v>
      </c>
      <c r="P5" s="170" t="s">
        <v>27</v>
      </c>
      <c r="Q5" s="170" t="s">
        <v>28</v>
      </c>
      <c r="R5" s="170" t="s">
        <v>8</v>
      </c>
      <c r="S5" s="170" t="s">
        <v>27</v>
      </c>
      <c r="T5" s="170" t="s">
        <v>28</v>
      </c>
      <c r="U5" s="170" t="s">
        <v>8</v>
      </c>
      <c r="V5" s="170" t="s">
        <v>27</v>
      </c>
      <c r="W5" s="170" t="s">
        <v>28</v>
      </c>
      <c r="X5" s="170" t="s">
        <v>8</v>
      </c>
      <c r="Y5" s="170" t="s">
        <v>27</v>
      </c>
      <c r="Z5" s="170" t="s">
        <v>28</v>
      </c>
      <c r="AA5" s="170" t="s">
        <v>8</v>
      </c>
      <c r="AB5" s="170" t="s">
        <v>27</v>
      </c>
      <c r="AC5" s="170" t="s">
        <v>28</v>
      </c>
      <c r="AD5" s="170" t="s">
        <v>8</v>
      </c>
      <c r="AE5" s="170" t="s">
        <v>27</v>
      </c>
      <c r="AF5" s="170" t="s">
        <v>28</v>
      </c>
      <c r="AG5" s="170" t="s">
        <v>8</v>
      </c>
      <c r="AH5" s="170" t="s">
        <v>27</v>
      </c>
      <c r="AI5" s="170" t="s">
        <v>28</v>
      </c>
      <c r="AJ5" s="170" t="s">
        <v>8</v>
      </c>
      <c r="AK5" s="170" t="s">
        <v>27</v>
      </c>
      <c r="AL5" s="170" t="s">
        <v>28</v>
      </c>
    </row>
    <row r="6" spans="2:38" s="41" customFormat="1" ht="4.5" customHeight="1">
      <c r="B6" s="189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</row>
    <row r="7" spans="2:38" s="41" customFormat="1" ht="13.5" customHeight="1">
      <c r="B7" s="166" t="s">
        <v>408</v>
      </c>
      <c r="C7" s="164">
        <f>SUM('表10'!F8,'表11'!C8)</f>
        <v>20523</v>
      </c>
      <c r="D7" s="164">
        <f>SUM(D10:D34)</f>
        <v>10278</v>
      </c>
      <c r="E7" s="164">
        <f>SUM(E10:E34)</f>
        <v>10245</v>
      </c>
      <c r="F7" s="164">
        <f>G7+H7</f>
        <v>14001</v>
      </c>
      <c r="G7" s="164">
        <f>SUM(G10:G34)</f>
        <v>6622</v>
      </c>
      <c r="H7" s="164">
        <f>SUM(H10:H34)</f>
        <v>7379</v>
      </c>
      <c r="I7" s="164">
        <f>J7+K7</f>
        <v>633</v>
      </c>
      <c r="J7" s="164">
        <f>SUM(J10:J34)</f>
        <v>406</v>
      </c>
      <c r="K7" s="164">
        <f>SUM(K10:K34)</f>
        <v>227</v>
      </c>
      <c r="L7" s="164">
        <f>M7+N7</f>
        <v>1788</v>
      </c>
      <c r="M7" s="164">
        <f>SUM(M10:M34)</f>
        <v>1673</v>
      </c>
      <c r="N7" s="164">
        <f>SUM(N10:N34)</f>
        <v>115</v>
      </c>
      <c r="O7" s="164">
        <f>P7+Q7</f>
        <v>1764</v>
      </c>
      <c r="P7" s="164">
        <f>SUM(P10:P34)</f>
        <v>614</v>
      </c>
      <c r="Q7" s="164">
        <f>SUM(Q10:Q34)</f>
        <v>1150</v>
      </c>
      <c r="R7" s="164">
        <f>S7+T7</f>
        <v>85</v>
      </c>
      <c r="S7" s="164">
        <f>SUM(S10:S34)</f>
        <v>78</v>
      </c>
      <c r="T7" s="164">
        <f>SUM(T10:T34)</f>
        <v>7</v>
      </c>
      <c r="U7" s="164">
        <f>V7+W7</f>
        <v>279</v>
      </c>
      <c r="V7" s="164">
        <f>SUM(V10:V34)</f>
        <v>72</v>
      </c>
      <c r="W7" s="164">
        <f>SUM(W10:W34)</f>
        <v>207</v>
      </c>
      <c r="X7" s="164">
        <f>Y7+Z7</f>
        <v>119</v>
      </c>
      <c r="Y7" s="164">
        <f>SUM(Y10:Y34)</f>
        <v>3</v>
      </c>
      <c r="Z7" s="164">
        <f>SUM(Z10:Z34)</f>
        <v>116</v>
      </c>
      <c r="AA7" s="164">
        <f>AB7+AC7</f>
        <v>0</v>
      </c>
      <c r="AB7" s="164">
        <f>SUM(AB10:AB34)</f>
        <v>0</v>
      </c>
      <c r="AC7" s="164">
        <f>SUM(AC10:AC34)</f>
        <v>0</v>
      </c>
      <c r="AD7" s="164">
        <f>AE7+AF7</f>
        <v>105</v>
      </c>
      <c r="AE7" s="164">
        <f>SUM(AE10:AE34)</f>
        <v>31</v>
      </c>
      <c r="AF7" s="164">
        <f>SUM(AF10:AF34)</f>
        <v>74</v>
      </c>
      <c r="AG7" s="164">
        <f>AH7+AI7</f>
        <v>743</v>
      </c>
      <c r="AH7" s="164">
        <f>SUM(AH10:AH34)</f>
        <v>339</v>
      </c>
      <c r="AI7" s="164">
        <f>SUM(AI10:AI34)</f>
        <v>404</v>
      </c>
      <c r="AJ7" s="164">
        <f>AK7+AL7</f>
        <v>1006</v>
      </c>
      <c r="AK7" s="164">
        <f>SUM(AK10:AK34)</f>
        <v>440</v>
      </c>
      <c r="AL7" s="164">
        <f>SUM(AL10:AL34)</f>
        <v>566</v>
      </c>
    </row>
    <row r="8" spans="2:38" s="41" customFormat="1" ht="12.75" customHeight="1">
      <c r="B8" s="119" t="s">
        <v>410</v>
      </c>
      <c r="C8" s="178">
        <f>'表10'!F9</f>
        <v>826</v>
      </c>
      <c r="D8" s="178">
        <f>G8+J8+M8+P8+S8+V8+Y8+AB8+AE8+AH8+AK8</f>
        <v>511</v>
      </c>
      <c r="E8" s="178">
        <f>H8+K8+N8+Q8+T8+W8+Z8+AC8+AF8+AI8+AL8</f>
        <v>315</v>
      </c>
      <c r="F8" s="178">
        <v>826</v>
      </c>
      <c r="G8" s="178">
        <v>511</v>
      </c>
      <c r="H8" s="178">
        <v>315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8">
        <v>0</v>
      </c>
      <c r="Y8" s="178">
        <v>0</v>
      </c>
      <c r="Z8" s="178">
        <v>0</v>
      </c>
      <c r="AA8" s="178">
        <v>0</v>
      </c>
      <c r="AB8" s="178">
        <v>0</v>
      </c>
      <c r="AC8" s="178">
        <v>0</v>
      </c>
      <c r="AD8" s="178">
        <v>0</v>
      </c>
      <c r="AE8" s="178">
        <v>0</v>
      </c>
      <c r="AF8" s="178">
        <v>0</v>
      </c>
      <c r="AG8" s="178">
        <v>0</v>
      </c>
      <c r="AH8" s="178">
        <v>0</v>
      </c>
      <c r="AI8" s="178">
        <v>0</v>
      </c>
      <c r="AJ8" s="178">
        <v>0</v>
      </c>
      <c r="AK8" s="178">
        <v>0</v>
      </c>
      <c r="AL8" s="178">
        <v>0</v>
      </c>
    </row>
    <row r="9" spans="2:38" s="41" customFormat="1" ht="4.5" customHeight="1">
      <c r="B9" s="247"/>
      <c r="C9" s="181">
        <v>0</v>
      </c>
      <c r="D9" s="181">
        <v>0</v>
      </c>
      <c r="E9" s="181">
        <v>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2:38" s="41" customFormat="1" ht="13.5" customHeight="1">
      <c r="B10" s="119" t="s">
        <v>407</v>
      </c>
      <c r="C10" s="178">
        <f>D10+E10</f>
        <v>9057</v>
      </c>
      <c r="D10" s="178">
        <f>G10+J10+M10+P10+S10+V10+Y10+AB10+AE10+AH10+AK10</f>
        <v>4636</v>
      </c>
      <c r="E10" s="178">
        <f>H10+K10+N10+Q10+T10+W10+Z10+AC10+AF10+AI10+AL10</f>
        <v>4421</v>
      </c>
      <c r="F10" s="178">
        <v>6393</v>
      </c>
      <c r="G10" s="178">
        <v>3096</v>
      </c>
      <c r="H10" s="178">
        <v>3297</v>
      </c>
      <c r="I10" s="178">
        <v>157</v>
      </c>
      <c r="J10" s="178">
        <v>98</v>
      </c>
      <c r="K10" s="178">
        <v>59</v>
      </c>
      <c r="L10" s="178">
        <v>888</v>
      </c>
      <c r="M10" s="178">
        <v>782</v>
      </c>
      <c r="N10" s="178">
        <v>106</v>
      </c>
      <c r="O10" s="178">
        <v>874</v>
      </c>
      <c r="P10" s="178">
        <v>273</v>
      </c>
      <c r="Q10" s="178">
        <v>601</v>
      </c>
      <c r="R10" s="178">
        <v>85</v>
      </c>
      <c r="S10" s="178">
        <v>78</v>
      </c>
      <c r="T10" s="178">
        <v>7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0</v>
      </c>
      <c r="AB10" s="178">
        <v>0</v>
      </c>
      <c r="AC10" s="178">
        <v>0</v>
      </c>
      <c r="AD10" s="178">
        <v>0</v>
      </c>
      <c r="AE10" s="178">
        <v>0</v>
      </c>
      <c r="AF10" s="178">
        <v>0</v>
      </c>
      <c r="AG10" s="178">
        <v>355</v>
      </c>
      <c r="AH10" s="178">
        <v>168</v>
      </c>
      <c r="AI10" s="178">
        <v>187</v>
      </c>
      <c r="AJ10" s="178">
        <v>305</v>
      </c>
      <c r="AK10" s="178">
        <v>141</v>
      </c>
      <c r="AL10" s="178">
        <v>164</v>
      </c>
    </row>
    <row r="11" spans="2:38" s="41" customFormat="1" ht="12.75" customHeight="1">
      <c r="B11" s="119" t="s">
        <v>406</v>
      </c>
      <c r="C11" s="178">
        <f aca="true" t="shared" si="0" ref="C11:C34">D11+E11</f>
        <v>1720</v>
      </c>
      <c r="D11" s="178">
        <f>G11+J11+M11+P11+S11+V11+Y11+AB11+AE11+AH11+AK11</f>
        <v>836</v>
      </c>
      <c r="E11" s="178">
        <f aca="true" t="shared" si="1" ref="E11:E34">H11+K11+N11+Q11+T11+W11+Z11+AC11+AF11+AI11+AL11</f>
        <v>884</v>
      </c>
      <c r="F11" s="178">
        <v>1096</v>
      </c>
      <c r="G11" s="178">
        <v>480</v>
      </c>
      <c r="H11" s="178">
        <v>616</v>
      </c>
      <c r="I11" s="178">
        <v>0</v>
      </c>
      <c r="J11" s="178">
        <v>0</v>
      </c>
      <c r="K11" s="178">
        <v>0</v>
      </c>
      <c r="L11" s="178">
        <v>129</v>
      </c>
      <c r="M11" s="178">
        <v>126</v>
      </c>
      <c r="N11" s="178">
        <v>3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0</v>
      </c>
      <c r="AG11" s="178">
        <v>40</v>
      </c>
      <c r="AH11" s="178">
        <v>29</v>
      </c>
      <c r="AI11" s="178">
        <v>11</v>
      </c>
      <c r="AJ11" s="178">
        <v>455</v>
      </c>
      <c r="AK11" s="178">
        <v>201</v>
      </c>
      <c r="AL11" s="178">
        <v>254</v>
      </c>
    </row>
    <row r="12" spans="2:38" s="41" customFormat="1" ht="12.75" customHeight="1">
      <c r="B12" s="119" t="s">
        <v>405</v>
      </c>
      <c r="C12" s="178">
        <f t="shared" si="0"/>
        <v>1274</v>
      </c>
      <c r="D12" s="178">
        <f aca="true" t="shared" si="2" ref="D12:D34">G12+J12+M12+P12+S12+V12+Y12+AB12+AE12+AH12+AK12</f>
        <v>535</v>
      </c>
      <c r="E12" s="178">
        <f t="shared" si="1"/>
        <v>739</v>
      </c>
      <c r="F12" s="178">
        <v>697</v>
      </c>
      <c r="G12" s="178">
        <v>354</v>
      </c>
      <c r="H12" s="178">
        <v>343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193</v>
      </c>
      <c r="P12" s="178">
        <v>78</v>
      </c>
      <c r="Q12" s="178">
        <v>115</v>
      </c>
      <c r="R12" s="178">
        <v>0</v>
      </c>
      <c r="S12" s="178">
        <v>0</v>
      </c>
      <c r="T12" s="178">
        <v>0</v>
      </c>
      <c r="U12" s="178">
        <v>279</v>
      </c>
      <c r="V12" s="178">
        <v>72</v>
      </c>
      <c r="W12" s="178">
        <v>207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105</v>
      </c>
      <c r="AE12" s="178">
        <v>31</v>
      </c>
      <c r="AF12" s="178">
        <v>74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</row>
    <row r="13" spans="2:38" s="41" customFormat="1" ht="12.75" customHeight="1">
      <c r="B13" s="119" t="s">
        <v>404</v>
      </c>
      <c r="C13" s="178">
        <f t="shared" si="0"/>
        <v>2171</v>
      </c>
      <c r="D13" s="178">
        <f t="shared" si="2"/>
        <v>1103</v>
      </c>
      <c r="E13" s="178">
        <f t="shared" si="1"/>
        <v>1068</v>
      </c>
      <c r="F13" s="178">
        <v>1204</v>
      </c>
      <c r="G13" s="178">
        <v>568</v>
      </c>
      <c r="H13" s="178">
        <v>636</v>
      </c>
      <c r="I13" s="178">
        <v>0</v>
      </c>
      <c r="J13" s="178">
        <v>0</v>
      </c>
      <c r="K13" s="178">
        <v>0</v>
      </c>
      <c r="L13" s="178">
        <v>364</v>
      </c>
      <c r="M13" s="178">
        <v>364</v>
      </c>
      <c r="N13" s="178">
        <v>0</v>
      </c>
      <c r="O13" s="178">
        <v>120</v>
      </c>
      <c r="P13" s="178">
        <v>0</v>
      </c>
      <c r="Q13" s="178">
        <v>120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119</v>
      </c>
      <c r="Y13" s="178">
        <v>3</v>
      </c>
      <c r="Z13" s="178">
        <v>116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118</v>
      </c>
      <c r="AH13" s="178">
        <v>70</v>
      </c>
      <c r="AI13" s="178">
        <v>48</v>
      </c>
      <c r="AJ13" s="178">
        <v>246</v>
      </c>
      <c r="AK13" s="178">
        <v>98</v>
      </c>
      <c r="AL13" s="178">
        <v>148</v>
      </c>
    </row>
    <row r="14" spans="2:38" s="41" customFormat="1" ht="12.75" customHeight="1">
      <c r="B14" s="119" t="s">
        <v>403</v>
      </c>
      <c r="C14" s="178">
        <f t="shared" si="0"/>
        <v>946</v>
      </c>
      <c r="D14" s="178">
        <f t="shared" si="2"/>
        <v>458</v>
      </c>
      <c r="E14" s="178">
        <f t="shared" si="1"/>
        <v>488</v>
      </c>
      <c r="F14" s="178">
        <v>511</v>
      </c>
      <c r="G14" s="178">
        <v>229</v>
      </c>
      <c r="H14" s="178">
        <v>282</v>
      </c>
      <c r="I14" s="178">
        <v>149</v>
      </c>
      <c r="J14" s="178">
        <v>90</v>
      </c>
      <c r="K14" s="178">
        <v>59</v>
      </c>
      <c r="L14" s="178">
        <v>0</v>
      </c>
      <c r="M14" s="178">
        <v>0</v>
      </c>
      <c r="N14" s="178">
        <v>0</v>
      </c>
      <c r="O14" s="178">
        <v>286</v>
      </c>
      <c r="P14" s="178">
        <v>139</v>
      </c>
      <c r="Q14" s="178">
        <v>147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</row>
    <row r="15" spans="2:38" s="41" customFormat="1" ht="12.75" customHeight="1">
      <c r="B15" s="119" t="s">
        <v>402</v>
      </c>
      <c r="C15" s="178">
        <f t="shared" si="0"/>
        <v>873</v>
      </c>
      <c r="D15" s="178">
        <f t="shared" si="2"/>
        <v>411</v>
      </c>
      <c r="E15" s="178">
        <f t="shared" si="1"/>
        <v>462</v>
      </c>
      <c r="F15" s="178">
        <v>873</v>
      </c>
      <c r="G15" s="178">
        <v>411</v>
      </c>
      <c r="H15" s="178">
        <v>462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</row>
    <row r="16" spans="2:38" s="41" customFormat="1" ht="12.75" customHeight="1">
      <c r="B16" s="119" t="s">
        <v>401</v>
      </c>
      <c r="C16" s="178">
        <f t="shared" si="0"/>
        <v>1054</v>
      </c>
      <c r="D16" s="178">
        <f t="shared" si="2"/>
        <v>490</v>
      </c>
      <c r="E16" s="178">
        <f t="shared" si="1"/>
        <v>564</v>
      </c>
      <c r="F16" s="178">
        <v>897</v>
      </c>
      <c r="G16" s="178">
        <v>426</v>
      </c>
      <c r="H16" s="178">
        <v>471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157</v>
      </c>
      <c r="P16" s="178">
        <v>64</v>
      </c>
      <c r="Q16" s="178">
        <v>93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</row>
    <row r="17" spans="2:38" s="41" customFormat="1" ht="12.75" customHeight="1">
      <c r="B17" s="119" t="s">
        <v>400</v>
      </c>
      <c r="C17" s="178">
        <f t="shared" si="0"/>
        <v>1113</v>
      </c>
      <c r="D17" s="178">
        <f t="shared" si="2"/>
        <v>512</v>
      </c>
      <c r="E17" s="178">
        <f t="shared" si="1"/>
        <v>601</v>
      </c>
      <c r="F17" s="178">
        <v>929</v>
      </c>
      <c r="G17" s="178">
        <v>404</v>
      </c>
      <c r="H17" s="178">
        <v>525</v>
      </c>
      <c r="I17" s="178">
        <v>99</v>
      </c>
      <c r="J17" s="178">
        <v>74</v>
      </c>
      <c r="K17" s="178">
        <v>25</v>
      </c>
      <c r="L17" s="178">
        <v>0</v>
      </c>
      <c r="M17" s="178">
        <v>0</v>
      </c>
      <c r="N17" s="178">
        <v>0</v>
      </c>
      <c r="O17" s="178">
        <v>50</v>
      </c>
      <c r="P17" s="178">
        <v>17</v>
      </c>
      <c r="Q17" s="178">
        <v>33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35</v>
      </c>
      <c r="AH17" s="178">
        <v>17</v>
      </c>
      <c r="AI17" s="178">
        <v>18</v>
      </c>
      <c r="AJ17" s="178">
        <v>0</v>
      </c>
      <c r="AK17" s="178">
        <v>0</v>
      </c>
      <c r="AL17" s="178">
        <v>0</v>
      </c>
    </row>
    <row r="18" spans="2:38" s="41" customFormat="1" ht="4.5" customHeight="1">
      <c r="B18" s="119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81"/>
      <c r="Q18" s="178"/>
      <c r="R18" s="179"/>
      <c r="S18" s="181"/>
      <c r="T18" s="181"/>
      <c r="U18" s="179"/>
      <c r="V18" s="181"/>
      <c r="W18" s="181"/>
      <c r="X18" s="179"/>
      <c r="Y18" s="181"/>
      <c r="Z18" s="181"/>
      <c r="AA18" s="181"/>
      <c r="AB18" s="181"/>
      <c r="AC18" s="181"/>
      <c r="AD18" s="181"/>
      <c r="AE18" s="181"/>
      <c r="AF18" s="181"/>
      <c r="AG18" s="179"/>
      <c r="AH18" s="181"/>
      <c r="AI18" s="181"/>
      <c r="AJ18" s="179"/>
      <c r="AK18" s="181"/>
      <c r="AL18" s="181"/>
    </row>
    <row r="19" spans="2:38" s="41" customFormat="1" ht="12.75" customHeight="1">
      <c r="B19" s="119" t="s">
        <v>399</v>
      </c>
      <c r="C19" s="178">
        <f t="shared" si="0"/>
        <v>144</v>
      </c>
      <c r="D19" s="178">
        <f t="shared" si="2"/>
        <v>88</v>
      </c>
      <c r="E19" s="178">
        <f t="shared" si="1"/>
        <v>56</v>
      </c>
      <c r="F19" s="178">
        <v>0</v>
      </c>
      <c r="G19" s="178">
        <v>0</v>
      </c>
      <c r="H19" s="178">
        <v>0</v>
      </c>
      <c r="I19" s="178">
        <v>144</v>
      </c>
      <c r="J19" s="178">
        <v>88</v>
      </c>
      <c r="K19" s="178">
        <v>56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</row>
    <row r="20" spans="2:38" s="41" customFormat="1" ht="13.5" customHeight="1">
      <c r="B20" s="119" t="s">
        <v>398</v>
      </c>
      <c r="C20" s="178">
        <f t="shared" si="0"/>
        <v>0</v>
      </c>
      <c r="D20" s="178">
        <f t="shared" si="2"/>
        <v>0</v>
      </c>
      <c r="E20" s="178">
        <f t="shared" si="1"/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</row>
    <row r="21" spans="2:38" s="41" customFormat="1" ht="12.75" customHeight="1">
      <c r="B21" s="119" t="s">
        <v>26</v>
      </c>
      <c r="C21" s="178">
        <f t="shared" si="0"/>
        <v>0</v>
      </c>
      <c r="D21" s="178">
        <f t="shared" si="2"/>
        <v>0</v>
      </c>
      <c r="E21" s="178">
        <f t="shared" si="1"/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</row>
    <row r="22" spans="2:38" s="41" customFormat="1" ht="12.75" customHeight="1">
      <c r="B22" s="119" t="s">
        <v>397</v>
      </c>
      <c r="C22" s="178">
        <f t="shared" si="0"/>
        <v>512</v>
      </c>
      <c r="D22" s="178">
        <f t="shared" si="2"/>
        <v>168</v>
      </c>
      <c r="E22" s="178">
        <f t="shared" si="1"/>
        <v>344</v>
      </c>
      <c r="F22" s="178">
        <v>405</v>
      </c>
      <c r="G22" s="178">
        <v>155</v>
      </c>
      <c r="H22" s="178">
        <v>250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107</v>
      </c>
      <c r="AH22" s="178">
        <v>13</v>
      </c>
      <c r="AI22" s="178">
        <v>94</v>
      </c>
      <c r="AJ22" s="178">
        <v>0</v>
      </c>
      <c r="AK22" s="178">
        <v>0</v>
      </c>
      <c r="AL22" s="178">
        <v>0</v>
      </c>
    </row>
    <row r="23" spans="2:38" s="41" customFormat="1" ht="12.75" customHeight="1">
      <c r="B23" s="119" t="s">
        <v>396</v>
      </c>
      <c r="C23" s="178">
        <f t="shared" si="0"/>
        <v>84</v>
      </c>
      <c r="D23" s="178">
        <f t="shared" si="2"/>
        <v>56</v>
      </c>
      <c r="E23" s="178">
        <f t="shared" si="1"/>
        <v>28</v>
      </c>
      <c r="F23" s="178">
        <v>0</v>
      </c>
      <c r="G23" s="178">
        <v>0</v>
      </c>
      <c r="H23" s="178">
        <v>0</v>
      </c>
      <c r="I23" s="178">
        <v>84</v>
      </c>
      <c r="J23" s="178">
        <v>56</v>
      </c>
      <c r="K23" s="178">
        <v>28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</row>
    <row r="24" spans="2:38" s="41" customFormat="1" ht="13.5" customHeight="1">
      <c r="B24" s="119" t="s">
        <v>395</v>
      </c>
      <c r="C24" s="178">
        <f t="shared" si="0"/>
        <v>225</v>
      </c>
      <c r="D24" s="178">
        <f t="shared" si="2"/>
        <v>97</v>
      </c>
      <c r="E24" s="178">
        <f t="shared" si="1"/>
        <v>128</v>
      </c>
      <c r="F24" s="178">
        <v>225</v>
      </c>
      <c r="G24" s="178">
        <v>97</v>
      </c>
      <c r="H24" s="178">
        <v>128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  <c r="AI24" s="178">
        <v>0</v>
      </c>
      <c r="AJ24" s="178">
        <v>0</v>
      </c>
      <c r="AK24" s="178">
        <v>0</v>
      </c>
      <c r="AL24" s="178">
        <v>0</v>
      </c>
    </row>
    <row r="25" spans="2:38" s="41" customFormat="1" ht="12.75" customHeight="1">
      <c r="B25" s="119" t="s">
        <v>394</v>
      </c>
      <c r="C25" s="178">
        <f t="shared" si="0"/>
        <v>0</v>
      </c>
      <c r="D25" s="178">
        <f t="shared" si="2"/>
        <v>0</v>
      </c>
      <c r="E25" s="178">
        <f t="shared" si="1"/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  <c r="AI25" s="178">
        <v>0</v>
      </c>
      <c r="AJ25" s="178">
        <v>0</v>
      </c>
      <c r="AK25" s="178">
        <v>0</v>
      </c>
      <c r="AL25" s="178">
        <v>0</v>
      </c>
    </row>
    <row r="26" spans="2:38" s="41" customFormat="1" ht="12.75" customHeight="1">
      <c r="B26" s="119" t="s">
        <v>393</v>
      </c>
      <c r="C26" s="178">
        <f t="shared" si="0"/>
        <v>0</v>
      </c>
      <c r="D26" s="178">
        <f t="shared" si="2"/>
        <v>0</v>
      </c>
      <c r="E26" s="178">
        <f t="shared" si="1"/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  <c r="AI26" s="178">
        <v>0</v>
      </c>
      <c r="AJ26" s="178">
        <v>0</v>
      </c>
      <c r="AK26" s="178">
        <v>0</v>
      </c>
      <c r="AL26" s="178">
        <v>0</v>
      </c>
    </row>
    <row r="27" spans="2:38" s="41" customFormat="1" ht="13.5" customHeight="1">
      <c r="B27" s="119" t="s">
        <v>392</v>
      </c>
      <c r="C27" s="178">
        <f t="shared" si="0"/>
        <v>425</v>
      </c>
      <c r="D27" s="178">
        <f t="shared" si="2"/>
        <v>230</v>
      </c>
      <c r="E27" s="178">
        <f t="shared" si="1"/>
        <v>195</v>
      </c>
      <c r="F27" s="178">
        <v>253</v>
      </c>
      <c r="G27" s="178">
        <v>145</v>
      </c>
      <c r="H27" s="178">
        <v>108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84</v>
      </c>
      <c r="P27" s="178">
        <v>43</v>
      </c>
      <c r="Q27" s="178">
        <v>41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88</v>
      </c>
      <c r="AH27" s="178">
        <v>42</v>
      </c>
      <c r="AI27" s="178">
        <v>46</v>
      </c>
      <c r="AJ27" s="178">
        <v>0</v>
      </c>
      <c r="AK27" s="178">
        <v>0</v>
      </c>
      <c r="AL27" s="178">
        <v>0</v>
      </c>
    </row>
    <row r="28" spans="2:38" s="41" customFormat="1" ht="12.75" customHeight="1">
      <c r="B28" s="119" t="s">
        <v>391</v>
      </c>
      <c r="C28" s="178">
        <f t="shared" si="0"/>
        <v>0</v>
      </c>
      <c r="D28" s="178">
        <f t="shared" si="2"/>
        <v>0</v>
      </c>
      <c r="E28" s="178">
        <f t="shared" si="1"/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</row>
    <row r="29" spans="2:38" s="41" customFormat="1" ht="12.75" customHeight="1">
      <c r="B29" s="119" t="s">
        <v>390</v>
      </c>
      <c r="C29" s="178">
        <f t="shared" si="0"/>
        <v>0</v>
      </c>
      <c r="D29" s="178">
        <f t="shared" si="2"/>
        <v>0</v>
      </c>
      <c r="E29" s="178">
        <f t="shared" si="1"/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</row>
    <row r="30" spans="2:38" s="41" customFormat="1" ht="12.75" customHeight="1">
      <c r="B30" s="119" t="s">
        <v>389</v>
      </c>
      <c r="C30" s="178">
        <f t="shared" si="0"/>
        <v>0</v>
      </c>
      <c r="D30" s="178">
        <f t="shared" si="2"/>
        <v>0</v>
      </c>
      <c r="E30" s="178">
        <f t="shared" si="1"/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</row>
    <row r="31" spans="2:38" s="41" customFormat="1" ht="13.5" customHeight="1">
      <c r="B31" s="119" t="s">
        <v>388</v>
      </c>
      <c r="C31" s="178">
        <f t="shared" si="0"/>
        <v>518</v>
      </c>
      <c r="D31" s="178">
        <f t="shared" si="2"/>
        <v>257</v>
      </c>
      <c r="E31" s="178">
        <f t="shared" si="1"/>
        <v>261</v>
      </c>
      <c r="F31" s="178">
        <v>518</v>
      </c>
      <c r="G31" s="178">
        <v>257</v>
      </c>
      <c r="H31" s="178">
        <v>261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</row>
    <row r="32" spans="2:38" s="41" customFormat="1" ht="12.75" customHeight="1">
      <c r="B32" s="119" t="s">
        <v>387</v>
      </c>
      <c r="C32" s="178">
        <f t="shared" si="0"/>
        <v>0</v>
      </c>
      <c r="D32" s="178">
        <f t="shared" si="2"/>
        <v>0</v>
      </c>
      <c r="E32" s="178">
        <f t="shared" si="1"/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178">
        <v>0</v>
      </c>
    </row>
    <row r="33" spans="2:38" s="41" customFormat="1" ht="12.75" customHeight="1">
      <c r="B33" s="119" t="s">
        <v>386</v>
      </c>
      <c r="C33" s="178">
        <f t="shared" si="0"/>
        <v>407</v>
      </c>
      <c r="D33" s="178">
        <f t="shared" si="2"/>
        <v>401</v>
      </c>
      <c r="E33" s="178">
        <f t="shared" si="1"/>
        <v>6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407</v>
      </c>
      <c r="M33" s="178">
        <v>401</v>
      </c>
      <c r="N33" s="178">
        <v>6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0</v>
      </c>
      <c r="AG33" s="178">
        <v>0</v>
      </c>
      <c r="AH33" s="178">
        <v>0</v>
      </c>
      <c r="AI33" s="178">
        <v>0</v>
      </c>
      <c r="AJ33" s="178">
        <v>0</v>
      </c>
      <c r="AK33" s="178">
        <v>0</v>
      </c>
      <c r="AL33" s="178">
        <v>0</v>
      </c>
    </row>
    <row r="34" spans="2:38" s="41" customFormat="1" ht="12.75" customHeight="1">
      <c r="B34" s="119" t="s">
        <v>282</v>
      </c>
      <c r="C34" s="178">
        <f t="shared" si="0"/>
        <v>0</v>
      </c>
      <c r="D34" s="178">
        <f t="shared" si="2"/>
        <v>0</v>
      </c>
      <c r="E34" s="178">
        <f t="shared" si="1"/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</row>
    <row r="35" spans="2:38" ht="4.5" customHeight="1" thickBot="1">
      <c r="B35" s="117"/>
      <c r="C35" s="10"/>
      <c r="D35" s="10"/>
      <c r="E35" s="10"/>
      <c r="F35" s="10"/>
      <c r="G35" s="56"/>
      <c r="H35" s="56"/>
      <c r="I35" s="10"/>
      <c r="J35" s="56"/>
      <c r="K35" s="56"/>
      <c r="L35" s="10"/>
      <c r="M35" s="56"/>
      <c r="N35" s="56"/>
      <c r="O35" s="10"/>
      <c r="P35" s="56"/>
      <c r="Q35" s="56"/>
      <c r="R35" s="10"/>
      <c r="S35" s="56"/>
      <c r="T35" s="56"/>
      <c r="U35" s="10"/>
      <c r="V35" s="56"/>
      <c r="W35" s="56"/>
      <c r="X35" s="10"/>
      <c r="Y35" s="56"/>
      <c r="Z35" s="56"/>
      <c r="AA35" s="56"/>
      <c r="AB35" s="56"/>
      <c r="AC35" s="56"/>
      <c r="AD35" s="56"/>
      <c r="AE35" s="56"/>
      <c r="AF35" s="56"/>
      <c r="AG35" s="10"/>
      <c r="AH35" s="56"/>
      <c r="AI35" s="56"/>
      <c r="AJ35" s="10"/>
      <c r="AK35" s="56"/>
      <c r="AL35" s="56"/>
    </row>
    <row r="36" ht="11.25"/>
    <row r="37" ht="11.25"/>
    <row r="38" ht="11.25"/>
    <row r="39" ht="11.25"/>
    <row r="40" ht="11.25"/>
    <row r="41" ht="11.25"/>
    <row r="42" ht="11.25"/>
  </sheetData>
  <sheetProtection/>
  <mergeCells count="13">
    <mergeCell ref="I4:K4"/>
    <mergeCell ref="F4:H4"/>
    <mergeCell ref="C4:E4"/>
    <mergeCell ref="B4:B5"/>
    <mergeCell ref="L4:N4"/>
    <mergeCell ref="AJ4:AL4"/>
    <mergeCell ref="AG4:AI4"/>
    <mergeCell ref="AD4:AF4"/>
    <mergeCell ref="AA4:AC4"/>
    <mergeCell ref="X4:Z4"/>
    <mergeCell ref="U4:W4"/>
    <mergeCell ref="R4:T4"/>
    <mergeCell ref="O4:Q4"/>
  </mergeCells>
  <conditionalFormatting sqref="C7:C8">
    <cfRule type="cellIs" priority="1" dxfId="0" operator="notEqual" stopIfTrue="1">
      <formula>D7+E7</formula>
    </cfRule>
  </conditionalFormatting>
  <printOptions/>
  <pageMargins left="0.8661417322834646" right="0.3937007874015748" top="1.062992125984252" bottom="0.7874015748031497" header="0.8661417322834646" footer="0.5118110236220472"/>
  <pageSetup fitToWidth="2" orientation="landscape" paperSize="9" r:id="rId1"/>
  <headerFooter alignWithMargins="0">
    <oddHeader>&amp;L&amp;"ＭＳ 明朝,標準"　第１２表　市町村別・学科別生徒数（本科）＜高等学校・全日制＋定時制＞</oddHeader>
    <oddFooter>&amp;C&amp;P / &amp;N ページ</oddFooter>
  </headerFooter>
  <colBreaks count="1" manualBreakCount="1">
    <brk id="17" min="2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U1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00390625" defaultRowHeight="12.75" customHeight="1"/>
  <cols>
    <col min="1" max="1" width="0.5" style="11" customWidth="1"/>
    <col min="2" max="2" width="10.875" style="11" customWidth="1"/>
    <col min="3" max="3" width="6.00390625" style="11" customWidth="1"/>
    <col min="4" max="4" width="3.625" style="11" customWidth="1"/>
    <col min="5" max="5" width="4.625" style="11" customWidth="1"/>
    <col min="6" max="8" width="3.875" style="11" customWidth="1"/>
    <col min="9" max="10" width="5.125" style="11" customWidth="1"/>
    <col min="11" max="12" width="4.125" style="11" customWidth="1"/>
    <col min="13" max="14" width="5.125" style="11" customWidth="1"/>
    <col min="15" max="15" width="4.125" style="11" customWidth="1"/>
    <col min="16" max="17" width="5.125" style="11" customWidth="1"/>
    <col min="18" max="21" width="4.375" style="11" customWidth="1"/>
    <col min="22" max="16384" width="6.00390625" style="11" customWidth="1"/>
  </cols>
  <sheetData>
    <row r="1" ht="6" customHeight="1"/>
    <row r="2" spans="2:21" ht="13.5" customHeight="1">
      <c r="B2" s="57" t="s">
        <v>336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6" customHeight="1" thickBot="1"/>
    <row r="4" spans="2:21" s="176" customFormat="1" ht="13.5" customHeight="1">
      <c r="B4" s="248"/>
      <c r="C4" s="248"/>
      <c r="D4" s="248"/>
      <c r="E4" s="403" t="s">
        <v>90</v>
      </c>
      <c r="F4" s="404"/>
      <c r="G4" s="404"/>
      <c r="H4" s="405"/>
      <c r="I4" s="403" t="s">
        <v>91</v>
      </c>
      <c r="J4" s="404"/>
      <c r="K4" s="404"/>
      <c r="L4" s="405"/>
      <c r="M4" s="403" t="s">
        <v>114</v>
      </c>
      <c r="N4" s="404"/>
      <c r="O4" s="405"/>
      <c r="P4" s="411" t="s">
        <v>115</v>
      </c>
      <c r="Q4" s="412"/>
      <c r="R4" s="412"/>
      <c r="S4" s="412"/>
      <c r="T4" s="412"/>
      <c r="U4" s="412"/>
    </row>
    <row r="5" spans="2:21" s="176" customFormat="1" ht="13.5" customHeight="1">
      <c r="B5" s="401" t="s">
        <v>116</v>
      </c>
      <c r="C5" s="401"/>
      <c r="D5" s="402"/>
      <c r="E5" s="406"/>
      <c r="F5" s="407"/>
      <c r="G5" s="407"/>
      <c r="H5" s="408"/>
      <c r="I5" s="406"/>
      <c r="J5" s="407"/>
      <c r="K5" s="407"/>
      <c r="L5" s="408"/>
      <c r="M5" s="406"/>
      <c r="N5" s="407"/>
      <c r="O5" s="408"/>
      <c r="P5" s="399" t="s">
        <v>117</v>
      </c>
      <c r="Q5" s="400"/>
      <c r="R5" s="413"/>
      <c r="S5" s="399" t="s">
        <v>118</v>
      </c>
      <c r="T5" s="400"/>
      <c r="U5" s="400"/>
    </row>
    <row r="6" spans="2:21" s="176" customFormat="1" ht="13.5" customHeight="1">
      <c r="B6" s="401"/>
      <c r="C6" s="401"/>
      <c r="D6" s="402"/>
      <c r="E6" s="409" t="s">
        <v>8</v>
      </c>
      <c r="F6" s="409" t="s">
        <v>92</v>
      </c>
      <c r="G6" s="409" t="s">
        <v>93</v>
      </c>
      <c r="H6" s="409" t="s">
        <v>94</v>
      </c>
      <c r="I6" s="409" t="s">
        <v>8</v>
      </c>
      <c r="J6" s="249" t="s">
        <v>95</v>
      </c>
      <c r="K6" s="249" t="s">
        <v>96</v>
      </c>
      <c r="L6" s="249" t="s">
        <v>97</v>
      </c>
      <c r="M6" s="409" t="s">
        <v>8</v>
      </c>
      <c r="N6" s="249" t="s">
        <v>96</v>
      </c>
      <c r="O6" s="249" t="s">
        <v>97</v>
      </c>
      <c r="P6" s="409" t="s">
        <v>8</v>
      </c>
      <c r="Q6" s="249" t="s">
        <v>98</v>
      </c>
      <c r="R6" s="249" t="s">
        <v>99</v>
      </c>
      <c r="S6" s="409" t="s">
        <v>8</v>
      </c>
      <c r="T6" s="249" t="s">
        <v>100</v>
      </c>
      <c r="U6" s="249" t="s">
        <v>101</v>
      </c>
    </row>
    <row r="7" spans="2:21" s="176" customFormat="1" ht="13.5" customHeight="1">
      <c r="B7" s="175"/>
      <c r="C7" s="250"/>
      <c r="D7" s="175"/>
      <c r="E7" s="410"/>
      <c r="F7" s="410"/>
      <c r="G7" s="410"/>
      <c r="H7" s="410"/>
      <c r="I7" s="410"/>
      <c r="J7" s="251" t="s">
        <v>102</v>
      </c>
      <c r="K7" s="251" t="s">
        <v>103</v>
      </c>
      <c r="L7" s="251" t="s">
        <v>104</v>
      </c>
      <c r="M7" s="410"/>
      <c r="N7" s="251" t="s">
        <v>103</v>
      </c>
      <c r="O7" s="251" t="s">
        <v>104</v>
      </c>
      <c r="P7" s="410"/>
      <c r="Q7" s="251" t="s">
        <v>105</v>
      </c>
      <c r="R7" s="251" t="s">
        <v>104</v>
      </c>
      <c r="S7" s="410"/>
      <c r="T7" s="251" t="s">
        <v>106</v>
      </c>
      <c r="U7" s="251" t="s">
        <v>104</v>
      </c>
    </row>
    <row r="8" spans="2:21" s="253" customFormat="1" ht="6" customHeight="1">
      <c r="B8" s="252"/>
      <c r="D8" s="252"/>
      <c r="E8" s="254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</row>
    <row r="9" spans="2:21" s="253" customFormat="1" ht="13.5" customHeight="1">
      <c r="B9" s="176"/>
      <c r="C9" s="255"/>
      <c r="D9" s="256" t="s">
        <v>8</v>
      </c>
      <c r="E9" s="167">
        <v>17</v>
      </c>
      <c r="F9" s="340">
        <v>4</v>
      </c>
      <c r="G9" s="340">
        <v>4</v>
      </c>
      <c r="H9" s="164">
        <v>9</v>
      </c>
      <c r="I9" s="164">
        <v>242</v>
      </c>
      <c r="J9" s="340">
        <v>242</v>
      </c>
      <c r="K9" s="340">
        <v>0</v>
      </c>
      <c r="L9" s="340">
        <v>0</v>
      </c>
      <c r="M9" s="340">
        <v>230</v>
      </c>
      <c r="N9" s="340">
        <v>230</v>
      </c>
      <c r="O9" s="340">
        <v>0</v>
      </c>
      <c r="P9" s="340">
        <v>468</v>
      </c>
      <c r="Q9" s="340">
        <v>463</v>
      </c>
      <c r="R9" s="340">
        <v>5</v>
      </c>
      <c r="S9" s="340">
        <v>13</v>
      </c>
      <c r="T9" s="340">
        <v>1</v>
      </c>
      <c r="U9" s="340">
        <v>12</v>
      </c>
    </row>
    <row r="10" spans="2:21" s="253" customFormat="1" ht="13.5" customHeight="1">
      <c r="B10" s="176"/>
      <c r="C10" s="176" t="s">
        <v>8</v>
      </c>
      <c r="D10" s="176" t="s">
        <v>27</v>
      </c>
      <c r="E10" s="177">
        <v>8</v>
      </c>
      <c r="F10" s="257">
        <v>1</v>
      </c>
      <c r="G10" s="257">
        <v>3</v>
      </c>
      <c r="H10" s="257">
        <v>4</v>
      </c>
      <c r="I10" s="257">
        <v>153</v>
      </c>
      <c r="J10" s="257">
        <v>153</v>
      </c>
      <c r="K10" s="257">
        <v>0</v>
      </c>
      <c r="L10" s="257">
        <v>0</v>
      </c>
      <c r="M10" s="257">
        <v>159</v>
      </c>
      <c r="N10" s="257">
        <v>159</v>
      </c>
      <c r="O10" s="257">
        <v>0</v>
      </c>
      <c r="P10" s="257">
        <v>301</v>
      </c>
      <c r="Q10" s="257">
        <v>296</v>
      </c>
      <c r="R10" s="257">
        <v>5</v>
      </c>
      <c r="S10" s="257">
        <v>6</v>
      </c>
      <c r="T10" s="257">
        <v>0</v>
      </c>
      <c r="U10" s="257">
        <v>6</v>
      </c>
    </row>
    <row r="11" spans="2:21" s="253" customFormat="1" ht="13.5" customHeight="1">
      <c r="B11" s="176"/>
      <c r="C11" s="176"/>
      <c r="D11" s="176" t="s">
        <v>28</v>
      </c>
      <c r="E11" s="177">
        <v>9</v>
      </c>
      <c r="F11" s="257">
        <v>3</v>
      </c>
      <c r="G11" s="257">
        <v>1</v>
      </c>
      <c r="H11" s="257">
        <v>5</v>
      </c>
      <c r="I11" s="257">
        <v>89</v>
      </c>
      <c r="J11" s="257">
        <v>89</v>
      </c>
      <c r="K11" s="257">
        <v>0</v>
      </c>
      <c r="L11" s="257">
        <v>0</v>
      </c>
      <c r="M11" s="257">
        <v>71</v>
      </c>
      <c r="N11" s="257">
        <v>71</v>
      </c>
      <c r="O11" s="257">
        <v>0</v>
      </c>
      <c r="P11" s="257">
        <v>167</v>
      </c>
      <c r="Q11" s="257">
        <v>167</v>
      </c>
      <c r="R11" s="257">
        <v>0</v>
      </c>
      <c r="S11" s="257">
        <v>7</v>
      </c>
      <c r="T11" s="257">
        <v>1</v>
      </c>
      <c r="U11" s="257">
        <v>6</v>
      </c>
    </row>
    <row r="12" spans="2:21" s="253" customFormat="1" ht="13.5" customHeight="1">
      <c r="B12" s="176" t="s">
        <v>289</v>
      </c>
      <c r="C12" s="176"/>
      <c r="D12" s="176"/>
      <c r="E12" s="177"/>
      <c r="F12" s="257"/>
      <c r="G12" s="257"/>
      <c r="H12" s="178"/>
      <c r="I12" s="178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</row>
    <row r="13" spans="2:21" s="253" customFormat="1" ht="13.5" customHeight="1">
      <c r="B13" s="176"/>
      <c r="C13" s="397" t="s">
        <v>443</v>
      </c>
      <c r="D13" s="176" t="s">
        <v>8</v>
      </c>
      <c r="E13" s="177">
        <v>0</v>
      </c>
      <c r="F13" s="257">
        <v>0</v>
      </c>
      <c r="G13" s="257">
        <v>0</v>
      </c>
      <c r="H13" s="257">
        <v>0</v>
      </c>
      <c r="I13" s="257">
        <v>18</v>
      </c>
      <c r="J13" s="257">
        <v>18</v>
      </c>
      <c r="K13" s="257">
        <v>0</v>
      </c>
      <c r="L13" s="257">
        <v>0</v>
      </c>
      <c r="M13" s="257">
        <v>18</v>
      </c>
      <c r="N13" s="257">
        <v>18</v>
      </c>
      <c r="O13" s="257">
        <v>0</v>
      </c>
      <c r="P13" s="257">
        <v>24</v>
      </c>
      <c r="Q13" s="257">
        <v>24</v>
      </c>
      <c r="R13" s="257">
        <v>0</v>
      </c>
      <c r="S13" s="257">
        <v>0</v>
      </c>
      <c r="T13" s="257">
        <v>0</v>
      </c>
      <c r="U13" s="257">
        <v>0</v>
      </c>
    </row>
    <row r="14" spans="2:21" s="253" customFormat="1" ht="13.5" customHeight="1">
      <c r="B14" s="176"/>
      <c r="C14" s="398"/>
      <c r="D14" s="176" t="s">
        <v>27</v>
      </c>
      <c r="E14" s="177">
        <v>0</v>
      </c>
      <c r="F14" s="257">
        <v>0</v>
      </c>
      <c r="G14" s="257">
        <v>0</v>
      </c>
      <c r="H14" s="257">
        <v>0</v>
      </c>
      <c r="I14" s="257">
        <v>13</v>
      </c>
      <c r="J14" s="257">
        <v>13</v>
      </c>
      <c r="K14" s="257">
        <v>0</v>
      </c>
      <c r="L14" s="257">
        <v>0</v>
      </c>
      <c r="M14" s="257">
        <v>13</v>
      </c>
      <c r="N14" s="257">
        <v>13</v>
      </c>
      <c r="O14" s="257">
        <v>0</v>
      </c>
      <c r="P14" s="257">
        <v>17</v>
      </c>
      <c r="Q14" s="257">
        <v>17</v>
      </c>
      <c r="R14" s="257">
        <v>0</v>
      </c>
      <c r="S14" s="257">
        <v>0</v>
      </c>
      <c r="T14" s="257">
        <v>0</v>
      </c>
      <c r="U14" s="257">
        <v>0</v>
      </c>
    </row>
    <row r="15" spans="2:21" s="253" customFormat="1" ht="13.5" customHeight="1">
      <c r="B15" s="176"/>
      <c r="C15" s="398"/>
      <c r="D15" s="176" t="s">
        <v>28</v>
      </c>
      <c r="E15" s="177">
        <v>0</v>
      </c>
      <c r="F15" s="257">
        <v>0</v>
      </c>
      <c r="G15" s="257">
        <v>0</v>
      </c>
      <c r="H15" s="257">
        <v>0</v>
      </c>
      <c r="I15" s="257">
        <v>5</v>
      </c>
      <c r="J15" s="257">
        <v>5</v>
      </c>
      <c r="K15" s="257">
        <v>0</v>
      </c>
      <c r="L15" s="257">
        <v>0</v>
      </c>
      <c r="M15" s="257">
        <v>5</v>
      </c>
      <c r="N15" s="257">
        <v>5</v>
      </c>
      <c r="O15" s="257">
        <v>0</v>
      </c>
      <c r="P15" s="257">
        <v>7</v>
      </c>
      <c r="Q15" s="257">
        <v>7</v>
      </c>
      <c r="R15" s="257">
        <v>0</v>
      </c>
      <c r="S15" s="257">
        <v>0</v>
      </c>
      <c r="T15" s="257">
        <v>0</v>
      </c>
      <c r="U15" s="257">
        <v>0</v>
      </c>
    </row>
    <row r="16" spans="2:21" ht="6" customHeight="1" thickBot="1">
      <c r="B16" s="128"/>
      <c r="C16" s="128"/>
      <c r="D16" s="129"/>
      <c r="E16" s="5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ht="12.75" customHeight="1">
      <c r="D17" s="58"/>
    </row>
    <row r="18" ht="12.75" customHeight="1">
      <c r="D18" s="58"/>
    </row>
    <row r="19" ht="12.75" customHeight="1">
      <c r="D19" s="58"/>
    </row>
    <row r="20" ht="12.75" thickBot="1" thickTop="1"/>
    <row r="21" ht="12.75" thickBot="1" thickTop="1"/>
    <row r="22" ht="12.75" thickBot="1" thickTop="1"/>
    <row r="23" ht="12.75" thickBot="1" thickTop="1"/>
    <row r="24" ht="12.75" thickBot="1" thickTop="1"/>
    <row r="25" ht="12.75" thickBot="1" thickTop="1"/>
  </sheetData>
  <sheetProtection/>
  <mergeCells count="16">
    <mergeCell ref="M4:O5"/>
    <mergeCell ref="P5:R5"/>
    <mergeCell ref="E6:E7"/>
    <mergeCell ref="G6:G7"/>
    <mergeCell ref="I6:I7"/>
    <mergeCell ref="M6:M7"/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</mergeCells>
  <printOptions/>
  <pageMargins left="0.8661417322834646" right="0.3937007874015748" top="0.8661417322834646" bottom="0.7874015748031497" header="0.5905511811023623" footer="0.5118110236220472"/>
  <pageSetup orientation="landscape" paperSize="9" r:id="rId2"/>
  <headerFooter alignWithMargins="0">
    <oddFooter>&amp;C&amp;P / &amp;N ページ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2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1" sqref="G31"/>
    </sheetView>
  </sheetViews>
  <sheetFormatPr defaultColWidth="7.00390625" defaultRowHeight="12.75" customHeight="1"/>
  <cols>
    <col min="1" max="1" width="0.5" style="11" customWidth="1"/>
    <col min="2" max="2" width="10.875" style="11" customWidth="1"/>
    <col min="3" max="3" width="6.00390625" style="11" customWidth="1"/>
    <col min="4" max="4" width="3.625" style="11" customWidth="1"/>
    <col min="5" max="7" width="5.625" style="11" customWidth="1"/>
    <col min="8" max="13" width="5.125" style="11" customWidth="1"/>
    <col min="14" max="14" width="5.625" style="11" customWidth="1"/>
    <col min="15" max="17" width="5.125" style="11" customWidth="1"/>
    <col min="18" max="18" width="1.00390625" style="11" customWidth="1"/>
    <col min="19" max="19" width="10.875" style="11" customWidth="1"/>
    <col min="20" max="20" width="6.00390625" style="11" customWidth="1"/>
    <col min="21" max="21" width="3.625" style="11" customWidth="1"/>
    <col min="22" max="22" width="8.25390625" style="11" customWidth="1"/>
    <col min="23" max="23" width="7.25390625" style="11" customWidth="1"/>
    <col min="24" max="26" width="8.00390625" style="11" bestFit="1" customWidth="1"/>
    <col min="27" max="30" width="7.25390625" style="11" customWidth="1"/>
    <col min="31" max="16384" width="7.00390625" style="11" customWidth="1"/>
  </cols>
  <sheetData>
    <row r="1" ht="6" customHeight="1"/>
    <row r="2" spans="2:30" ht="12.75" customHeight="1">
      <c r="B2" s="57" t="s">
        <v>337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S2" s="57" t="s">
        <v>338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ht="6" customHeight="1" thickBot="1"/>
    <row r="4" spans="2:30" s="176" customFormat="1" ht="13.5" customHeight="1">
      <c r="B4" s="258"/>
      <c r="C4" s="258"/>
      <c r="D4" s="258"/>
      <c r="E4" s="259"/>
      <c r="F4" s="259"/>
      <c r="G4" s="417" t="s">
        <v>120</v>
      </c>
      <c r="H4" s="418"/>
      <c r="I4" s="418"/>
      <c r="J4" s="418"/>
      <c r="K4" s="418"/>
      <c r="L4" s="418"/>
      <c r="M4" s="419"/>
      <c r="N4" s="417" t="s">
        <v>114</v>
      </c>
      <c r="O4" s="418"/>
      <c r="P4" s="418"/>
      <c r="Q4" s="418"/>
      <c r="S4" s="258"/>
      <c r="T4" s="258"/>
      <c r="U4" s="258"/>
      <c r="V4" s="414" t="s">
        <v>121</v>
      </c>
      <c r="W4" s="415"/>
      <c r="X4" s="415"/>
      <c r="Y4" s="415"/>
      <c r="Z4" s="415"/>
      <c r="AA4" s="415"/>
      <c r="AB4" s="415"/>
      <c r="AC4" s="415"/>
      <c r="AD4" s="415"/>
    </row>
    <row r="5" spans="2:30" s="176" customFormat="1" ht="13.5" customHeight="1">
      <c r="B5" s="401" t="s">
        <v>116</v>
      </c>
      <c r="C5" s="401"/>
      <c r="D5" s="402"/>
      <c r="E5" s="251" t="s">
        <v>8</v>
      </c>
      <c r="F5" s="251" t="s">
        <v>107</v>
      </c>
      <c r="G5" s="406"/>
      <c r="H5" s="407"/>
      <c r="I5" s="407"/>
      <c r="J5" s="407"/>
      <c r="K5" s="407"/>
      <c r="L5" s="407"/>
      <c r="M5" s="408"/>
      <c r="N5" s="406"/>
      <c r="O5" s="407"/>
      <c r="P5" s="407"/>
      <c r="Q5" s="407"/>
      <c r="S5" s="401" t="s">
        <v>116</v>
      </c>
      <c r="T5" s="401"/>
      <c r="U5" s="402"/>
      <c r="V5" s="409" t="s">
        <v>8</v>
      </c>
      <c r="W5" s="399" t="s">
        <v>122</v>
      </c>
      <c r="X5" s="400"/>
      <c r="Y5" s="400"/>
      <c r="Z5" s="413"/>
      <c r="AA5" s="399" t="s">
        <v>118</v>
      </c>
      <c r="AB5" s="400"/>
      <c r="AC5" s="400"/>
      <c r="AD5" s="400"/>
    </row>
    <row r="6" spans="2:30" s="176" customFormat="1" ht="13.5" customHeight="1">
      <c r="B6" s="175"/>
      <c r="C6" s="250"/>
      <c r="D6" s="175"/>
      <c r="E6" s="251"/>
      <c r="F6" s="251"/>
      <c r="G6" s="249" t="s">
        <v>8</v>
      </c>
      <c r="H6" s="249" t="s">
        <v>108</v>
      </c>
      <c r="I6" s="249" t="s">
        <v>109</v>
      </c>
      <c r="J6" s="249" t="s">
        <v>110</v>
      </c>
      <c r="K6" s="249" t="s">
        <v>111</v>
      </c>
      <c r="L6" s="249" t="s">
        <v>112</v>
      </c>
      <c r="M6" s="249" t="s">
        <v>113</v>
      </c>
      <c r="N6" s="249" t="s">
        <v>8</v>
      </c>
      <c r="O6" s="249" t="s">
        <v>108</v>
      </c>
      <c r="P6" s="249" t="s">
        <v>109</v>
      </c>
      <c r="Q6" s="249" t="s">
        <v>110</v>
      </c>
      <c r="S6" s="175"/>
      <c r="T6" s="175"/>
      <c r="U6" s="175"/>
      <c r="V6" s="410"/>
      <c r="W6" s="249" t="s">
        <v>8</v>
      </c>
      <c r="X6" s="249" t="s">
        <v>108</v>
      </c>
      <c r="Y6" s="249" t="s">
        <v>109</v>
      </c>
      <c r="Z6" s="249" t="s">
        <v>110</v>
      </c>
      <c r="AA6" s="249" t="s">
        <v>8</v>
      </c>
      <c r="AB6" s="249" t="s">
        <v>108</v>
      </c>
      <c r="AC6" s="249" t="s">
        <v>109</v>
      </c>
      <c r="AD6" s="249" t="s">
        <v>110</v>
      </c>
    </row>
    <row r="7" spans="2:30" s="253" customFormat="1" ht="6" customHeight="1">
      <c r="B7" s="252"/>
      <c r="C7" s="255"/>
      <c r="D7" s="252"/>
      <c r="E7" s="254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S7" s="252"/>
      <c r="T7" s="252"/>
      <c r="U7" s="252"/>
      <c r="V7" s="254"/>
      <c r="W7" s="246"/>
      <c r="X7" s="246"/>
      <c r="Y7" s="246"/>
      <c r="Z7" s="246"/>
      <c r="AA7" s="246"/>
      <c r="AB7" s="246"/>
      <c r="AC7" s="246"/>
      <c r="AD7" s="246"/>
    </row>
    <row r="8" spans="2:30" s="253" customFormat="1" ht="13.5" customHeight="1">
      <c r="B8" s="175"/>
      <c r="C8" s="175"/>
      <c r="D8" s="260" t="s">
        <v>8</v>
      </c>
      <c r="E8" s="167">
        <v>970</v>
      </c>
      <c r="F8" s="164">
        <v>17</v>
      </c>
      <c r="G8" s="164">
        <v>242</v>
      </c>
      <c r="H8" s="164">
        <v>40</v>
      </c>
      <c r="I8" s="164">
        <v>34</v>
      </c>
      <c r="J8" s="164">
        <v>24</v>
      </c>
      <c r="K8" s="164">
        <v>52</v>
      </c>
      <c r="L8" s="164">
        <v>41</v>
      </c>
      <c r="M8" s="164">
        <v>51</v>
      </c>
      <c r="N8" s="164">
        <v>230</v>
      </c>
      <c r="O8" s="164">
        <v>72</v>
      </c>
      <c r="P8" s="164">
        <v>92</v>
      </c>
      <c r="Q8" s="164">
        <v>66</v>
      </c>
      <c r="R8" s="341"/>
      <c r="S8" s="261"/>
      <c r="T8" s="261"/>
      <c r="U8" s="262" t="s">
        <v>8</v>
      </c>
      <c r="V8" s="177">
        <v>481</v>
      </c>
      <c r="W8" s="164">
        <v>468</v>
      </c>
      <c r="X8" s="164">
        <v>173</v>
      </c>
      <c r="Y8" s="164">
        <v>156</v>
      </c>
      <c r="Z8" s="164">
        <v>139</v>
      </c>
      <c r="AA8" s="164">
        <v>13</v>
      </c>
      <c r="AB8" s="164">
        <v>4</v>
      </c>
      <c r="AC8" s="164">
        <v>5</v>
      </c>
      <c r="AD8" s="164">
        <v>4</v>
      </c>
    </row>
    <row r="9" spans="2:30" s="253" customFormat="1" ht="13.5" customHeight="1">
      <c r="B9" s="175"/>
      <c r="C9" s="175" t="s">
        <v>8</v>
      </c>
      <c r="D9" s="175" t="s">
        <v>27</v>
      </c>
      <c r="E9" s="177">
        <v>627</v>
      </c>
      <c r="F9" s="178">
        <v>8</v>
      </c>
      <c r="G9" s="178">
        <v>153</v>
      </c>
      <c r="H9" s="178">
        <v>25</v>
      </c>
      <c r="I9" s="178">
        <v>18</v>
      </c>
      <c r="J9" s="178">
        <v>15</v>
      </c>
      <c r="K9" s="178">
        <v>30</v>
      </c>
      <c r="L9" s="178">
        <v>31</v>
      </c>
      <c r="M9" s="178">
        <v>34</v>
      </c>
      <c r="N9" s="178">
        <v>159</v>
      </c>
      <c r="O9" s="178">
        <v>51</v>
      </c>
      <c r="P9" s="178">
        <v>62</v>
      </c>
      <c r="Q9" s="178">
        <v>46</v>
      </c>
      <c r="R9" s="341"/>
      <c r="S9" s="261"/>
      <c r="T9" s="261" t="s">
        <v>8</v>
      </c>
      <c r="U9" s="261" t="s">
        <v>27</v>
      </c>
      <c r="V9" s="177">
        <v>307</v>
      </c>
      <c r="W9" s="178">
        <v>301</v>
      </c>
      <c r="X9" s="178">
        <v>114</v>
      </c>
      <c r="Y9" s="178">
        <v>104</v>
      </c>
      <c r="Z9" s="178">
        <v>83</v>
      </c>
      <c r="AA9" s="178">
        <v>6</v>
      </c>
      <c r="AB9" s="178">
        <v>1</v>
      </c>
      <c r="AC9" s="178">
        <v>3</v>
      </c>
      <c r="AD9" s="178">
        <v>2</v>
      </c>
    </row>
    <row r="10" spans="2:30" s="253" customFormat="1" ht="13.5" customHeight="1">
      <c r="B10" s="175"/>
      <c r="C10" s="175"/>
      <c r="D10" s="175" t="s">
        <v>28</v>
      </c>
      <c r="E10" s="177">
        <v>343</v>
      </c>
      <c r="F10" s="178">
        <v>9</v>
      </c>
      <c r="G10" s="178">
        <v>89</v>
      </c>
      <c r="H10" s="178">
        <v>15</v>
      </c>
      <c r="I10" s="178">
        <v>16</v>
      </c>
      <c r="J10" s="178">
        <v>9</v>
      </c>
      <c r="K10" s="178">
        <v>22</v>
      </c>
      <c r="L10" s="178">
        <v>10</v>
      </c>
      <c r="M10" s="178">
        <v>17</v>
      </c>
      <c r="N10" s="178">
        <v>71</v>
      </c>
      <c r="O10" s="178">
        <v>21</v>
      </c>
      <c r="P10" s="178">
        <v>30</v>
      </c>
      <c r="Q10" s="178">
        <v>20</v>
      </c>
      <c r="R10" s="341"/>
      <c r="S10" s="261"/>
      <c r="T10" s="261"/>
      <c r="U10" s="261" t="s">
        <v>28</v>
      </c>
      <c r="V10" s="177">
        <v>174</v>
      </c>
      <c r="W10" s="178">
        <v>167</v>
      </c>
      <c r="X10" s="178">
        <v>59</v>
      </c>
      <c r="Y10" s="178">
        <v>52</v>
      </c>
      <c r="Z10" s="178">
        <v>56</v>
      </c>
      <c r="AA10" s="178">
        <v>7</v>
      </c>
      <c r="AB10" s="178">
        <v>3</v>
      </c>
      <c r="AC10" s="178">
        <v>2</v>
      </c>
      <c r="AD10" s="178">
        <v>2</v>
      </c>
    </row>
    <row r="11" spans="2:30" s="253" customFormat="1" ht="13.5" customHeight="1">
      <c r="B11" s="263" t="s">
        <v>289</v>
      </c>
      <c r="C11" s="175"/>
      <c r="D11" s="175"/>
      <c r="E11" s="180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1"/>
      <c r="S11" s="264" t="s">
        <v>289</v>
      </c>
      <c r="T11" s="261"/>
      <c r="U11" s="261"/>
      <c r="V11" s="180"/>
      <c r="W11" s="342"/>
      <c r="X11" s="342"/>
      <c r="Y11" s="342"/>
      <c r="Z11" s="342"/>
      <c r="AA11" s="342"/>
      <c r="AB11" s="342"/>
      <c r="AC11" s="342"/>
      <c r="AD11" s="342"/>
    </row>
    <row r="12" spans="2:30" s="253" customFormat="1" ht="13.5" customHeight="1">
      <c r="B12" s="175"/>
      <c r="C12" s="416" t="s">
        <v>442</v>
      </c>
      <c r="D12" s="175" t="s">
        <v>8</v>
      </c>
      <c r="E12" s="177">
        <v>60</v>
      </c>
      <c r="F12" s="178">
        <v>0</v>
      </c>
      <c r="G12" s="178">
        <v>18</v>
      </c>
      <c r="H12" s="178">
        <v>3</v>
      </c>
      <c r="I12" s="178">
        <v>3</v>
      </c>
      <c r="J12" s="178">
        <v>3</v>
      </c>
      <c r="K12" s="178">
        <v>3</v>
      </c>
      <c r="L12" s="178">
        <v>3</v>
      </c>
      <c r="M12" s="178">
        <v>3</v>
      </c>
      <c r="N12" s="178">
        <v>18</v>
      </c>
      <c r="O12" s="178">
        <v>6</v>
      </c>
      <c r="P12" s="178">
        <v>6</v>
      </c>
      <c r="Q12" s="178">
        <v>6</v>
      </c>
      <c r="R12" s="341"/>
      <c r="S12" s="261"/>
      <c r="T12" s="416" t="s">
        <v>119</v>
      </c>
      <c r="U12" s="261" t="s">
        <v>8</v>
      </c>
      <c r="V12" s="177">
        <v>24</v>
      </c>
      <c r="W12" s="178">
        <v>24</v>
      </c>
      <c r="X12" s="178">
        <v>8</v>
      </c>
      <c r="Y12" s="178">
        <v>8</v>
      </c>
      <c r="Z12" s="178">
        <v>8</v>
      </c>
      <c r="AA12" s="178">
        <v>0</v>
      </c>
      <c r="AB12" s="178">
        <v>0</v>
      </c>
      <c r="AC12" s="178">
        <v>0</v>
      </c>
      <c r="AD12" s="178">
        <v>0</v>
      </c>
    </row>
    <row r="13" spans="2:30" s="253" customFormat="1" ht="13.5" customHeight="1">
      <c r="B13" s="175"/>
      <c r="C13" s="416"/>
      <c r="D13" s="175" t="s">
        <v>27</v>
      </c>
      <c r="E13" s="177">
        <v>43</v>
      </c>
      <c r="F13" s="178">
        <v>0</v>
      </c>
      <c r="G13" s="178">
        <v>13</v>
      </c>
      <c r="H13" s="178">
        <v>1</v>
      </c>
      <c r="I13" s="178">
        <v>2</v>
      </c>
      <c r="J13" s="178">
        <v>3</v>
      </c>
      <c r="K13" s="178">
        <v>1</v>
      </c>
      <c r="L13" s="178">
        <v>3</v>
      </c>
      <c r="M13" s="178">
        <v>3</v>
      </c>
      <c r="N13" s="178">
        <v>13</v>
      </c>
      <c r="O13" s="178">
        <v>5</v>
      </c>
      <c r="P13" s="178">
        <v>3</v>
      </c>
      <c r="Q13" s="178">
        <v>5</v>
      </c>
      <c r="R13" s="341"/>
      <c r="S13" s="261"/>
      <c r="T13" s="416"/>
      <c r="U13" s="261" t="s">
        <v>27</v>
      </c>
      <c r="V13" s="177">
        <v>17</v>
      </c>
      <c r="W13" s="178">
        <v>17</v>
      </c>
      <c r="X13" s="178">
        <v>6</v>
      </c>
      <c r="Y13" s="178">
        <v>6</v>
      </c>
      <c r="Z13" s="178">
        <v>5</v>
      </c>
      <c r="AA13" s="178">
        <v>0</v>
      </c>
      <c r="AB13" s="178">
        <v>0</v>
      </c>
      <c r="AC13" s="178">
        <v>0</v>
      </c>
      <c r="AD13" s="178">
        <v>0</v>
      </c>
    </row>
    <row r="14" spans="2:30" s="253" customFormat="1" ht="13.5" customHeight="1">
      <c r="B14" s="175"/>
      <c r="C14" s="416"/>
      <c r="D14" s="175" t="s">
        <v>28</v>
      </c>
      <c r="E14" s="177">
        <v>17</v>
      </c>
      <c r="F14" s="178">
        <v>0</v>
      </c>
      <c r="G14" s="178">
        <v>5</v>
      </c>
      <c r="H14" s="178">
        <v>2</v>
      </c>
      <c r="I14" s="178">
        <v>1</v>
      </c>
      <c r="J14" s="178">
        <v>0</v>
      </c>
      <c r="K14" s="178">
        <v>2</v>
      </c>
      <c r="L14" s="178">
        <v>0</v>
      </c>
      <c r="M14" s="178">
        <v>0</v>
      </c>
      <c r="N14" s="178">
        <v>5</v>
      </c>
      <c r="O14" s="178">
        <v>1</v>
      </c>
      <c r="P14" s="178">
        <v>3</v>
      </c>
      <c r="Q14" s="178">
        <v>1</v>
      </c>
      <c r="R14" s="341"/>
      <c r="S14" s="261"/>
      <c r="T14" s="416"/>
      <c r="U14" s="261" t="s">
        <v>28</v>
      </c>
      <c r="V14" s="177">
        <v>7</v>
      </c>
      <c r="W14" s="178">
        <v>7</v>
      </c>
      <c r="X14" s="178">
        <v>2</v>
      </c>
      <c r="Y14" s="178">
        <v>2</v>
      </c>
      <c r="Z14" s="178">
        <v>3</v>
      </c>
      <c r="AA14" s="178">
        <v>0</v>
      </c>
      <c r="AB14" s="178">
        <v>0</v>
      </c>
      <c r="AC14" s="178">
        <v>0</v>
      </c>
      <c r="AD14" s="178">
        <v>0</v>
      </c>
    </row>
    <row r="15" spans="2:30" ht="6" customHeight="1" thickBot="1">
      <c r="B15" s="128"/>
      <c r="C15" s="128"/>
      <c r="D15" s="129"/>
      <c r="E15" s="5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S15" s="128"/>
      <c r="T15" s="128"/>
      <c r="U15" s="129"/>
      <c r="V15" s="55"/>
      <c r="W15" s="10"/>
      <c r="X15" s="10"/>
      <c r="Y15" s="10"/>
      <c r="Z15" s="10"/>
      <c r="AA15" s="10"/>
      <c r="AB15" s="10"/>
      <c r="AC15" s="10"/>
      <c r="AD15" s="10"/>
    </row>
    <row r="16" spans="4:21" ht="12.75" customHeight="1">
      <c r="D16" s="58"/>
      <c r="U16" s="58"/>
    </row>
    <row r="17" spans="4:21" ht="12.75" customHeight="1">
      <c r="D17" s="58"/>
      <c r="U17" s="58"/>
    </row>
    <row r="18" spans="4:21" ht="12.75" customHeight="1">
      <c r="D18" s="58"/>
      <c r="U18" s="58"/>
    </row>
    <row r="19" spans="4:21" ht="12.75" customHeight="1">
      <c r="D19" s="58"/>
      <c r="U19" s="58"/>
    </row>
    <row r="20" spans="4:21" ht="12.75" customHeight="1">
      <c r="D20" s="58"/>
      <c r="U20" s="58"/>
    </row>
    <row r="21" ht="12.75" thickBot="1" thickTop="1"/>
    <row r="22" ht="12.75" thickBot="1" thickTop="1"/>
    <row r="23" ht="12.75" thickBot="1" thickTop="1"/>
    <row r="24" ht="12.75" thickBot="1" thickTop="1"/>
    <row r="25" ht="12.75" thickBot="1" thickTop="1"/>
    <row r="26" ht="12.75" thickBot="1" thickTop="1"/>
  </sheetData>
  <sheetProtection/>
  <mergeCells count="10">
    <mergeCell ref="V4:AD4"/>
    <mergeCell ref="W5:Z5"/>
    <mergeCell ref="AA5:AD5"/>
    <mergeCell ref="V5:V6"/>
    <mergeCell ref="C12:C14"/>
    <mergeCell ref="T12:T14"/>
    <mergeCell ref="B5:D5"/>
    <mergeCell ref="S5:U5"/>
    <mergeCell ref="G4:M5"/>
    <mergeCell ref="N4:Q5"/>
  </mergeCells>
  <conditionalFormatting sqref="E8:E10 E12:E14">
    <cfRule type="cellIs" priority="1" dxfId="0" operator="notEqual" stopIfTrue="1">
      <formula>SUM(F8,H8:M8+O8:Q8)</formula>
    </cfRule>
  </conditionalFormatting>
  <conditionalFormatting sqref="V12:V14 V8:V10">
    <cfRule type="cellIs" priority="2" dxfId="0" operator="notEqual" stopIfTrue="1">
      <formula>SUM(X8:Z8+AB8:AD8)</formula>
    </cfRule>
  </conditionalFormatting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r:id="rId2"/>
  <headerFooter alignWithMargins="0">
    <oddFooter>&amp;C&amp;P / &amp;N ページ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0.5" style="63" customWidth="1"/>
    <col min="2" max="2" width="10.875" style="63" customWidth="1"/>
    <col min="3" max="3" width="12.25390625" style="63" bestFit="1" customWidth="1"/>
    <col min="4" max="6" width="7.50390625" style="63" customWidth="1"/>
    <col min="7" max="9" width="5.00390625" style="63" bestFit="1" customWidth="1"/>
    <col min="10" max="18" width="7.50390625" style="63" customWidth="1"/>
    <col min="19" max="21" width="5.00390625" style="63" customWidth="1"/>
    <col min="22" max="16384" width="9.00390625" style="63" customWidth="1"/>
  </cols>
  <sheetData>
    <row r="1" spans="2:15" ht="4.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25" ht="13.5" customHeight="1">
      <c r="B2" s="123" t="s">
        <v>345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7"/>
      <c r="W2" s="27"/>
      <c r="X2" s="27"/>
      <c r="Y2" s="27"/>
    </row>
    <row r="3" spans="2:15" s="5" customFormat="1" ht="4.5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21" s="168" customFormat="1" ht="13.5" customHeight="1">
      <c r="B4" s="265"/>
      <c r="C4" s="169"/>
      <c r="D4" s="423" t="s">
        <v>376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2" t="s">
        <v>127</v>
      </c>
      <c r="Q4" s="423"/>
      <c r="R4" s="423"/>
      <c r="S4" s="423"/>
      <c r="T4" s="423"/>
      <c r="U4" s="423"/>
    </row>
    <row r="5" spans="2:21" s="168" customFormat="1" ht="13.5" customHeight="1">
      <c r="B5" s="421" t="s">
        <v>377</v>
      </c>
      <c r="C5" s="384"/>
      <c r="D5" s="396" t="s">
        <v>8</v>
      </c>
      <c r="E5" s="396"/>
      <c r="F5" s="391"/>
      <c r="G5" s="390" t="s">
        <v>128</v>
      </c>
      <c r="H5" s="396"/>
      <c r="I5" s="396"/>
      <c r="J5" s="390" t="s">
        <v>129</v>
      </c>
      <c r="K5" s="396"/>
      <c r="L5" s="396"/>
      <c r="M5" s="390" t="s">
        <v>130</v>
      </c>
      <c r="N5" s="396"/>
      <c r="O5" s="396"/>
      <c r="P5" s="390" t="s">
        <v>378</v>
      </c>
      <c r="Q5" s="396"/>
      <c r="R5" s="396"/>
      <c r="S5" s="390" t="s">
        <v>379</v>
      </c>
      <c r="T5" s="396"/>
      <c r="U5" s="396"/>
    </row>
    <row r="6" spans="2:21" s="168" customFormat="1" ht="13.5" customHeight="1">
      <c r="B6" s="124"/>
      <c r="C6" s="116"/>
      <c r="D6" s="171" t="s">
        <v>8</v>
      </c>
      <c r="E6" s="170" t="s">
        <v>27</v>
      </c>
      <c r="F6" s="170" t="s">
        <v>28</v>
      </c>
      <c r="G6" s="170" t="s">
        <v>8</v>
      </c>
      <c r="H6" s="170" t="s">
        <v>27</v>
      </c>
      <c r="I6" s="170" t="s">
        <v>28</v>
      </c>
      <c r="J6" s="170" t="s">
        <v>8</v>
      </c>
      <c r="K6" s="170" t="s">
        <v>27</v>
      </c>
      <c r="L6" s="170" t="s">
        <v>28</v>
      </c>
      <c r="M6" s="170" t="s">
        <v>8</v>
      </c>
      <c r="N6" s="170" t="s">
        <v>27</v>
      </c>
      <c r="O6" s="170" t="s">
        <v>28</v>
      </c>
      <c r="P6" s="170" t="s">
        <v>8</v>
      </c>
      <c r="Q6" s="170" t="s">
        <v>27</v>
      </c>
      <c r="R6" s="170" t="s">
        <v>28</v>
      </c>
      <c r="S6" s="170" t="s">
        <v>8</v>
      </c>
      <c r="T6" s="170" t="s">
        <v>27</v>
      </c>
      <c r="U6" s="170" t="s">
        <v>28</v>
      </c>
    </row>
    <row r="7" spans="2:21" s="41" customFormat="1" ht="4.5" customHeight="1">
      <c r="B7" s="190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</row>
    <row r="8" spans="2:21" s="41" customFormat="1" ht="13.5" customHeight="1">
      <c r="B8" s="425" t="s">
        <v>380</v>
      </c>
      <c r="C8" s="426"/>
      <c r="D8" s="164">
        <f>E8+F8</f>
        <v>2415</v>
      </c>
      <c r="E8" s="164">
        <f>SUM(E10:E49)/2</f>
        <v>923</v>
      </c>
      <c r="F8" s="164">
        <f>SUM(F10:F49)/2</f>
        <v>1492</v>
      </c>
      <c r="G8" s="164">
        <f>H8+I8</f>
        <v>0</v>
      </c>
      <c r="H8" s="164">
        <f>SUM(H10:H49)/2</f>
        <v>0</v>
      </c>
      <c r="I8" s="164">
        <f>SUM(I10:I49)/2</f>
        <v>0</v>
      </c>
      <c r="J8" s="164">
        <f>K8+L8</f>
        <v>541</v>
      </c>
      <c r="K8" s="164">
        <f>SUM(K10:K49)/2</f>
        <v>144</v>
      </c>
      <c r="L8" s="164">
        <f>SUM(L10:L49)/2</f>
        <v>397</v>
      </c>
      <c r="M8" s="164">
        <f>N8+O8</f>
        <v>1874</v>
      </c>
      <c r="N8" s="164">
        <f>SUM(N10:N49)/2</f>
        <v>779</v>
      </c>
      <c r="O8" s="164">
        <f>SUM(O10:O49)/2</f>
        <v>1095</v>
      </c>
      <c r="P8" s="164">
        <f>Q8+R8</f>
        <v>2399</v>
      </c>
      <c r="Q8" s="164">
        <f>SUM(Q10:Q49)/2</f>
        <v>923</v>
      </c>
      <c r="R8" s="164">
        <f>SUM(R10:R49)/2</f>
        <v>1476</v>
      </c>
      <c r="S8" s="164">
        <f>T8+U8</f>
        <v>16</v>
      </c>
      <c r="T8" s="164">
        <f>SUM(T10:T49)/2</f>
        <v>0</v>
      </c>
      <c r="U8" s="164">
        <f>SUM(U10:U49)/2</f>
        <v>16</v>
      </c>
    </row>
    <row r="9" spans="2:21" s="41" customFormat="1" ht="4.5" customHeight="1">
      <c r="B9" s="124"/>
      <c r="C9" s="116"/>
      <c r="D9" s="179">
        <v>0</v>
      </c>
      <c r="E9" s="179"/>
      <c r="F9" s="179"/>
      <c r="G9" s="179">
        <v>0</v>
      </c>
      <c r="H9" s="179"/>
      <c r="I9" s="179"/>
      <c r="J9" s="179">
        <v>0</v>
      </c>
      <c r="K9" s="179"/>
      <c r="L9" s="179"/>
      <c r="M9" s="179">
        <v>0</v>
      </c>
      <c r="N9" s="179"/>
      <c r="O9" s="179"/>
      <c r="P9" s="179">
        <v>0</v>
      </c>
      <c r="Q9" s="179"/>
      <c r="R9" s="179"/>
      <c r="S9" s="179">
        <v>0</v>
      </c>
      <c r="T9" s="179"/>
      <c r="U9" s="179"/>
    </row>
    <row r="10" spans="2:21" s="41" customFormat="1" ht="13.5" customHeight="1">
      <c r="B10" s="421" t="s">
        <v>131</v>
      </c>
      <c r="C10" s="116" t="s">
        <v>8</v>
      </c>
      <c r="D10" s="178">
        <v>85</v>
      </c>
      <c r="E10" s="178">
        <v>72</v>
      </c>
      <c r="F10" s="178">
        <v>13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85</v>
      </c>
      <c r="N10" s="178">
        <v>72</v>
      </c>
      <c r="O10" s="178">
        <v>13</v>
      </c>
      <c r="P10" s="178">
        <v>85</v>
      </c>
      <c r="Q10" s="178">
        <v>72</v>
      </c>
      <c r="R10" s="178">
        <v>13</v>
      </c>
      <c r="S10" s="178">
        <v>0</v>
      </c>
      <c r="T10" s="178">
        <v>0</v>
      </c>
      <c r="U10" s="178">
        <v>0</v>
      </c>
    </row>
    <row r="11" spans="2:21" s="41" customFormat="1" ht="13.5" customHeight="1">
      <c r="B11" s="421"/>
      <c r="C11" s="116" t="s">
        <v>316</v>
      </c>
      <c r="D11" s="178">
        <v>38</v>
      </c>
      <c r="E11" s="178">
        <v>31</v>
      </c>
      <c r="F11" s="178">
        <v>7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38</v>
      </c>
      <c r="N11" s="178">
        <v>31</v>
      </c>
      <c r="O11" s="178">
        <v>7</v>
      </c>
      <c r="P11" s="178">
        <v>38</v>
      </c>
      <c r="Q11" s="178">
        <v>31</v>
      </c>
      <c r="R11" s="178">
        <v>7</v>
      </c>
      <c r="S11" s="178">
        <v>0</v>
      </c>
      <c r="T11" s="178">
        <v>0</v>
      </c>
      <c r="U11" s="178">
        <v>0</v>
      </c>
    </row>
    <row r="12" spans="2:21" s="41" customFormat="1" ht="13.5" customHeight="1">
      <c r="B12" s="424"/>
      <c r="C12" s="116" t="s">
        <v>132</v>
      </c>
      <c r="D12" s="178">
        <v>47</v>
      </c>
      <c r="E12" s="178">
        <v>41</v>
      </c>
      <c r="F12" s="178">
        <v>6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47</v>
      </c>
      <c r="N12" s="178">
        <v>41</v>
      </c>
      <c r="O12" s="178">
        <v>6</v>
      </c>
      <c r="P12" s="178">
        <v>47</v>
      </c>
      <c r="Q12" s="178">
        <v>41</v>
      </c>
      <c r="R12" s="178">
        <v>6</v>
      </c>
      <c r="S12" s="178">
        <v>0</v>
      </c>
      <c r="T12" s="178">
        <v>0</v>
      </c>
      <c r="U12" s="178">
        <v>0</v>
      </c>
    </row>
    <row r="13" spans="2:21" s="41" customFormat="1" ht="4.5" customHeight="1">
      <c r="B13" s="124"/>
      <c r="C13" s="116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2:21" s="41" customFormat="1" ht="13.5" customHeight="1">
      <c r="B14" s="421" t="s">
        <v>373</v>
      </c>
      <c r="C14" s="116" t="s">
        <v>374</v>
      </c>
      <c r="D14" s="178">
        <v>57</v>
      </c>
      <c r="E14" s="178">
        <v>42</v>
      </c>
      <c r="F14" s="178">
        <v>15</v>
      </c>
      <c r="G14" s="178">
        <v>0</v>
      </c>
      <c r="H14" s="178">
        <v>0</v>
      </c>
      <c r="I14" s="178">
        <v>0</v>
      </c>
      <c r="J14" s="178">
        <v>57</v>
      </c>
      <c r="K14" s="178">
        <v>42</v>
      </c>
      <c r="L14" s="178">
        <v>15</v>
      </c>
      <c r="M14" s="178">
        <v>0</v>
      </c>
      <c r="N14" s="178">
        <v>0</v>
      </c>
      <c r="O14" s="178">
        <v>0</v>
      </c>
      <c r="P14" s="178">
        <v>57</v>
      </c>
      <c r="Q14" s="178">
        <v>42</v>
      </c>
      <c r="R14" s="178">
        <v>15</v>
      </c>
      <c r="S14" s="178">
        <v>0</v>
      </c>
      <c r="T14" s="178">
        <v>0</v>
      </c>
      <c r="U14" s="178">
        <v>0</v>
      </c>
    </row>
    <row r="15" spans="2:21" s="41" customFormat="1" ht="13.5" customHeight="1">
      <c r="B15" s="421"/>
      <c r="C15" s="116" t="s">
        <v>375</v>
      </c>
      <c r="D15" s="178">
        <v>57</v>
      </c>
      <c r="E15" s="178">
        <v>42</v>
      </c>
      <c r="F15" s="178">
        <v>15</v>
      </c>
      <c r="G15" s="178">
        <v>0</v>
      </c>
      <c r="H15" s="178">
        <v>0</v>
      </c>
      <c r="I15" s="178">
        <v>0</v>
      </c>
      <c r="J15" s="178">
        <v>57</v>
      </c>
      <c r="K15" s="178">
        <v>42</v>
      </c>
      <c r="L15" s="178">
        <v>15</v>
      </c>
      <c r="M15" s="178">
        <v>0</v>
      </c>
      <c r="N15" s="178">
        <v>0</v>
      </c>
      <c r="O15" s="178">
        <v>0</v>
      </c>
      <c r="P15" s="178">
        <v>57</v>
      </c>
      <c r="Q15" s="178">
        <v>42</v>
      </c>
      <c r="R15" s="178">
        <v>15</v>
      </c>
      <c r="S15" s="178">
        <v>0</v>
      </c>
      <c r="T15" s="178">
        <v>0</v>
      </c>
      <c r="U15" s="178">
        <v>0</v>
      </c>
    </row>
    <row r="16" spans="2:21" s="41" customFormat="1" ht="4.5" customHeight="1">
      <c r="B16" s="124"/>
      <c r="C16" s="116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2:21" s="41" customFormat="1" ht="13.5" customHeight="1">
      <c r="B17" s="124"/>
      <c r="C17" s="116" t="s">
        <v>8</v>
      </c>
      <c r="D17" s="178">
        <v>1446</v>
      </c>
      <c r="E17" s="178">
        <v>467</v>
      </c>
      <c r="F17" s="178">
        <v>979</v>
      </c>
      <c r="G17" s="178">
        <v>0</v>
      </c>
      <c r="H17" s="178">
        <v>0</v>
      </c>
      <c r="I17" s="178">
        <v>0</v>
      </c>
      <c r="J17" s="178">
        <v>484</v>
      </c>
      <c r="K17" s="178">
        <v>102</v>
      </c>
      <c r="L17" s="178">
        <v>382</v>
      </c>
      <c r="M17" s="178">
        <v>962</v>
      </c>
      <c r="N17" s="178">
        <v>365</v>
      </c>
      <c r="O17" s="178">
        <v>597</v>
      </c>
      <c r="P17" s="178">
        <v>1446</v>
      </c>
      <c r="Q17" s="178">
        <v>467</v>
      </c>
      <c r="R17" s="178">
        <v>979</v>
      </c>
      <c r="S17" s="178">
        <v>0</v>
      </c>
      <c r="T17" s="178">
        <v>0</v>
      </c>
      <c r="U17" s="178">
        <v>0</v>
      </c>
    </row>
    <row r="18" spans="2:21" s="41" customFormat="1" ht="13.5" customHeight="1">
      <c r="B18" s="124"/>
      <c r="C18" s="116" t="s">
        <v>133</v>
      </c>
      <c r="D18" s="178">
        <v>559</v>
      </c>
      <c r="E18" s="178">
        <v>93</v>
      </c>
      <c r="F18" s="178">
        <v>466</v>
      </c>
      <c r="G18" s="178">
        <v>0</v>
      </c>
      <c r="H18" s="178">
        <v>0</v>
      </c>
      <c r="I18" s="178">
        <v>0</v>
      </c>
      <c r="J18" s="178">
        <v>336</v>
      </c>
      <c r="K18" s="178">
        <v>65</v>
      </c>
      <c r="L18" s="178">
        <v>271</v>
      </c>
      <c r="M18" s="178">
        <v>223</v>
      </c>
      <c r="N18" s="178">
        <v>28</v>
      </c>
      <c r="O18" s="178">
        <v>195</v>
      </c>
      <c r="P18" s="178">
        <v>559</v>
      </c>
      <c r="Q18" s="178">
        <v>93</v>
      </c>
      <c r="R18" s="178">
        <v>466</v>
      </c>
      <c r="S18" s="178">
        <v>0</v>
      </c>
      <c r="T18" s="178">
        <v>0</v>
      </c>
      <c r="U18" s="178">
        <v>0</v>
      </c>
    </row>
    <row r="19" spans="2:21" s="41" customFormat="1" ht="13.5" customHeight="1">
      <c r="B19" s="421" t="s">
        <v>134</v>
      </c>
      <c r="C19" s="116" t="s">
        <v>317</v>
      </c>
      <c r="D19" s="178">
        <v>148</v>
      </c>
      <c r="E19" s="178">
        <v>37</v>
      </c>
      <c r="F19" s="178">
        <v>111</v>
      </c>
      <c r="G19" s="178">
        <v>0</v>
      </c>
      <c r="H19" s="178">
        <v>0</v>
      </c>
      <c r="I19" s="178">
        <v>0</v>
      </c>
      <c r="J19" s="178">
        <v>148</v>
      </c>
      <c r="K19" s="178">
        <v>37</v>
      </c>
      <c r="L19" s="178">
        <v>111</v>
      </c>
      <c r="M19" s="178">
        <v>0</v>
      </c>
      <c r="N19" s="178">
        <v>0</v>
      </c>
      <c r="O19" s="178">
        <v>0</v>
      </c>
      <c r="P19" s="178">
        <v>148</v>
      </c>
      <c r="Q19" s="178">
        <v>37</v>
      </c>
      <c r="R19" s="178">
        <v>111</v>
      </c>
      <c r="S19" s="178">
        <v>0</v>
      </c>
      <c r="T19" s="178">
        <v>0</v>
      </c>
      <c r="U19" s="178">
        <v>0</v>
      </c>
    </row>
    <row r="20" spans="2:21" s="41" customFormat="1" ht="13.5" customHeight="1">
      <c r="B20" s="421"/>
      <c r="C20" s="116" t="s">
        <v>135</v>
      </c>
      <c r="D20" s="178">
        <v>190</v>
      </c>
      <c r="E20" s="178">
        <v>0</v>
      </c>
      <c r="F20" s="178">
        <v>190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190</v>
      </c>
      <c r="N20" s="178">
        <v>0</v>
      </c>
      <c r="O20" s="178">
        <v>190</v>
      </c>
      <c r="P20" s="178">
        <v>190</v>
      </c>
      <c r="Q20" s="178">
        <v>0</v>
      </c>
      <c r="R20" s="178">
        <v>190</v>
      </c>
      <c r="S20" s="178">
        <v>0</v>
      </c>
      <c r="T20" s="178">
        <v>0</v>
      </c>
      <c r="U20" s="178">
        <v>0</v>
      </c>
    </row>
    <row r="21" spans="2:21" s="41" customFormat="1" ht="13.5" customHeight="1">
      <c r="B21" s="124"/>
      <c r="C21" s="116" t="s">
        <v>136</v>
      </c>
      <c r="D21" s="178">
        <v>40</v>
      </c>
      <c r="E21" s="178">
        <v>30</v>
      </c>
      <c r="F21" s="178">
        <v>10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40</v>
      </c>
      <c r="N21" s="178">
        <v>30</v>
      </c>
      <c r="O21" s="178">
        <v>10</v>
      </c>
      <c r="P21" s="178">
        <v>40</v>
      </c>
      <c r="Q21" s="178">
        <v>30</v>
      </c>
      <c r="R21" s="178">
        <v>10</v>
      </c>
      <c r="S21" s="178">
        <v>0</v>
      </c>
      <c r="T21" s="178">
        <v>0</v>
      </c>
      <c r="U21" s="178">
        <v>0</v>
      </c>
    </row>
    <row r="22" spans="2:21" s="41" customFormat="1" ht="13.5" customHeight="1">
      <c r="B22" s="124"/>
      <c r="C22" s="116" t="s">
        <v>318</v>
      </c>
      <c r="D22" s="178">
        <v>509</v>
      </c>
      <c r="E22" s="178">
        <v>307</v>
      </c>
      <c r="F22" s="178">
        <v>202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509</v>
      </c>
      <c r="N22" s="178">
        <v>307</v>
      </c>
      <c r="O22" s="178">
        <v>202</v>
      </c>
      <c r="P22" s="178">
        <v>509</v>
      </c>
      <c r="Q22" s="178">
        <v>307</v>
      </c>
      <c r="R22" s="178">
        <v>202</v>
      </c>
      <c r="S22" s="178">
        <v>0</v>
      </c>
      <c r="T22" s="178">
        <v>0</v>
      </c>
      <c r="U22" s="178">
        <v>0</v>
      </c>
    </row>
    <row r="23" spans="2:21" s="41" customFormat="1" ht="4.5" customHeight="1">
      <c r="B23" s="124"/>
      <c r="C23" s="116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2:21" s="41" customFormat="1" ht="13.5" customHeight="1">
      <c r="B24" s="266"/>
      <c r="C24" s="116" t="s">
        <v>8</v>
      </c>
      <c r="D24" s="178">
        <v>207</v>
      </c>
      <c r="E24" s="178">
        <v>70</v>
      </c>
      <c r="F24" s="178">
        <v>137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207</v>
      </c>
      <c r="N24" s="178">
        <v>70</v>
      </c>
      <c r="O24" s="178">
        <v>137</v>
      </c>
      <c r="P24" s="178">
        <v>207</v>
      </c>
      <c r="Q24" s="178">
        <v>70</v>
      </c>
      <c r="R24" s="178">
        <v>137</v>
      </c>
      <c r="S24" s="178">
        <v>0</v>
      </c>
      <c r="T24" s="178">
        <v>0</v>
      </c>
      <c r="U24" s="178">
        <v>0</v>
      </c>
    </row>
    <row r="25" spans="2:21" s="41" customFormat="1" ht="13.5" customHeight="1">
      <c r="B25" s="255"/>
      <c r="C25" s="116" t="s">
        <v>139</v>
      </c>
      <c r="D25" s="178">
        <v>39</v>
      </c>
      <c r="E25" s="178">
        <v>24</v>
      </c>
      <c r="F25" s="178">
        <v>15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39</v>
      </c>
      <c r="N25" s="178">
        <v>24</v>
      </c>
      <c r="O25" s="178">
        <v>15</v>
      </c>
      <c r="P25" s="178">
        <v>39</v>
      </c>
      <c r="Q25" s="178">
        <v>24</v>
      </c>
      <c r="R25" s="178">
        <v>15</v>
      </c>
      <c r="S25" s="178">
        <v>0</v>
      </c>
      <c r="T25" s="178">
        <v>0</v>
      </c>
      <c r="U25" s="178">
        <v>0</v>
      </c>
    </row>
    <row r="26" spans="2:21" s="41" customFormat="1" ht="13.5" customHeight="1">
      <c r="B26" s="255" t="s">
        <v>138</v>
      </c>
      <c r="C26" s="116" t="s">
        <v>319</v>
      </c>
      <c r="D26" s="178">
        <v>114</v>
      </c>
      <c r="E26" s="178">
        <v>39</v>
      </c>
      <c r="F26" s="178">
        <v>75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114</v>
      </c>
      <c r="N26" s="178">
        <v>39</v>
      </c>
      <c r="O26" s="178">
        <v>75</v>
      </c>
      <c r="P26" s="178">
        <v>114</v>
      </c>
      <c r="Q26" s="178">
        <v>39</v>
      </c>
      <c r="R26" s="178">
        <v>75</v>
      </c>
      <c r="S26" s="178">
        <v>0</v>
      </c>
      <c r="T26" s="178">
        <v>0</v>
      </c>
      <c r="U26" s="178">
        <v>0</v>
      </c>
    </row>
    <row r="27" spans="2:21" s="41" customFormat="1" ht="13.5" customHeight="1">
      <c r="B27" s="255"/>
      <c r="C27" s="116" t="s">
        <v>349</v>
      </c>
      <c r="D27" s="178">
        <v>34</v>
      </c>
      <c r="E27" s="178">
        <v>7</v>
      </c>
      <c r="F27" s="178">
        <v>27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34</v>
      </c>
      <c r="N27" s="178">
        <v>7</v>
      </c>
      <c r="O27" s="178">
        <v>27</v>
      </c>
      <c r="P27" s="178">
        <v>34</v>
      </c>
      <c r="Q27" s="178">
        <v>7</v>
      </c>
      <c r="R27" s="178">
        <v>27</v>
      </c>
      <c r="S27" s="178">
        <v>0</v>
      </c>
      <c r="T27" s="178">
        <v>0</v>
      </c>
      <c r="U27" s="178">
        <v>0</v>
      </c>
    </row>
    <row r="28" spans="2:21" s="41" customFormat="1" ht="13.5" customHeight="1">
      <c r="B28" s="124"/>
      <c r="C28" s="116" t="s">
        <v>137</v>
      </c>
      <c r="D28" s="178">
        <v>20</v>
      </c>
      <c r="E28" s="178">
        <v>0</v>
      </c>
      <c r="F28" s="178">
        <v>20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20</v>
      </c>
      <c r="N28" s="178">
        <v>0</v>
      </c>
      <c r="O28" s="178">
        <v>20</v>
      </c>
      <c r="P28" s="178">
        <v>20</v>
      </c>
      <c r="Q28" s="178">
        <v>0</v>
      </c>
      <c r="R28" s="178">
        <v>20</v>
      </c>
      <c r="S28" s="178">
        <v>0</v>
      </c>
      <c r="T28" s="178">
        <v>0</v>
      </c>
      <c r="U28" s="178">
        <v>0</v>
      </c>
    </row>
    <row r="29" spans="2:21" s="41" customFormat="1" ht="4.5" customHeight="1">
      <c r="B29" s="124"/>
      <c r="C29" s="116"/>
      <c r="D29" s="178"/>
      <c r="E29" s="178"/>
      <c r="F29" s="178"/>
      <c r="G29" s="179"/>
      <c r="H29" s="181"/>
      <c r="I29" s="181"/>
      <c r="J29" s="179"/>
      <c r="K29" s="181"/>
      <c r="L29" s="181"/>
      <c r="M29" s="178"/>
      <c r="N29" s="178"/>
      <c r="O29" s="178"/>
      <c r="P29" s="178"/>
      <c r="Q29" s="178"/>
      <c r="R29" s="178"/>
      <c r="S29" s="179"/>
      <c r="T29" s="181"/>
      <c r="U29" s="181"/>
    </row>
    <row r="30" spans="2:21" s="41" customFormat="1" ht="13.5" customHeight="1">
      <c r="B30" s="420" t="s">
        <v>441</v>
      </c>
      <c r="C30" s="116" t="s">
        <v>8</v>
      </c>
      <c r="D30" s="178">
        <v>218</v>
      </c>
      <c r="E30" s="178">
        <v>103</v>
      </c>
      <c r="F30" s="178">
        <v>115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218</v>
      </c>
      <c r="N30" s="178">
        <v>103</v>
      </c>
      <c r="O30" s="178">
        <v>115</v>
      </c>
      <c r="P30" s="178">
        <v>218</v>
      </c>
      <c r="Q30" s="178">
        <v>103</v>
      </c>
      <c r="R30" s="178">
        <v>115</v>
      </c>
      <c r="S30" s="178">
        <v>0</v>
      </c>
      <c r="T30" s="178">
        <v>0</v>
      </c>
      <c r="U30" s="178">
        <v>0</v>
      </c>
    </row>
    <row r="31" spans="2:21" s="41" customFormat="1" ht="13.5" customHeight="1">
      <c r="B31" s="421"/>
      <c r="C31" s="116" t="s">
        <v>365</v>
      </c>
      <c r="D31" s="178">
        <v>182</v>
      </c>
      <c r="E31" s="178">
        <v>92</v>
      </c>
      <c r="F31" s="178">
        <v>90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182</v>
      </c>
      <c r="N31" s="178">
        <v>92</v>
      </c>
      <c r="O31" s="178">
        <v>90</v>
      </c>
      <c r="P31" s="178">
        <v>182</v>
      </c>
      <c r="Q31" s="178">
        <v>92</v>
      </c>
      <c r="R31" s="178">
        <v>90</v>
      </c>
      <c r="S31" s="178">
        <v>0</v>
      </c>
      <c r="T31" s="178">
        <v>0</v>
      </c>
      <c r="U31" s="178">
        <v>0</v>
      </c>
    </row>
    <row r="32" spans="2:21" s="168" customFormat="1" ht="13.5" customHeight="1">
      <c r="B32" s="421"/>
      <c r="C32" s="116" t="s">
        <v>353</v>
      </c>
      <c r="D32" s="178">
        <v>36</v>
      </c>
      <c r="E32" s="178">
        <v>11</v>
      </c>
      <c r="F32" s="178">
        <v>25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36</v>
      </c>
      <c r="N32" s="178">
        <v>11</v>
      </c>
      <c r="O32" s="178">
        <v>25</v>
      </c>
      <c r="P32" s="178">
        <v>36</v>
      </c>
      <c r="Q32" s="178">
        <v>11</v>
      </c>
      <c r="R32" s="178">
        <v>25</v>
      </c>
      <c r="S32" s="178">
        <v>0</v>
      </c>
      <c r="T32" s="178">
        <v>0</v>
      </c>
      <c r="U32" s="178">
        <v>0</v>
      </c>
    </row>
    <row r="33" spans="2:21" s="41" customFormat="1" ht="4.5" customHeight="1">
      <c r="B33" s="124"/>
      <c r="C33" s="116"/>
      <c r="D33" s="178"/>
      <c r="E33" s="178"/>
      <c r="F33" s="178"/>
      <c r="G33" s="179"/>
      <c r="H33" s="179"/>
      <c r="I33" s="179"/>
      <c r="J33" s="179"/>
      <c r="K33" s="179"/>
      <c r="L33" s="179"/>
      <c r="M33" s="178"/>
      <c r="N33" s="178"/>
      <c r="O33" s="178"/>
      <c r="P33" s="178"/>
      <c r="Q33" s="178"/>
      <c r="R33" s="178"/>
      <c r="S33" s="179"/>
      <c r="T33" s="179"/>
      <c r="U33" s="179"/>
    </row>
    <row r="34" spans="2:21" s="41" customFormat="1" ht="13.5" customHeight="1">
      <c r="B34" s="420" t="s">
        <v>440</v>
      </c>
      <c r="C34" s="116" t="s">
        <v>8</v>
      </c>
      <c r="D34" s="178">
        <v>153</v>
      </c>
      <c r="E34" s="178">
        <v>67</v>
      </c>
      <c r="F34" s="178">
        <v>86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153</v>
      </c>
      <c r="N34" s="178">
        <v>67</v>
      </c>
      <c r="O34" s="178">
        <v>86</v>
      </c>
      <c r="P34" s="178">
        <v>153</v>
      </c>
      <c r="Q34" s="178">
        <v>67</v>
      </c>
      <c r="R34" s="178">
        <v>86</v>
      </c>
      <c r="S34" s="178">
        <v>0</v>
      </c>
      <c r="T34" s="178">
        <v>0</v>
      </c>
      <c r="U34" s="178">
        <v>0</v>
      </c>
    </row>
    <row r="35" spans="2:21" s="41" customFormat="1" ht="13.5" customHeight="1">
      <c r="B35" s="421"/>
      <c r="C35" s="116" t="s">
        <v>320</v>
      </c>
      <c r="D35" s="178">
        <v>60</v>
      </c>
      <c r="E35" s="178">
        <v>36</v>
      </c>
      <c r="F35" s="178">
        <v>24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60</v>
      </c>
      <c r="N35" s="178">
        <v>36</v>
      </c>
      <c r="O35" s="178">
        <v>24</v>
      </c>
      <c r="P35" s="178">
        <v>60</v>
      </c>
      <c r="Q35" s="178">
        <v>36</v>
      </c>
      <c r="R35" s="178">
        <v>24</v>
      </c>
      <c r="S35" s="178">
        <v>0</v>
      </c>
      <c r="T35" s="178">
        <v>0</v>
      </c>
      <c r="U35" s="178">
        <v>0</v>
      </c>
    </row>
    <row r="36" spans="2:21" s="41" customFormat="1" ht="13.5" customHeight="1">
      <c r="B36" s="421"/>
      <c r="C36" s="116" t="s">
        <v>321</v>
      </c>
      <c r="D36" s="178">
        <v>20</v>
      </c>
      <c r="E36" s="178">
        <v>4</v>
      </c>
      <c r="F36" s="178">
        <v>16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20</v>
      </c>
      <c r="N36" s="178">
        <v>4</v>
      </c>
      <c r="O36" s="178">
        <v>16</v>
      </c>
      <c r="P36" s="178">
        <v>20</v>
      </c>
      <c r="Q36" s="178">
        <v>4</v>
      </c>
      <c r="R36" s="178">
        <v>16</v>
      </c>
      <c r="S36" s="178">
        <v>0</v>
      </c>
      <c r="T36" s="178">
        <v>0</v>
      </c>
      <c r="U36" s="178">
        <v>0</v>
      </c>
    </row>
    <row r="37" spans="2:21" s="41" customFormat="1" ht="13.5" customHeight="1">
      <c r="B37" s="421"/>
      <c r="C37" s="116" t="s">
        <v>322</v>
      </c>
      <c r="D37" s="178">
        <v>32</v>
      </c>
      <c r="E37" s="178">
        <v>22</v>
      </c>
      <c r="F37" s="178">
        <v>10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32</v>
      </c>
      <c r="N37" s="178">
        <v>22</v>
      </c>
      <c r="O37" s="178">
        <v>10</v>
      </c>
      <c r="P37" s="178">
        <v>32</v>
      </c>
      <c r="Q37" s="178">
        <v>22</v>
      </c>
      <c r="R37" s="178">
        <v>10</v>
      </c>
      <c r="S37" s="178">
        <v>0</v>
      </c>
      <c r="T37" s="178">
        <v>0</v>
      </c>
      <c r="U37" s="178">
        <v>0</v>
      </c>
    </row>
    <row r="38" spans="2:21" s="41" customFormat="1" ht="13.5" customHeight="1">
      <c r="B38" s="421"/>
      <c r="C38" s="116" t="s">
        <v>323</v>
      </c>
      <c r="D38" s="178">
        <v>41</v>
      </c>
      <c r="E38" s="178">
        <v>5</v>
      </c>
      <c r="F38" s="178">
        <v>36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41</v>
      </c>
      <c r="N38" s="178">
        <v>5</v>
      </c>
      <c r="O38" s="178">
        <v>36</v>
      </c>
      <c r="P38" s="178">
        <v>41</v>
      </c>
      <c r="Q38" s="178">
        <v>5</v>
      </c>
      <c r="R38" s="178">
        <v>36</v>
      </c>
      <c r="S38" s="178">
        <v>0</v>
      </c>
      <c r="T38" s="178">
        <v>0</v>
      </c>
      <c r="U38" s="178">
        <v>0</v>
      </c>
    </row>
    <row r="39" spans="2:21" s="41" customFormat="1" ht="4.5" customHeight="1">
      <c r="B39" s="161"/>
      <c r="C39" s="116"/>
      <c r="D39" s="178"/>
      <c r="E39" s="179"/>
      <c r="F39" s="178"/>
      <c r="G39" s="179"/>
      <c r="H39" s="181"/>
      <c r="I39" s="181"/>
      <c r="J39" s="179"/>
      <c r="K39" s="181"/>
      <c r="L39" s="181"/>
      <c r="M39" s="178"/>
      <c r="N39" s="181"/>
      <c r="O39" s="178"/>
      <c r="P39" s="178"/>
      <c r="Q39" s="181"/>
      <c r="R39" s="178"/>
      <c r="S39" s="178"/>
      <c r="T39" s="181"/>
      <c r="U39" s="178"/>
    </row>
    <row r="40" spans="2:21" s="41" customFormat="1" ht="13.5" customHeight="1">
      <c r="B40" s="161"/>
      <c r="C40" s="116" t="s">
        <v>8</v>
      </c>
      <c r="D40" s="178">
        <v>62</v>
      </c>
      <c r="E40" s="178">
        <v>4</v>
      </c>
      <c r="F40" s="178">
        <v>58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62</v>
      </c>
      <c r="N40" s="178">
        <v>4</v>
      </c>
      <c r="O40" s="178">
        <v>58</v>
      </c>
      <c r="P40" s="178">
        <v>46</v>
      </c>
      <c r="Q40" s="178">
        <v>4</v>
      </c>
      <c r="R40" s="178">
        <v>42</v>
      </c>
      <c r="S40" s="178">
        <v>16</v>
      </c>
      <c r="T40" s="178">
        <v>0</v>
      </c>
      <c r="U40" s="178">
        <v>16</v>
      </c>
    </row>
    <row r="41" spans="2:21" s="41" customFormat="1" ht="13.5" customHeight="1">
      <c r="B41" s="420" t="s">
        <v>418</v>
      </c>
      <c r="C41" s="116" t="s">
        <v>141</v>
      </c>
      <c r="D41" s="178">
        <v>2</v>
      </c>
      <c r="E41" s="178">
        <v>0</v>
      </c>
      <c r="F41" s="178">
        <v>2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2</v>
      </c>
      <c r="N41" s="178">
        <v>0</v>
      </c>
      <c r="O41" s="178">
        <v>2</v>
      </c>
      <c r="P41" s="178">
        <v>2</v>
      </c>
      <c r="Q41" s="178">
        <v>0</v>
      </c>
      <c r="R41" s="178">
        <v>2</v>
      </c>
      <c r="S41" s="178">
        <v>0</v>
      </c>
      <c r="T41" s="178">
        <v>0</v>
      </c>
      <c r="U41" s="178">
        <v>0</v>
      </c>
    </row>
    <row r="42" spans="2:21" s="41" customFormat="1" ht="13.5" customHeight="1">
      <c r="B42" s="421"/>
      <c r="C42" s="116" t="s">
        <v>143</v>
      </c>
      <c r="D42" s="178">
        <v>27</v>
      </c>
      <c r="E42" s="178">
        <v>0</v>
      </c>
      <c r="F42" s="178">
        <v>27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27</v>
      </c>
      <c r="N42" s="178">
        <v>0</v>
      </c>
      <c r="O42" s="178">
        <v>27</v>
      </c>
      <c r="P42" s="178">
        <v>16</v>
      </c>
      <c r="Q42" s="178">
        <v>0</v>
      </c>
      <c r="R42" s="178">
        <v>16</v>
      </c>
      <c r="S42" s="178">
        <v>11</v>
      </c>
      <c r="T42" s="178">
        <v>0</v>
      </c>
      <c r="U42" s="178">
        <v>11</v>
      </c>
    </row>
    <row r="43" spans="2:21" s="41" customFormat="1" ht="13.5" customHeight="1">
      <c r="B43" s="421"/>
      <c r="C43" s="116" t="s">
        <v>324</v>
      </c>
      <c r="D43" s="178">
        <v>9</v>
      </c>
      <c r="E43" s="178">
        <v>0</v>
      </c>
      <c r="F43" s="178">
        <v>9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9</v>
      </c>
      <c r="N43" s="178">
        <v>0</v>
      </c>
      <c r="O43" s="178">
        <v>9</v>
      </c>
      <c r="P43" s="178">
        <v>7</v>
      </c>
      <c r="Q43" s="178">
        <v>0</v>
      </c>
      <c r="R43" s="178">
        <v>7</v>
      </c>
      <c r="S43" s="178">
        <v>2</v>
      </c>
      <c r="T43" s="178">
        <v>0</v>
      </c>
      <c r="U43" s="178">
        <v>2</v>
      </c>
    </row>
    <row r="44" spans="2:21" s="41" customFormat="1" ht="13.5" customHeight="1">
      <c r="B44" s="161"/>
      <c r="C44" s="116" t="s">
        <v>381</v>
      </c>
      <c r="D44" s="178">
        <v>24</v>
      </c>
      <c r="E44" s="178">
        <v>4</v>
      </c>
      <c r="F44" s="178">
        <v>20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24</v>
      </c>
      <c r="N44" s="178">
        <v>4</v>
      </c>
      <c r="O44" s="178">
        <v>20</v>
      </c>
      <c r="P44" s="178">
        <v>21</v>
      </c>
      <c r="Q44" s="178">
        <v>4</v>
      </c>
      <c r="R44" s="178">
        <v>17</v>
      </c>
      <c r="S44" s="178">
        <v>3</v>
      </c>
      <c r="T44" s="178">
        <v>0</v>
      </c>
      <c r="U44" s="178">
        <v>3</v>
      </c>
    </row>
    <row r="45" spans="2:21" s="41" customFormat="1" ht="4.5" customHeight="1">
      <c r="B45" s="267"/>
      <c r="C45" s="116"/>
      <c r="D45" s="178"/>
      <c r="E45" s="178"/>
      <c r="F45" s="178"/>
      <c r="G45" s="179"/>
      <c r="H45" s="181"/>
      <c r="I45" s="181"/>
      <c r="J45" s="179"/>
      <c r="K45" s="181"/>
      <c r="L45" s="181"/>
      <c r="M45" s="178"/>
      <c r="N45" s="178"/>
      <c r="O45" s="178"/>
      <c r="P45" s="178"/>
      <c r="Q45" s="178"/>
      <c r="R45" s="178"/>
      <c r="S45" s="179"/>
      <c r="T45" s="181"/>
      <c r="U45" s="181"/>
    </row>
    <row r="46" spans="2:21" s="41" customFormat="1" ht="13.5" customHeight="1">
      <c r="B46" s="267"/>
      <c r="C46" s="116" t="s">
        <v>8</v>
      </c>
      <c r="D46" s="178">
        <v>187</v>
      </c>
      <c r="E46" s="178">
        <v>98</v>
      </c>
      <c r="F46" s="178">
        <v>89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187</v>
      </c>
      <c r="N46" s="178">
        <v>98</v>
      </c>
      <c r="O46" s="178">
        <v>89</v>
      </c>
      <c r="P46" s="178">
        <v>187</v>
      </c>
      <c r="Q46" s="178">
        <v>98</v>
      </c>
      <c r="R46" s="178">
        <v>89</v>
      </c>
      <c r="S46" s="178">
        <v>0</v>
      </c>
      <c r="T46" s="178">
        <v>0</v>
      </c>
      <c r="U46" s="178">
        <v>0</v>
      </c>
    </row>
    <row r="47" spans="2:21" s="41" customFormat="1" ht="13.5" customHeight="1">
      <c r="B47" s="420" t="s">
        <v>419</v>
      </c>
      <c r="C47" s="116" t="s">
        <v>325</v>
      </c>
      <c r="D47" s="178">
        <v>33</v>
      </c>
      <c r="E47" s="178">
        <v>12</v>
      </c>
      <c r="F47" s="178">
        <v>21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33</v>
      </c>
      <c r="N47" s="178">
        <v>12</v>
      </c>
      <c r="O47" s="178">
        <v>21</v>
      </c>
      <c r="P47" s="178">
        <v>33</v>
      </c>
      <c r="Q47" s="178">
        <v>12</v>
      </c>
      <c r="R47" s="178">
        <v>21</v>
      </c>
      <c r="S47" s="178">
        <v>0</v>
      </c>
      <c r="T47" s="178">
        <v>0</v>
      </c>
      <c r="U47" s="178">
        <v>0</v>
      </c>
    </row>
    <row r="48" spans="2:21" s="41" customFormat="1" ht="13.5" customHeight="1">
      <c r="B48" s="421"/>
      <c r="C48" s="116" t="s">
        <v>326</v>
      </c>
      <c r="D48" s="178">
        <v>48</v>
      </c>
      <c r="E48" s="178">
        <v>8</v>
      </c>
      <c r="F48" s="178">
        <v>40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48</v>
      </c>
      <c r="N48" s="178">
        <v>8</v>
      </c>
      <c r="O48" s="178">
        <v>40</v>
      </c>
      <c r="P48" s="178">
        <v>48</v>
      </c>
      <c r="Q48" s="178">
        <v>8</v>
      </c>
      <c r="R48" s="178">
        <v>40</v>
      </c>
      <c r="S48" s="178">
        <v>0</v>
      </c>
      <c r="T48" s="178">
        <v>0</v>
      </c>
      <c r="U48" s="178">
        <v>0</v>
      </c>
    </row>
    <row r="49" spans="1:21" s="41" customFormat="1" ht="13.5" customHeight="1">
      <c r="A49" s="161"/>
      <c r="B49" s="161"/>
      <c r="C49" s="119" t="s">
        <v>327</v>
      </c>
      <c r="D49" s="178">
        <v>106</v>
      </c>
      <c r="E49" s="178">
        <v>78</v>
      </c>
      <c r="F49" s="178">
        <v>28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106</v>
      </c>
      <c r="N49" s="178">
        <v>78</v>
      </c>
      <c r="O49" s="178">
        <v>28</v>
      </c>
      <c r="P49" s="178">
        <v>106</v>
      </c>
      <c r="Q49" s="178">
        <v>78</v>
      </c>
      <c r="R49" s="178">
        <v>28</v>
      </c>
      <c r="S49" s="178">
        <v>0</v>
      </c>
      <c r="T49" s="178">
        <v>0</v>
      </c>
      <c r="U49" s="178">
        <v>0</v>
      </c>
    </row>
    <row r="50" spans="1:21" s="5" customFormat="1" ht="4.5" customHeight="1" thickBot="1">
      <c r="A50" s="96"/>
      <c r="B50" s="54"/>
      <c r="C50" s="11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2:21" s="5" customFormat="1" ht="13.5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2:12" ht="13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ht="13.5" customHeight="1">
      <c r="H53" s="65"/>
    </row>
    <row r="54" ht="13.5" customHeight="1"/>
  </sheetData>
  <sheetProtection/>
  <mergeCells count="17">
    <mergeCell ref="J5:L5"/>
    <mergeCell ref="P5:R5"/>
    <mergeCell ref="B10:B12"/>
    <mergeCell ref="B8:C8"/>
    <mergeCell ref="B19:B20"/>
    <mergeCell ref="B5:C5"/>
    <mergeCell ref="B14:B15"/>
    <mergeCell ref="B30:B32"/>
    <mergeCell ref="B34:B38"/>
    <mergeCell ref="B47:B48"/>
    <mergeCell ref="B41:B43"/>
    <mergeCell ref="S5:U5"/>
    <mergeCell ref="P4:U4"/>
    <mergeCell ref="D4:O4"/>
    <mergeCell ref="M5:O5"/>
    <mergeCell ref="D5:F5"/>
    <mergeCell ref="G5:I5"/>
  </mergeCells>
  <printOptions/>
  <pageMargins left="0.8661417322834646" right="0.3937007874015748" top="0.8661417322834646" bottom="0.7874015748031497" header="0.5905511811023623" footer="0.5118110236220472"/>
  <pageSetup orientation="landscape" paperSize="9" scale="90" r:id="rId2"/>
  <headerFooter alignWithMargins="0">
    <oddFooter>&amp;C&amp;P / &amp;N ページ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.5" style="63" customWidth="1"/>
    <col min="2" max="2" width="7.375" style="63" customWidth="1"/>
    <col min="3" max="3" width="8.625" style="63" customWidth="1"/>
    <col min="4" max="19" width="5.00390625" style="63" customWidth="1"/>
    <col min="20" max="20" width="2.125" style="63" customWidth="1"/>
    <col min="21" max="16384" width="9.00390625" style="63" customWidth="1"/>
  </cols>
  <sheetData>
    <row r="1" spans="2:15" ht="4.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19" ht="13.5" customHeight="1">
      <c r="B2" s="27" t="s">
        <v>348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="5" customFormat="1" ht="4.5" customHeight="1" thickBot="1">
      <c r="N3" s="40"/>
    </row>
    <row r="4" spans="2:19" s="168" customFormat="1" ht="40.5" customHeight="1">
      <c r="B4" s="393" t="s">
        <v>146</v>
      </c>
      <c r="C4" s="369"/>
      <c r="D4" s="268" t="s">
        <v>424</v>
      </c>
      <c r="E4" s="422" t="s">
        <v>147</v>
      </c>
      <c r="F4" s="423"/>
      <c r="G4" s="428"/>
      <c r="H4" s="427" t="s">
        <v>420</v>
      </c>
      <c r="I4" s="423"/>
      <c r="J4" s="428"/>
      <c r="K4" s="427" t="s">
        <v>421</v>
      </c>
      <c r="L4" s="423"/>
      <c r="M4" s="428"/>
      <c r="N4" s="427" t="s">
        <v>422</v>
      </c>
      <c r="O4" s="423"/>
      <c r="P4" s="428"/>
      <c r="Q4" s="427" t="s">
        <v>423</v>
      </c>
      <c r="R4" s="423"/>
      <c r="S4" s="423"/>
    </row>
    <row r="5" spans="2:19" s="168" customFormat="1" ht="13.5" customHeight="1">
      <c r="B5" s="124"/>
      <c r="C5" s="116"/>
      <c r="D5" s="42" t="s">
        <v>8</v>
      </c>
      <c r="E5" s="112" t="s">
        <v>8</v>
      </c>
      <c r="F5" s="112" t="s">
        <v>27</v>
      </c>
      <c r="G5" s="112" t="s">
        <v>28</v>
      </c>
      <c r="H5" s="112" t="s">
        <v>8</v>
      </c>
      <c r="I5" s="112" t="s">
        <v>27</v>
      </c>
      <c r="J5" s="112" t="s">
        <v>28</v>
      </c>
      <c r="K5" s="112" t="s">
        <v>8</v>
      </c>
      <c r="L5" s="112" t="s">
        <v>27</v>
      </c>
      <c r="M5" s="112" t="s">
        <v>28</v>
      </c>
      <c r="N5" s="112" t="s">
        <v>8</v>
      </c>
      <c r="O5" s="112" t="s">
        <v>27</v>
      </c>
      <c r="P5" s="112" t="s">
        <v>28</v>
      </c>
      <c r="Q5" s="112" t="s">
        <v>8</v>
      </c>
      <c r="R5" s="112" t="s">
        <v>27</v>
      </c>
      <c r="S5" s="112" t="s">
        <v>28</v>
      </c>
    </row>
    <row r="6" spans="2:19" s="41" customFormat="1" ht="4.5" customHeight="1">
      <c r="B6" s="190"/>
      <c r="C6" s="189"/>
      <c r="D6" s="254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2:19" s="41" customFormat="1" ht="13.5" customHeight="1">
      <c r="B7" s="425" t="s">
        <v>148</v>
      </c>
      <c r="C7" s="426"/>
      <c r="D7" s="164">
        <f>SUM(D8:D12)</f>
        <v>5</v>
      </c>
      <c r="E7" s="164">
        <f>SUM(F7:G7)</f>
        <v>207</v>
      </c>
      <c r="F7" s="164">
        <f>SUM(F8:F12)</f>
        <v>87</v>
      </c>
      <c r="G7" s="164">
        <f>SUM(G8:G12)</f>
        <v>120</v>
      </c>
      <c r="H7" s="164">
        <f>SUM(I7:J7)</f>
        <v>58</v>
      </c>
      <c r="I7" s="164">
        <f>SUM(I8:I12)</f>
        <v>19</v>
      </c>
      <c r="J7" s="164">
        <f>SUM(J8:J12)</f>
        <v>39</v>
      </c>
      <c r="K7" s="164">
        <f>SUM(L7:M7)</f>
        <v>149</v>
      </c>
      <c r="L7" s="164">
        <f>SUM(L8:L12)</f>
        <v>68</v>
      </c>
      <c r="M7" s="164">
        <f>SUM(M8:M12)</f>
        <v>81</v>
      </c>
      <c r="N7" s="164">
        <f>SUM(O7:P7)</f>
        <v>133</v>
      </c>
      <c r="O7" s="164">
        <f>SUM(O8:O12)</f>
        <v>63</v>
      </c>
      <c r="P7" s="164">
        <f>SUM(P8:P12)</f>
        <v>70</v>
      </c>
      <c r="Q7" s="164">
        <f>SUM(R7:S7)</f>
        <v>0</v>
      </c>
      <c r="R7" s="164">
        <f>SUM(R8:R12)</f>
        <v>0</v>
      </c>
      <c r="S7" s="164">
        <f>SUM(S8:S12)</f>
        <v>0</v>
      </c>
    </row>
    <row r="8" spans="2:19" s="41" customFormat="1" ht="4.5" customHeight="1">
      <c r="B8" s="124"/>
      <c r="C8" s="116"/>
      <c r="D8" s="179"/>
      <c r="E8" s="179">
        <v>0</v>
      </c>
      <c r="F8" s="179"/>
      <c r="G8" s="179"/>
      <c r="H8" s="179">
        <v>0</v>
      </c>
      <c r="I8" s="179"/>
      <c r="J8" s="179"/>
      <c r="K8" s="179">
        <v>0</v>
      </c>
      <c r="L8" s="179"/>
      <c r="M8" s="179"/>
      <c r="N8" s="179">
        <v>0</v>
      </c>
      <c r="O8" s="179"/>
      <c r="P8" s="179"/>
      <c r="Q8" s="179">
        <v>0</v>
      </c>
      <c r="R8" s="179"/>
      <c r="S8" s="179"/>
    </row>
    <row r="9" spans="2:19" s="41" customFormat="1" ht="13.5" customHeight="1">
      <c r="B9" s="124" t="s">
        <v>134</v>
      </c>
      <c r="C9" s="116" t="s">
        <v>350</v>
      </c>
      <c r="D9" s="178">
        <v>2</v>
      </c>
      <c r="E9" s="178">
        <v>65</v>
      </c>
      <c r="F9" s="178">
        <v>21</v>
      </c>
      <c r="G9" s="178">
        <v>44</v>
      </c>
      <c r="H9" s="178">
        <v>0</v>
      </c>
      <c r="I9" s="178">
        <v>0</v>
      </c>
      <c r="J9" s="178">
        <v>0</v>
      </c>
      <c r="K9" s="178">
        <v>65</v>
      </c>
      <c r="L9" s="178">
        <v>21</v>
      </c>
      <c r="M9" s="178">
        <v>44</v>
      </c>
      <c r="N9" s="178">
        <v>65</v>
      </c>
      <c r="O9" s="178">
        <v>21</v>
      </c>
      <c r="P9" s="178">
        <v>44</v>
      </c>
      <c r="Q9" s="178">
        <v>0</v>
      </c>
      <c r="R9" s="178">
        <v>0</v>
      </c>
      <c r="S9" s="178">
        <v>0</v>
      </c>
    </row>
    <row r="10" spans="2:19" s="41" customFormat="1" ht="4.5" customHeight="1">
      <c r="B10" s="124"/>
      <c r="C10" s="116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2:19" s="41" customFormat="1" ht="13.5" customHeight="1">
      <c r="B11" s="124" t="s">
        <v>354</v>
      </c>
      <c r="C11" s="116" t="s">
        <v>353</v>
      </c>
      <c r="D11" s="178">
        <v>3</v>
      </c>
      <c r="E11" s="178">
        <v>142</v>
      </c>
      <c r="F11" s="178">
        <v>66</v>
      </c>
      <c r="G11" s="178">
        <v>76</v>
      </c>
      <c r="H11" s="178">
        <v>58</v>
      </c>
      <c r="I11" s="178">
        <v>19</v>
      </c>
      <c r="J11" s="178">
        <v>39</v>
      </c>
      <c r="K11" s="178">
        <v>84</v>
      </c>
      <c r="L11" s="178">
        <v>47</v>
      </c>
      <c r="M11" s="178">
        <v>37</v>
      </c>
      <c r="N11" s="178">
        <v>68</v>
      </c>
      <c r="O11" s="178">
        <v>42</v>
      </c>
      <c r="P11" s="178">
        <v>26</v>
      </c>
      <c r="Q11" s="178">
        <v>0</v>
      </c>
      <c r="R11" s="178">
        <v>0</v>
      </c>
      <c r="S11" s="178">
        <v>0</v>
      </c>
    </row>
    <row r="12" spans="2:19" s="5" customFormat="1" ht="4.5" customHeight="1" thickBot="1">
      <c r="B12" s="54"/>
      <c r="C12" s="11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="5" customFormat="1" ht="6" customHeight="1"/>
    <row r="14" ht="13.5" customHeight="1">
      <c r="B14" s="40" t="s">
        <v>367</v>
      </c>
    </row>
    <row r="16" ht="10.5">
      <c r="D16" s="65"/>
    </row>
  </sheetData>
  <sheetProtection/>
  <mergeCells count="7">
    <mergeCell ref="K4:M4"/>
    <mergeCell ref="N4:P4"/>
    <mergeCell ref="Q4:S4"/>
    <mergeCell ref="B7:C7"/>
    <mergeCell ref="B4:C4"/>
    <mergeCell ref="E4:G4"/>
    <mergeCell ref="H4:J4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0.00390625" defaultRowHeight="17.25" customHeight="1"/>
  <cols>
    <col min="1" max="1" width="0.5" style="59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spans="2:15" s="63" customFormat="1" ht="4.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ht="18" customHeight="1">
      <c r="B2" s="98" t="s">
        <v>312</v>
      </c>
    </row>
    <row r="3" spans="2:12" ht="4.5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9" s="272" customFormat="1" ht="18" customHeight="1">
      <c r="A4" s="5"/>
      <c r="B4" s="436" t="s">
        <v>149</v>
      </c>
      <c r="C4" s="444" t="s">
        <v>425</v>
      </c>
      <c r="D4" s="429" t="s">
        <v>150</v>
      </c>
      <c r="E4" s="429" t="s">
        <v>151</v>
      </c>
      <c r="F4" s="429" t="s">
        <v>152</v>
      </c>
      <c r="G4" s="271" t="s">
        <v>153</v>
      </c>
      <c r="H4" s="432" t="s">
        <v>175</v>
      </c>
      <c r="I4" s="442"/>
    </row>
    <row r="5" spans="1:9" s="272" customFormat="1" ht="18" customHeight="1">
      <c r="A5" s="41"/>
      <c r="B5" s="439"/>
      <c r="C5" s="430"/>
      <c r="D5" s="430"/>
      <c r="E5" s="430"/>
      <c r="F5" s="430"/>
      <c r="G5" s="273" t="s">
        <v>154</v>
      </c>
      <c r="H5" s="67" t="s">
        <v>155</v>
      </c>
      <c r="I5" s="67" t="s">
        <v>156</v>
      </c>
    </row>
    <row r="6" spans="1:9" s="272" customFormat="1" ht="18" customHeight="1" thickBot="1">
      <c r="A6" s="168"/>
      <c r="B6" s="274" t="s">
        <v>157</v>
      </c>
      <c r="C6" s="67" t="s">
        <v>158</v>
      </c>
      <c r="D6" s="67" t="s">
        <v>176</v>
      </c>
      <c r="E6" s="343">
        <v>0</v>
      </c>
      <c r="F6" s="343">
        <v>36</v>
      </c>
      <c r="G6" s="343">
        <v>288</v>
      </c>
      <c r="H6" s="343">
        <v>223</v>
      </c>
      <c r="I6" s="343">
        <v>1411</v>
      </c>
    </row>
    <row r="7" spans="1:9" ht="30" customHeight="1">
      <c r="A7" s="168"/>
      <c r="B7" s="14"/>
      <c r="C7" s="14"/>
      <c r="D7" s="14"/>
      <c r="E7" s="14"/>
      <c r="F7" s="14"/>
      <c r="G7" s="14"/>
      <c r="H7" s="14"/>
      <c r="I7" s="14"/>
    </row>
    <row r="8" spans="1:2" ht="18" customHeight="1">
      <c r="A8" s="41"/>
      <c r="B8" s="98" t="s">
        <v>344</v>
      </c>
    </row>
    <row r="9" spans="1:2" ht="4.5" customHeight="1" thickBot="1">
      <c r="A9" s="41"/>
      <c r="B9" s="66"/>
    </row>
    <row r="10" spans="1:7" s="272" customFormat="1" ht="18" customHeight="1">
      <c r="A10" s="41"/>
      <c r="B10" s="269" t="s">
        <v>159</v>
      </c>
      <c r="C10" s="270" t="s">
        <v>160</v>
      </c>
      <c r="D10" s="270" t="s">
        <v>161</v>
      </c>
      <c r="E10" s="270" t="s">
        <v>162</v>
      </c>
      <c r="F10" s="270" t="s">
        <v>163</v>
      </c>
      <c r="G10" s="271" t="s">
        <v>164</v>
      </c>
    </row>
    <row r="11" spans="1:7" s="272" customFormat="1" ht="18" customHeight="1">
      <c r="A11" s="41"/>
      <c r="B11" s="275" t="s">
        <v>8</v>
      </c>
      <c r="C11" s="276">
        <f>SUM(C12:C13)</f>
        <v>565</v>
      </c>
      <c r="D11" s="276">
        <f>SUM(D12:D13)</f>
        <v>4</v>
      </c>
      <c r="E11" s="276">
        <f>SUM(E12:E13)</f>
        <v>98</v>
      </c>
      <c r="F11" s="276">
        <f>SUM(F12:F13)</f>
        <v>60</v>
      </c>
      <c r="G11" s="276">
        <f>SUM(G12:G13)</f>
        <v>12</v>
      </c>
    </row>
    <row r="12" spans="1:7" s="272" customFormat="1" ht="18" customHeight="1">
      <c r="A12" s="41"/>
      <c r="B12" s="277" t="s">
        <v>27</v>
      </c>
      <c r="C12" s="344">
        <v>249</v>
      </c>
      <c r="D12" s="344">
        <v>2</v>
      </c>
      <c r="E12" s="344">
        <v>40</v>
      </c>
      <c r="F12" s="344">
        <v>20</v>
      </c>
      <c r="G12" s="345">
        <v>8</v>
      </c>
    </row>
    <row r="13" spans="1:7" s="272" customFormat="1" ht="18" customHeight="1" thickBot="1">
      <c r="A13" s="41"/>
      <c r="B13" s="278" t="s">
        <v>28</v>
      </c>
      <c r="C13" s="344">
        <v>316</v>
      </c>
      <c r="D13" s="344">
        <v>2</v>
      </c>
      <c r="E13" s="344">
        <v>58</v>
      </c>
      <c r="F13" s="344">
        <v>40</v>
      </c>
      <c r="G13" s="346">
        <v>4</v>
      </c>
    </row>
    <row r="14" spans="1:7" ht="30" customHeight="1">
      <c r="A14" s="41"/>
      <c r="B14" s="14"/>
      <c r="C14" s="14"/>
      <c r="D14" s="14"/>
      <c r="E14" s="14"/>
      <c r="F14" s="14"/>
      <c r="G14" s="17"/>
    </row>
    <row r="15" spans="1:2" ht="18" customHeight="1">
      <c r="A15" s="41"/>
      <c r="B15" s="98" t="s">
        <v>165</v>
      </c>
    </row>
    <row r="16" spans="1:2" ht="4.5" customHeight="1" thickBot="1">
      <c r="A16" s="41"/>
      <c r="B16" s="66"/>
    </row>
    <row r="17" spans="1:11" s="272" customFormat="1" ht="18" customHeight="1">
      <c r="A17" s="41"/>
      <c r="B17" s="279"/>
      <c r="C17" s="434" t="s">
        <v>177</v>
      </c>
      <c r="D17" s="435"/>
      <c r="E17" s="435"/>
      <c r="F17" s="435"/>
      <c r="G17" s="435"/>
      <c r="H17" s="436"/>
      <c r="I17" s="432" t="s">
        <v>178</v>
      </c>
      <c r="J17" s="433"/>
      <c r="K17" s="433"/>
    </row>
    <row r="18" spans="1:11" s="272" customFormat="1" ht="18" customHeight="1">
      <c r="A18" s="41"/>
      <c r="B18" s="272" t="s">
        <v>159</v>
      </c>
      <c r="C18" s="437"/>
      <c r="D18" s="438"/>
      <c r="E18" s="438"/>
      <c r="F18" s="438"/>
      <c r="G18" s="438"/>
      <c r="H18" s="439"/>
      <c r="I18" s="431" t="s">
        <v>8</v>
      </c>
      <c r="J18" s="273" t="s">
        <v>166</v>
      </c>
      <c r="K18" s="280" t="s">
        <v>179</v>
      </c>
    </row>
    <row r="19" spans="1:11" s="272" customFormat="1" ht="18" customHeight="1">
      <c r="A19" s="41"/>
      <c r="C19" s="67" t="s">
        <v>8</v>
      </c>
      <c r="D19" s="67" t="s">
        <v>167</v>
      </c>
      <c r="E19" s="67" t="s">
        <v>168</v>
      </c>
      <c r="F19" s="67" t="s">
        <v>169</v>
      </c>
      <c r="G19" s="67" t="s">
        <v>170</v>
      </c>
      <c r="H19" s="281" t="s">
        <v>286</v>
      </c>
      <c r="I19" s="430"/>
      <c r="J19" s="440" t="s">
        <v>180</v>
      </c>
      <c r="K19" s="441"/>
    </row>
    <row r="20" spans="1:11" s="272" customFormat="1" ht="18" customHeight="1">
      <c r="A20" s="41"/>
      <c r="B20" s="282" t="s">
        <v>8</v>
      </c>
      <c r="C20" s="283">
        <f>SUM(D20:H20)</f>
        <v>19</v>
      </c>
      <c r="D20" s="284">
        <v>0</v>
      </c>
      <c r="E20" s="276">
        <f>SUM(E21:E22)</f>
        <v>1</v>
      </c>
      <c r="F20" s="276">
        <f aca="true" t="shared" si="0" ref="F20:K20">SUM(F21:F22)</f>
        <v>14</v>
      </c>
      <c r="G20" s="276">
        <f t="shared" si="0"/>
        <v>3</v>
      </c>
      <c r="H20" s="276">
        <f t="shared" si="0"/>
        <v>1</v>
      </c>
      <c r="I20" s="276">
        <f>SUM(I21:I22)</f>
        <v>3</v>
      </c>
      <c r="J20" s="276">
        <f t="shared" si="0"/>
        <v>0</v>
      </c>
      <c r="K20" s="276">
        <f t="shared" si="0"/>
        <v>3</v>
      </c>
    </row>
    <row r="21" spans="1:11" s="272" customFormat="1" ht="18" customHeight="1">
      <c r="A21" s="41"/>
      <c r="B21" s="272" t="s">
        <v>27</v>
      </c>
      <c r="C21" s="285">
        <f>SUM(D21:H21)</f>
        <v>8</v>
      </c>
      <c r="D21" s="286">
        <v>0</v>
      </c>
      <c r="E21" s="344">
        <v>1</v>
      </c>
      <c r="F21" s="344">
        <v>7</v>
      </c>
      <c r="G21" s="344">
        <v>0</v>
      </c>
      <c r="H21" s="344">
        <v>0</v>
      </c>
      <c r="I21" s="286">
        <f>SUM(J21:K21)</f>
        <v>0</v>
      </c>
      <c r="J21" s="286">
        <v>0</v>
      </c>
      <c r="K21" s="286">
        <v>0</v>
      </c>
    </row>
    <row r="22" spans="1:11" s="272" customFormat="1" ht="18" customHeight="1" thickBot="1">
      <c r="A22" s="41"/>
      <c r="B22" s="272" t="s">
        <v>28</v>
      </c>
      <c r="C22" s="287">
        <f>SUM(D22:H22)</f>
        <v>11</v>
      </c>
      <c r="D22" s="286">
        <v>0</v>
      </c>
      <c r="E22" s="286">
        <v>0</v>
      </c>
      <c r="F22" s="344">
        <v>7</v>
      </c>
      <c r="G22" s="344">
        <v>3</v>
      </c>
      <c r="H22" s="344">
        <v>1</v>
      </c>
      <c r="I22" s="288">
        <f>SUM(J22:K22)</f>
        <v>3</v>
      </c>
      <c r="J22" s="346">
        <v>0</v>
      </c>
      <c r="K22" s="347">
        <v>3</v>
      </c>
    </row>
    <row r="23" spans="1:9" ht="30" customHeight="1">
      <c r="A23" s="41"/>
      <c r="B23" s="14"/>
      <c r="C23" s="14"/>
      <c r="D23" s="14"/>
      <c r="E23" s="14"/>
      <c r="F23" s="14"/>
      <c r="G23" s="14"/>
      <c r="H23" s="14"/>
      <c r="I23" s="14"/>
    </row>
    <row r="24" spans="1:2" ht="18" customHeight="1">
      <c r="A24" s="41"/>
      <c r="B24" s="98" t="s">
        <v>315</v>
      </c>
    </row>
    <row r="25" spans="1:2" ht="4.5" customHeight="1" thickBot="1">
      <c r="A25" s="41"/>
      <c r="B25" s="66"/>
    </row>
    <row r="26" spans="1:10" s="272" customFormat="1" ht="18" customHeight="1">
      <c r="A26" s="41"/>
      <c r="B26" s="436" t="s">
        <v>159</v>
      </c>
      <c r="C26" s="432" t="s">
        <v>295</v>
      </c>
      <c r="D26" s="443"/>
      <c r="E26" s="429" t="s">
        <v>171</v>
      </c>
      <c r="F26" s="289" t="s">
        <v>426</v>
      </c>
      <c r="G26" s="429" t="s">
        <v>172</v>
      </c>
      <c r="H26" s="289" t="s">
        <v>368</v>
      </c>
      <c r="I26" s="429" t="s">
        <v>173</v>
      </c>
      <c r="J26" s="290" t="s">
        <v>174</v>
      </c>
    </row>
    <row r="27" spans="1:10" s="272" customFormat="1" ht="18" customHeight="1">
      <c r="A27" s="41"/>
      <c r="B27" s="439"/>
      <c r="C27" s="67" t="s">
        <v>294</v>
      </c>
      <c r="D27" s="67" t="s">
        <v>137</v>
      </c>
      <c r="E27" s="430"/>
      <c r="F27" s="348" t="s">
        <v>427</v>
      </c>
      <c r="G27" s="430"/>
      <c r="H27" s="348" t="s">
        <v>369</v>
      </c>
      <c r="I27" s="430"/>
      <c r="J27" s="291" t="s">
        <v>137</v>
      </c>
    </row>
    <row r="28" spans="1:10" s="272" customFormat="1" ht="18" customHeight="1">
      <c r="A28" s="41"/>
      <c r="B28" s="282" t="s">
        <v>8</v>
      </c>
      <c r="C28" s="283">
        <f>SUM(C29:C30)</f>
        <v>3</v>
      </c>
      <c r="D28" s="284">
        <f>SUM(D29:D30)</f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</row>
    <row r="29" spans="1:10" s="272" customFormat="1" ht="18" customHeight="1">
      <c r="A29" s="41"/>
      <c r="B29" s="272" t="s">
        <v>27</v>
      </c>
      <c r="C29" s="349">
        <v>1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</row>
    <row r="30" spans="1:10" s="272" customFormat="1" ht="18" customHeight="1" thickBot="1">
      <c r="A30" s="41"/>
      <c r="B30" s="292" t="s">
        <v>28</v>
      </c>
      <c r="C30" s="287">
        <v>2</v>
      </c>
      <c r="D30" s="350">
        <v>0</v>
      </c>
      <c r="E30" s="350">
        <v>0</v>
      </c>
      <c r="F30" s="350">
        <v>0</v>
      </c>
      <c r="G30" s="350">
        <v>0</v>
      </c>
      <c r="H30" s="350">
        <v>0</v>
      </c>
      <c r="I30" s="350">
        <v>0</v>
      </c>
      <c r="J30" s="350">
        <v>0</v>
      </c>
    </row>
    <row r="31" ht="12">
      <c r="A31" s="41"/>
    </row>
    <row r="32" ht="12">
      <c r="A32" s="41"/>
    </row>
    <row r="33" ht="12">
      <c r="A33" s="41"/>
    </row>
    <row r="34" ht="12">
      <c r="A34" s="41"/>
    </row>
    <row r="35" ht="12">
      <c r="A35" s="41"/>
    </row>
    <row r="36" ht="17.25" customHeight="1">
      <c r="A36" s="41"/>
    </row>
    <row r="37" ht="17.25" customHeight="1">
      <c r="A37" s="41"/>
    </row>
    <row r="38" ht="17.25" customHeight="1">
      <c r="A38" s="5"/>
    </row>
  </sheetData>
  <sheetProtection/>
  <mergeCells count="15">
    <mergeCell ref="B4:B5"/>
    <mergeCell ref="D4:D5"/>
    <mergeCell ref="E4:E5"/>
    <mergeCell ref="F4:F5"/>
    <mergeCell ref="C4:C5"/>
    <mergeCell ref="B26:B27"/>
    <mergeCell ref="E26:E27"/>
    <mergeCell ref="I18:I19"/>
    <mergeCell ref="I17:K17"/>
    <mergeCell ref="C17:H18"/>
    <mergeCell ref="J19:K19"/>
    <mergeCell ref="H4:I4"/>
    <mergeCell ref="C26:D26"/>
    <mergeCell ref="G26:G27"/>
    <mergeCell ref="I26:I27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R38"/>
  <sheetViews>
    <sheetView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 customHeight="1"/>
  <cols>
    <col min="1" max="1" width="0.5" style="5" customWidth="1"/>
    <col min="2" max="2" width="9.625" style="5" customWidth="1"/>
    <col min="3" max="11" width="7.625" style="5" customWidth="1"/>
    <col min="12" max="12" width="6.00390625" style="5" customWidth="1"/>
    <col min="13" max="16" width="6.00390625" style="5" bestFit="1" customWidth="1"/>
    <col min="17" max="17" width="6.75390625" style="5" bestFit="1" customWidth="1"/>
    <col min="18" max="18" width="6.00390625" style="5" bestFit="1" customWidth="1"/>
    <col min="19" max="19" width="6.625" style="5" customWidth="1"/>
    <col min="20" max="16384" width="8.00390625" style="5" customWidth="1"/>
  </cols>
  <sheetData>
    <row r="1" ht="4.5" customHeight="1"/>
    <row r="2" spans="2:18" ht="13.5" customHeight="1">
      <c r="B2" s="27" t="s">
        <v>358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ht="4.5" customHeight="1" thickBot="1"/>
    <row r="4" spans="2:18" s="168" customFormat="1" ht="13.5" customHeight="1">
      <c r="B4" s="265"/>
      <c r="C4" s="222"/>
      <c r="D4" s="114" t="s">
        <v>181</v>
      </c>
      <c r="E4" s="114" t="s">
        <v>17</v>
      </c>
      <c r="F4" s="114" t="s">
        <v>17</v>
      </c>
      <c r="G4" s="114" t="s">
        <v>210</v>
      </c>
      <c r="H4" s="114"/>
      <c r="I4" s="149" t="s">
        <v>411</v>
      </c>
      <c r="J4" s="114" t="s">
        <v>359</v>
      </c>
      <c r="K4" s="114" t="s">
        <v>212</v>
      </c>
      <c r="L4" s="446" t="s">
        <v>213</v>
      </c>
      <c r="M4" s="447"/>
      <c r="N4" s="447"/>
      <c r="O4" s="447"/>
      <c r="P4" s="448"/>
      <c r="Q4" s="114" t="s">
        <v>182</v>
      </c>
      <c r="R4" s="114"/>
    </row>
    <row r="5" spans="2:18" s="168" customFormat="1" ht="13.5" customHeight="1">
      <c r="B5" s="384" t="s">
        <v>23</v>
      </c>
      <c r="C5" s="445" t="s">
        <v>8</v>
      </c>
      <c r="D5" s="42" t="s">
        <v>183</v>
      </c>
      <c r="E5" s="42" t="s">
        <v>184</v>
      </c>
      <c r="F5" s="42" t="s">
        <v>185</v>
      </c>
      <c r="G5" s="42" t="s">
        <v>214</v>
      </c>
      <c r="H5" s="42" t="s">
        <v>186</v>
      </c>
      <c r="I5" s="165" t="s">
        <v>412</v>
      </c>
      <c r="J5" s="42" t="s">
        <v>360</v>
      </c>
      <c r="K5" s="42" t="s">
        <v>187</v>
      </c>
      <c r="L5" s="449" t="s">
        <v>216</v>
      </c>
      <c r="M5" s="450"/>
      <c r="N5" s="450"/>
      <c r="O5" s="450"/>
      <c r="P5" s="451"/>
      <c r="Q5" s="42" t="s">
        <v>188</v>
      </c>
      <c r="R5" s="42" t="s">
        <v>189</v>
      </c>
    </row>
    <row r="6" spans="2:18" s="168" customFormat="1" ht="13.5" customHeight="1">
      <c r="B6" s="384"/>
      <c r="C6" s="445"/>
      <c r="D6" s="115"/>
      <c r="E6" s="115" t="s">
        <v>183</v>
      </c>
      <c r="F6" s="115" t="s">
        <v>190</v>
      </c>
      <c r="G6" s="115" t="s">
        <v>217</v>
      </c>
      <c r="H6" s="115"/>
      <c r="I6" s="165" t="s">
        <v>215</v>
      </c>
      <c r="J6" s="115" t="s">
        <v>215</v>
      </c>
      <c r="K6" s="115" t="s">
        <v>183</v>
      </c>
      <c r="L6" s="364" t="s">
        <v>8</v>
      </c>
      <c r="M6" s="112" t="s">
        <v>191</v>
      </c>
      <c r="N6" s="112" t="s">
        <v>192</v>
      </c>
      <c r="O6" s="112" t="s">
        <v>193</v>
      </c>
      <c r="P6" s="112" t="s">
        <v>218</v>
      </c>
      <c r="Q6" s="115" t="s">
        <v>194</v>
      </c>
      <c r="R6" s="115"/>
    </row>
    <row r="7" spans="3:18" s="168" customFormat="1" ht="13.5" customHeight="1">
      <c r="C7" s="42"/>
      <c r="D7" s="42" t="s">
        <v>191</v>
      </c>
      <c r="E7" s="42" t="s">
        <v>192</v>
      </c>
      <c r="F7" s="42" t="s">
        <v>193</v>
      </c>
      <c r="G7" s="42" t="s">
        <v>218</v>
      </c>
      <c r="H7" s="42" t="s">
        <v>219</v>
      </c>
      <c r="I7" s="42" t="s">
        <v>220</v>
      </c>
      <c r="J7" s="42" t="s">
        <v>221</v>
      </c>
      <c r="K7" s="42" t="s">
        <v>195</v>
      </c>
      <c r="L7" s="386"/>
      <c r="M7" s="42" t="s">
        <v>196</v>
      </c>
      <c r="N7" s="42" t="s">
        <v>196</v>
      </c>
      <c r="O7" s="42" t="s">
        <v>196</v>
      </c>
      <c r="P7" s="42" t="s">
        <v>222</v>
      </c>
      <c r="Q7" s="42" t="s">
        <v>197</v>
      </c>
      <c r="R7" s="42" t="s">
        <v>197</v>
      </c>
    </row>
    <row r="8" spans="2:18" s="41" customFormat="1" ht="4.5" customHeight="1">
      <c r="B8" s="190"/>
      <c r="C8" s="254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2:18" s="41" customFormat="1" ht="13.5" customHeight="1">
      <c r="B9" s="166" t="s">
        <v>408</v>
      </c>
      <c r="C9" s="167">
        <f>SUM(D9:J9)</f>
        <v>7202</v>
      </c>
      <c r="D9" s="164">
        <f aca="true" t="shared" si="0" ref="D9:P9">SUM(D13:D37)</f>
        <v>7124</v>
      </c>
      <c r="E9" s="164">
        <f t="shared" si="0"/>
        <v>22</v>
      </c>
      <c r="F9" s="164">
        <f t="shared" si="0"/>
        <v>2</v>
      </c>
      <c r="G9" s="164">
        <f t="shared" si="0"/>
        <v>9</v>
      </c>
      <c r="H9" s="164">
        <f t="shared" si="0"/>
        <v>16</v>
      </c>
      <c r="I9" s="164">
        <f t="shared" si="0"/>
        <v>29</v>
      </c>
      <c r="J9" s="164">
        <f t="shared" si="0"/>
        <v>0</v>
      </c>
      <c r="K9" s="164">
        <f>SUM(K13:K37)</f>
        <v>133</v>
      </c>
      <c r="L9" s="164">
        <f t="shared" si="0"/>
        <v>0</v>
      </c>
      <c r="M9" s="164">
        <f t="shared" si="0"/>
        <v>0</v>
      </c>
      <c r="N9" s="164">
        <f t="shared" si="0"/>
        <v>0</v>
      </c>
      <c r="O9" s="164">
        <f t="shared" si="0"/>
        <v>0</v>
      </c>
      <c r="P9" s="164">
        <f t="shared" si="0"/>
        <v>0</v>
      </c>
      <c r="Q9" s="293">
        <f>IF($C9=0,0,$D9/$C9*100)</f>
        <v>98.91696750902527</v>
      </c>
      <c r="R9" s="293">
        <f>IF($C9=0,0,($H9+$L9)/$C9*100)</f>
        <v>0.22216051096917525</v>
      </c>
    </row>
    <row r="10" spans="2:18" s="41" customFormat="1" ht="13.5" customHeight="1">
      <c r="B10" s="119" t="s">
        <v>409</v>
      </c>
      <c r="C10" s="177">
        <f>SUM(D10:J10)</f>
        <v>158</v>
      </c>
      <c r="D10" s="181">
        <v>157</v>
      </c>
      <c r="E10" s="181">
        <v>0</v>
      </c>
      <c r="F10" s="181">
        <v>0</v>
      </c>
      <c r="G10" s="181">
        <v>0</v>
      </c>
      <c r="H10" s="181">
        <v>0</v>
      </c>
      <c r="I10" s="181">
        <v>1</v>
      </c>
      <c r="J10" s="181">
        <v>0</v>
      </c>
      <c r="K10" s="181">
        <v>9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294">
        <f>IF($C10=0,0,$D10/$C10*100)</f>
        <v>99.36708860759494</v>
      </c>
      <c r="R10" s="294">
        <f>IF($C10=0,0,($H10+$L10)/$C10*100)</f>
        <v>0</v>
      </c>
    </row>
    <row r="11" spans="2:18" s="41" customFormat="1" ht="13.5" customHeight="1">
      <c r="B11" s="119" t="s">
        <v>410</v>
      </c>
      <c r="C11" s="177">
        <f>SUM(D11:J11)</f>
        <v>149</v>
      </c>
      <c r="D11" s="181">
        <v>149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2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294">
        <f>IF($C11=0,0,$D11/$C11*100)</f>
        <v>100</v>
      </c>
      <c r="R11" s="294">
        <f>IF($C11=0,0,($H11+$L11)/$C11*100)</f>
        <v>0</v>
      </c>
    </row>
    <row r="12" spans="2:18" s="41" customFormat="1" ht="4.5" customHeight="1">
      <c r="B12" s="119"/>
      <c r="C12" s="180">
        <v>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295"/>
      <c r="R12" s="296"/>
    </row>
    <row r="13" spans="2:18" s="41" customFormat="1" ht="13.5" customHeight="1">
      <c r="B13" s="41" t="s">
        <v>407</v>
      </c>
      <c r="C13" s="177">
        <f>SUM(D13:J13)</f>
        <v>2515</v>
      </c>
      <c r="D13" s="181">
        <v>2486</v>
      </c>
      <c r="E13" s="181">
        <v>14</v>
      </c>
      <c r="F13" s="181">
        <v>2</v>
      </c>
      <c r="G13" s="181">
        <v>0</v>
      </c>
      <c r="H13" s="181">
        <v>6</v>
      </c>
      <c r="I13" s="181">
        <v>7</v>
      </c>
      <c r="J13" s="181">
        <v>0</v>
      </c>
      <c r="K13" s="181">
        <v>53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294">
        <f aca="true" t="shared" si="1" ref="Q13:Q20">IF($C13=0,0,$D13/$C13*100)</f>
        <v>98.8469184890656</v>
      </c>
      <c r="R13" s="294">
        <f aca="true" t="shared" si="2" ref="R13:R20">IF($C13=0,0,($H13+$L13)/$C13*100)</f>
        <v>0.2385685884691849</v>
      </c>
    </row>
    <row r="14" spans="2:18" s="41" customFormat="1" ht="13.5" customHeight="1">
      <c r="B14" s="41" t="s">
        <v>406</v>
      </c>
      <c r="C14" s="177">
        <f aca="true" t="shared" si="3" ref="C14:C36">SUM(D14:J14)</f>
        <v>532</v>
      </c>
      <c r="D14" s="181">
        <v>528</v>
      </c>
      <c r="E14" s="181">
        <v>0</v>
      </c>
      <c r="F14" s="181">
        <v>0</v>
      </c>
      <c r="G14" s="181">
        <v>2</v>
      </c>
      <c r="H14" s="181">
        <v>1</v>
      </c>
      <c r="I14" s="181">
        <v>1</v>
      </c>
      <c r="J14" s="181">
        <v>0</v>
      </c>
      <c r="K14" s="181">
        <v>12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294">
        <f t="shared" si="1"/>
        <v>99.24812030075188</v>
      </c>
      <c r="R14" s="294">
        <f t="shared" si="2"/>
        <v>0.18796992481203006</v>
      </c>
    </row>
    <row r="15" spans="2:18" s="41" customFormat="1" ht="13.5" customHeight="1">
      <c r="B15" s="41" t="s">
        <v>405</v>
      </c>
      <c r="C15" s="177">
        <f t="shared" si="3"/>
        <v>338</v>
      </c>
      <c r="D15" s="181">
        <v>335</v>
      </c>
      <c r="E15" s="181">
        <v>0</v>
      </c>
      <c r="F15" s="181">
        <v>0</v>
      </c>
      <c r="G15" s="181">
        <v>0</v>
      </c>
      <c r="H15" s="181">
        <v>3</v>
      </c>
      <c r="I15" s="181">
        <v>0</v>
      </c>
      <c r="J15" s="181">
        <v>0</v>
      </c>
      <c r="K15" s="181">
        <v>3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294">
        <f t="shared" si="1"/>
        <v>99.11242603550295</v>
      </c>
      <c r="R15" s="294">
        <f t="shared" si="2"/>
        <v>0.8875739644970414</v>
      </c>
    </row>
    <row r="16" spans="2:18" s="41" customFormat="1" ht="13.5" customHeight="1">
      <c r="B16" s="41" t="s">
        <v>404</v>
      </c>
      <c r="C16" s="177">
        <f t="shared" si="3"/>
        <v>741</v>
      </c>
      <c r="D16" s="181">
        <v>733</v>
      </c>
      <c r="E16" s="181">
        <v>0</v>
      </c>
      <c r="F16" s="181">
        <v>0</v>
      </c>
      <c r="G16" s="181">
        <v>1</v>
      </c>
      <c r="H16" s="181">
        <v>2</v>
      </c>
      <c r="I16" s="181">
        <v>5</v>
      </c>
      <c r="J16" s="181">
        <v>0</v>
      </c>
      <c r="K16" s="181">
        <v>7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294">
        <f t="shared" si="1"/>
        <v>98.9203778677463</v>
      </c>
      <c r="R16" s="294">
        <f t="shared" si="2"/>
        <v>0.2699055330634278</v>
      </c>
    </row>
    <row r="17" spans="2:18" s="41" customFormat="1" ht="13.5" customHeight="1">
      <c r="B17" s="41" t="s">
        <v>403</v>
      </c>
      <c r="C17" s="177">
        <f t="shared" si="3"/>
        <v>415</v>
      </c>
      <c r="D17" s="181">
        <v>411</v>
      </c>
      <c r="E17" s="181">
        <v>1</v>
      </c>
      <c r="F17" s="181">
        <v>0</v>
      </c>
      <c r="G17" s="181">
        <v>1</v>
      </c>
      <c r="H17" s="181">
        <v>1</v>
      </c>
      <c r="I17" s="181">
        <v>1</v>
      </c>
      <c r="J17" s="181">
        <v>0</v>
      </c>
      <c r="K17" s="181">
        <v>1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294">
        <f t="shared" si="1"/>
        <v>99.03614457831326</v>
      </c>
      <c r="R17" s="294">
        <f t="shared" si="2"/>
        <v>0.24096385542168677</v>
      </c>
    </row>
    <row r="18" spans="2:18" s="41" customFormat="1" ht="13.5" customHeight="1">
      <c r="B18" s="41" t="s">
        <v>402</v>
      </c>
      <c r="C18" s="177">
        <f t="shared" si="3"/>
        <v>352</v>
      </c>
      <c r="D18" s="181">
        <v>352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5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294">
        <f t="shared" si="1"/>
        <v>100</v>
      </c>
      <c r="R18" s="294">
        <f t="shared" si="2"/>
        <v>0</v>
      </c>
    </row>
    <row r="19" spans="2:18" s="41" customFormat="1" ht="13.5" customHeight="1">
      <c r="B19" s="41" t="s">
        <v>401</v>
      </c>
      <c r="C19" s="177">
        <f t="shared" si="3"/>
        <v>275</v>
      </c>
      <c r="D19" s="181">
        <v>274</v>
      </c>
      <c r="E19" s="181">
        <v>0</v>
      </c>
      <c r="F19" s="181">
        <v>0</v>
      </c>
      <c r="G19" s="181">
        <v>0</v>
      </c>
      <c r="H19" s="181">
        <v>0</v>
      </c>
      <c r="I19" s="181">
        <v>1</v>
      </c>
      <c r="J19" s="181">
        <v>0</v>
      </c>
      <c r="K19" s="181">
        <v>9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294">
        <f t="shared" si="1"/>
        <v>99.63636363636364</v>
      </c>
      <c r="R19" s="294">
        <f t="shared" si="2"/>
        <v>0</v>
      </c>
    </row>
    <row r="20" spans="2:18" s="41" customFormat="1" ht="13.5" customHeight="1">
      <c r="B20" s="41" t="s">
        <v>400</v>
      </c>
      <c r="C20" s="177">
        <f t="shared" si="3"/>
        <v>277</v>
      </c>
      <c r="D20" s="181">
        <v>275</v>
      </c>
      <c r="E20" s="181">
        <v>0</v>
      </c>
      <c r="F20" s="181">
        <v>0</v>
      </c>
      <c r="G20" s="181">
        <v>0</v>
      </c>
      <c r="H20" s="181">
        <v>1</v>
      </c>
      <c r="I20" s="181">
        <v>1</v>
      </c>
      <c r="J20" s="181">
        <v>0</v>
      </c>
      <c r="K20" s="181">
        <v>13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294">
        <f t="shared" si="1"/>
        <v>99.27797833935018</v>
      </c>
      <c r="R20" s="294">
        <f t="shared" si="2"/>
        <v>0.36101083032490977</v>
      </c>
    </row>
    <row r="21" spans="3:18" s="41" customFormat="1" ht="4.5" customHeight="1">
      <c r="C21" s="177"/>
      <c r="D21" s="178"/>
      <c r="E21" s="181"/>
      <c r="F21" s="181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297"/>
      <c r="R21" s="296"/>
    </row>
    <row r="22" spans="2:18" s="41" customFormat="1" ht="13.5" customHeight="1">
      <c r="B22" s="41" t="s">
        <v>399</v>
      </c>
      <c r="C22" s="177">
        <f t="shared" si="3"/>
        <v>39</v>
      </c>
      <c r="D22" s="181">
        <v>39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1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294">
        <f aca="true" t="shared" si="4" ref="Q22:Q37">IF($C22=0,0,$D22/$C22*100)</f>
        <v>100</v>
      </c>
      <c r="R22" s="294">
        <f aca="true" t="shared" si="5" ref="R22:R37">IF($C22=0,0,($H22+$L22)/$C22*100)</f>
        <v>0</v>
      </c>
    </row>
    <row r="23" spans="2:18" s="41" customFormat="1" ht="13.5" customHeight="1">
      <c r="B23" s="41" t="s">
        <v>398</v>
      </c>
      <c r="C23" s="177">
        <f t="shared" si="3"/>
        <v>10</v>
      </c>
      <c r="D23" s="181">
        <v>10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1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294">
        <f t="shared" si="4"/>
        <v>100</v>
      </c>
      <c r="R23" s="294">
        <f t="shared" si="5"/>
        <v>0</v>
      </c>
    </row>
    <row r="24" spans="2:18" s="41" customFormat="1" ht="13.5" customHeight="1">
      <c r="B24" s="41" t="s">
        <v>26</v>
      </c>
      <c r="C24" s="177">
        <f t="shared" si="3"/>
        <v>23</v>
      </c>
      <c r="D24" s="181">
        <v>23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294">
        <f t="shared" si="4"/>
        <v>100</v>
      </c>
      <c r="R24" s="294">
        <f t="shared" si="5"/>
        <v>0</v>
      </c>
    </row>
    <row r="25" spans="2:18" s="41" customFormat="1" ht="13.5" customHeight="1">
      <c r="B25" s="41" t="s">
        <v>397</v>
      </c>
      <c r="C25" s="177">
        <f t="shared" si="3"/>
        <v>225</v>
      </c>
      <c r="D25" s="181">
        <v>220</v>
      </c>
      <c r="E25" s="181">
        <v>1</v>
      </c>
      <c r="F25" s="181">
        <v>0</v>
      </c>
      <c r="G25" s="181">
        <v>1</v>
      </c>
      <c r="H25" s="181">
        <v>2</v>
      </c>
      <c r="I25" s="181">
        <v>1</v>
      </c>
      <c r="J25" s="181">
        <v>0</v>
      </c>
      <c r="K25" s="181">
        <v>2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294">
        <f t="shared" si="4"/>
        <v>97.77777777777777</v>
      </c>
      <c r="R25" s="294">
        <f t="shared" si="5"/>
        <v>0.8888888888888888</v>
      </c>
    </row>
    <row r="26" spans="2:18" s="41" customFormat="1" ht="13.5" customHeight="1">
      <c r="B26" s="41" t="s">
        <v>396</v>
      </c>
      <c r="C26" s="177">
        <f t="shared" si="3"/>
        <v>47</v>
      </c>
      <c r="D26" s="181">
        <v>47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294">
        <f t="shared" si="4"/>
        <v>100</v>
      </c>
      <c r="R26" s="294">
        <f t="shared" si="5"/>
        <v>0</v>
      </c>
    </row>
    <row r="27" spans="2:18" s="41" customFormat="1" ht="13.5" customHeight="1">
      <c r="B27" s="41" t="s">
        <v>395</v>
      </c>
      <c r="C27" s="177">
        <f t="shared" si="3"/>
        <v>78</v>
      </c>
      <c r="D27" s="181">
        <v>78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2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294">
        <f t="shared" si="4"/>
        <v>100</v>
      </c>
      <c r="R27" s="294">
        <f t="shared" si="5"/>
        <v>0</v>
      </c>
    </row>
    <row r="28" spans="2:18" s="41" customFormat="1" ht="13.5" customHeight="1">
      <c r="B28" s="41" t="s">
        <v>394</v>
      </c>
      <c r="C28" s="177">
        <f t="shared" si="3"/>
        <v>46</v>
      </c>
      <c r="D28" s="181">
        <v>46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1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294">
        <f t="shared" si="4"/>
        <v>100</v>
      </c>
      <c r="R28" s="294">
        <f t="shared" si="5"/>
        <v>0</v>
      </c>
    </row>
    <row r="29" spans="2:18" s="41" customFormat="1" ht="13.5" customHeight="1">
      <c r="B29" s="41" t="s">
        <v>393</v>
      </c>
      <c r="C29" s="177">
        <f t="shared" si="3"/>
        <v>57</v>
      </c>
      <c r="D29" s="181">
        <v>57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294">
        <f t="shared" si="4"/>
        <v>100</v>
      </c>
      <c r="R29" s="294">
        <f t="shared" si="5"/>
        <v>0</v>
      </c>
    </row>
    <row r="30" spans="2:18" s="41" customFormat="1" ht="13.5" customHeight="1">
      <c r="B30" s="41" t="s">
        <v>392</v>
      </c>
      <c r="C30" s="177">
        <f t="shared" si="3"/>
        <v>97</v>
      </c>
      <c r="D30" s="181">
        <v>96</v>
      </c>
      <c r="E30" s="181">
        <v>0</v>
      </c>
      <c r="F30" s="181">
        <v>0</v>
      </c>
      <c r="G30" s="181">
        <v>0</v>
      </c>
      <c r="H30" s="181">
        <v>0</v>
      </c>
      <c r="I30" s="181">
        <v>1</v>
      </c>
      <c r="J30" s="181">
        <v>0</v>
      </c>
      <c r="K30" s="181">
        <v>2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294">
        <f t="shared" si="4"/>
        <v>98.96907216494846</v>
      </c>
      <c r="R30" s="294">
        <f t="shared" si="5"/>
        <v>0</v>
      </c>
    </row>
    <row r="31" spans="2:18" s="41" customFormat="1" ht="13.5" customHeight="1">
      <c r="B31" s="41" t="s">
        <v>391</v>
      </c>
      <c r="C31" s="177">
        <f t="shared" si="3"/>
        <v>129</v>
      </c>
      <c r="D31" s="181">
        <v>129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3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294">
        <f t="shared" si="4"/>
        <v>100</v>
      </c>
      <c r="R31" s="294">
        <f t="shared" si="5"/>
        <v>0</v>
      </c>
    </row>
    <row r="32" spans="2:18" s="41" customFormat="1" ht="13.5" customHeight="1">
      <c r="B32" s="41" t="s">
        <v>390</v>
      </c>
      <c r="C32" s="177">
        <f t="shared" si="3"/>
        <v>190</v>
      </c>
      <c r="D32" s="181">
        <v>181</v>
      </c>
      <c r="E32" s="181">
        <v>5</v>
      </c>
      <c r="F32" s="181">
        <v>0</v>
      </c>
      <c r="G32" s="181">
        <v>1</v>
      </c>
      <c r="H32" s="181">
        <v>0</v>
      </c>
      <c r="I32" s="181">
        <v>3</v>
      </c>
      <c r="J32" s="181">
        <v>0</v>
      </c>
      <c r="K32" s="181">
        <v>3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294">
        <f t="shared" si="4"/>
        <v>95.26315789473684</v>
      </c>
      <c r="R32" s="294">
        <f t="shared" si="5"/>
        <v>0</v>
      </c>
    </row>
    <row r="33" spans="2:18" s="41" customFormat="1" ht="13.5" customHeight="1">
      <c r="B33" s="41" t="s">
        <v>389</v>
      </c>
      <c r="C33" s="177">
        <f t="shared" si="3"/>
        <v>335</v>
      </c>
      <c r="D33" s="181">
        <v>330</v>
      </c>
      <c r="E33" s="181">
        <v>0</v>
      </c>
      <c r="F33" s="181">
        <v>0</v>
      </c>
      <c r="G33" s="181">
        <v>1</v>
      </c>
      <c r="H33" s="181">
        <v>0</v>
      </c>
      <c r="I33" s="181">
        <v>4</v>
      </c>
      <c r="J33" s="181">
        <v>0</v>
      </c>
      <c r="K33" s="181">
        <v>4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294">
        <f t="shared" si="4"/>
        <v>98.50746268656717</v>
      </c>
      <c r="R33" s="294">
        <f t="shared" si="5"/>
        <v>0</v>
      </c>
    </row>
    <row r="34" spans="2:18" s="41" customFormat="1" ht="13.5" customHeight="1">
      <c r="B34" s="41" t="s">
        <v>388</v>
      </c>
      <c r="C34" s="177">
        <f t="shared" si="3"/>
        <v>134</v>
      </c>
      <c r="D34" s="181">
        <v>130</v>
      </c>
      <c r="E34" s="181">
        <v>1</v>
      </c>
      <c r="F34" s="181">
        <v>0</v>
      </c>
      <c r="G34" s="181">
        <v>1</v>
      </c>
      <c r="H34" s="181">
        <v>0</v>
      </c>
      <c r="I34" s="181">
        <v>2</v>
      </c>
      <c r="J34" s="181">
        <v>0</v>
      </c>
      <c r="K34" s="181">
        <v>2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294">
        <f t="shared" si="4"/>
        <v>97.01492537313433</v>
      </c>
      <c r="R34" s="294">
        <f t="shared" si="5"/>
        <v>0</v>
      </c>
    </row>
    <row r="35" spans="2:18" s="41" customFormat="1" ht="13.5" customHeight="1">
      <c r="B35" s="41" t="s">
        <v>387</v>
      </c>
      <c r="C35" s="177">
        <f t="shared" si="3"/>
        <v>99</v>
      </c>
      <c r="D35" s="181">
        <v>97</v>
      </c>
      <c r="E35" s="181">
        <v>0</v>
      </c>
      <c r="F35" s="181">
        <v>0</v>
      </c>
      <c r="G35" s="181">
        <v>0</v>
      </c>
      <c r="H35" s="181">
        <v>0</v>
      </c>
      <c r="I35" s="181">
        <v>2</v>
      </c>
      <c r="J35" s="181">
        <v>0</v>
      </c>
      <c r="K35" s="181">
        <v>1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294">
        <f t="shared" si="4"/>
        <v>97.97979797979798</v>
      </c>
      <c r="R35" s="294">
        <f t="shared" si="5"/>
        <v>0</v>
      </c>
    </row>
    <row r="36" spans="2:18" s="41" customFormat="1" ht="13.5" customHeight="1">
      <c r="B36" s="41" t="s">
        <v>386</v>
      </c>
      <c r="C36" s="177">
        <f t="shared" si="3"/>
        <v>92</v>
      </c>
      <c r="D36" s="181">
        <v>92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4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294">
        <f t="shared" si="4"/>
        <v>100</v>
      </c>
      <c r="R36" s="294">
        <f t="shared" si="5"/>
        <v>0</v>
      </c>
    </row>
    <row r="37" spans="2:18" s="41" customFormat="1" ht="13.5" customHeight="1">
      <c r="B37" s="161" t="s">
        <v>282</v>
      </c>
      <c r="C37" s="177">
        <f>SUM(D37:J37)</f>
        <v>156</v>
      </c>
      <c r="D37" s="181">
        <v>155</v>
      </c>
      <c r="E37" s="181">
        <v>0</v>
      </c>
      <c r="F37" s="181">
        <v>0</v>
      </c>
      <c r="G37" s="181">
        <v>1</v>
      </c>
      <c r="H37" s="181">
        <v>0</v>
      </c>
      <c r="I37" s="181">
        <v>0</v>
      </c>
      <c r="J37" s="181">
        <v>0</v>
      </c>
      <c r="K37" s="181">
        <v>4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294">
        <f t="shared" si="4"/>
        <v>99.35897435897436</v>
      </c>
      <c r="R37" s="294">
        <f t="shared" si="5"/>
        <v>0</v>
      </c>
    </row>
    <row r="38" spans="2:18" ht="4.5" customHeight="1" thickBot="1">
      <c r="B38" s="54"/>
      <c r="C38" s="68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5">
    <mergeCell ref="B5:B6"/>
    <mergeCell ref="C5:C6"/>
    <mergeCell ref="L6:L7"/>
    <mergeCell ref="L4:P4"/>
    <mergeCell ref="L5:P5"/>
  </mergeCells>
  <printOptions/>
  <pageMargins left="0.8661417322834646" right="0.3937007874015748" top="0.8661417322834646" bottom="0.7874015748031497" header="0.5905511811023623" footer="0.5118110236220472"/>
  <pageSetup orientation="landscape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A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 customHeight="1"/>
  <cols>
    <col min="1" max="1" width="0.5" style="5" customWidth="1"/>
    <col min="2" max="2" width="7.50390625" style="5" customWidth="1"/>
    <col min="3" max="5" width="6.00390625" style="5" customWidth="1"/>
    <col min="6" max="7" width="4.625" style="5" customWidth="1"/>
    <col min="8" max="8" width="3.125" style="5" customWidth="1"/>
    <col min="9" max="10" width="4.75390625" style="5" customWidth="1"/>
    <col min="11" max="13" width="6.125" style="5" customWidth="1"/>
    <col min="14" max="15" width="4.50390625" style="5" customWidth="1"/>
    <col min="16" max="16" width="3.125" style="5" customWidth="1"/>
    <col min="17" max="18" width="4.75390625" style="5" customWidth="1"/>
    <col min="19" max="21" width="6.125" style="5" customWidth="1"/>
    <col min="22" max="23" width="4.625" style="5" customWidth="1"/>
    <col min="24" max="24" width="3.125" style="5" customWidth="1"/>
    <col min="25" max="26" width="4.75390625" style="5" customWidth="1"/>
    <col min="27" max="16384" width="8.00390625" style="5" customWidth="1"/>
  </cols>
  <sheetData>
    <row r="1" ht="4.5" customHeight="1"/>
    <row r="2" spans="2:26" ht="13.5" customHeight="1">
      <c r="B2" s="27" t="s">
        <v>313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4.5" customHeight="1" thickBot="1"/>
    <row r="4" spans="2:26" s="168" customFormat="1" ht="13.5" customHeight="1">
      <c r="B4" s="169"/>
      <c r="C4" s="422" t="s">
        <v>8</v>
      </c>
      <c r="D4" s="423"/>
      <c r="E4" s="423"/>
      <c r="F4" s="423"/>
      <c r="G4" s="423"/>
      <c r="H4" s="423"/>
      <c r="I4" s="423"/>
      <c r="J4" s="423"/>
      <c r="K4" s="422" t="s">
        <v>27</v>
      </c>
      <c r="L4" s="423"/>
      <c r="M4" s="423"/>
      <c r="N4" s="423"/>
      <c r="O4" s="423"/>
      <c r="P4" s="423"/>
      <c r="Q4" s="423"/>
      <c r="R4" s="423"/>
      <c r="S4" s="422" t="s">
        <v>28</v>
      </c>
      <c r="T4" s="423"/>
      <c r="U4" s="423"/>
      <c r="V4" s="423"/>
      <c r="W4" s="423"/>
      <c r="X4" s="423"/>
      <c r="Y4" s="423"/>
      <c r="Z4" s="423"/>
    </row>
    <row r="5" spans="2:26" s="168" customFormat="1" ht="13.5" customHeight="1">
      <c r="B5" s="384" t="s">
        <v>23</v>
      </c>
      <c r="C5" s="112"/>
      <c r="D5" s="452" t="s">
        <v>428</v>
      </c>
      <c r="E5" s="453"/>
      <c r="F5" s="453"/>
      <c r="G5" s="453"/>
      <c r="H5" s="454"/>
      <c r="I5" s="112" t="s">
        <v>198</v>
      </c>
      <c r="J5" s="112" t="s">
        <v>413</v>
      </c>
      <c r="K5" s="112"/>
      <c r="L5" s="452" t="s">
        <v>428</v>
      </c>
      <c r="M5" s="453"/>
      <c r="N5" s="453"/>
      <c r="O5" s="453"/>
      <c r="P5" s="454"/>
      <c r="Q5" s="112" t="s">
        <v>198</v>
      </c>
      <c r="R5" s="112" t="s">
        <v>413</v>
      </c>
      <c r="S5" s="112"/>
      <c r="T5" s="452" t="s">
        <v>428</v>
      </c>
      <c r="U5" s="453"/>
      <c r="V5" s="453"/>
      <c r="W5" s="453"/>
      <c r="X5" s="454"/>
      <c r="Y5" s="112" t="s">
        <v>198</v>
      </c>
      <c r="Z5" s="112" t="s">
        <v>413</v>
      </c>
    </row>
    <row r="6" spans="2:26" s="168" customFormat="1" ht="13.5" customHeight="1">
      <c r="B6" s="384"/>
      <c r="C6" s="173" t="s">
        <v>8</v>
      </c>
      <c r="D6" s="390" t="s">
        <v>199</v>
      </c>
      <c r="E6" s="396"/>
      <c r="F6" s="396"/>
      <c r="G6" s="391"/>
      <c r="H6" s="159" t="s">
        <v>383</v>
      </c>
      <c r="I6" s="42" t="s">
        <v>200</v>
      </c>
      <c r="J6" s="42" t="s">
        <v>415</v>
      </c>
      <c r="K6" s="42" t="s">
        <v>8</v>
      </c>
      <c r="L6" s="390" t="s">
        <v>199</v>
      </c>
      <c r="M6" s="396"/>
      <c r="N6" s="396"/>
      <c r="O6" s="391"/>
      <c r="P6" s="159" t="s">
        <v>383</v>
      </c>
      <c r="Q6" s="42" t="s">
        <v>200</v>
      </c>
      <c r="R6" s="42" t="s">
        <v>415</v>
      </c>
      <c r="S6" s="42" t="s">
        <v>8</v>
      </c>
      <c r="T6" s="390" t="s">
        <v>199</v>
      </c>
      <c r="U6" s="396"/>
      <c r="V6" s="396"/>
      <c r="W6" s="391"/>
      <c r="X6" s="159" t="s">
        <v>383</v>
      </c>
      <c r="Y6" s="42" t="s">
        <v>200</v>
      </c>
      <c r="Z6" s="42" t="s">
        <v>415</v>
      </c>
    </row>
    <row r="7" spans="2:26" s="168" customFormat="1" ht="13.5" customHeight="1">
      <c r="B7" s="116"/>
      <c r="C7" s="158"/>
      <c r="D7" s="170" t="s">
        <v>8</v>
      </c>
      <c r="E7" s="170" t="s">
        <v>201</v>
      </c>
      <c r="F7" s="170" t="s">
        <v>202</v>
      </c>
      <c r="G7" s="170" t="s">
        <v>203</v>
      </c>
      <c r="H7" s="158"/>
      <c r="I7" s="127" t="s">
        <v>183</v>
      </c>
      <c r="J7" s="127" t="s">
        <v>414</v>
      </c>
      <c r="K7" s="127"/>
      <c r="L7" s="170" t="s">
        <v>8</v>
      </c>
      <c r="M7" s="170" t="s">
        <v>201</v>
      </c>
      <c r="N7" s="174" t="s">
        <v>202</v>
      </c>
      <c r="O7" s="170" t="s">
        <v>203</v>
      </c>
      <c r="P7" s="158"/>
      <c r="Q7" s="127" t="s">
        <v>183</v>
      </c>
      <c r="R7" s="127" t="s">
        <v>414</v>
      </c>
      <c r="S7" s="127"/>
      <c r="T7" s="170" t="s">
        <v>8</v>
      </c>
      <c r="U7" s="170" t="s">
        <v>201</v>
      </c>
      <c r="V7" s="170" t="s">
        <v>202</v>
      </c>
      <c r="W7" s="170" t="s">
        <v>203</v>
      </c>
      <c r="X7" s="158"/>
      <c r="Y7" s="127" t="s">
        <v>183</v>
      </c>
      <c r="Z7" s="127" t="s">
        <v>414</v>
      </c>
    </row>
    <row r="8" spans="2:26" s="41" customFormat="1" ht="4.5" customHeight="1">
      <c r="B8" s="189"/>
      <c r="C8" s="298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2:26" s="41" customFormat="1" ht="13.5" customHeight="1">
      <c r="B9" s="166" t="s">
        <v>408</v>
      </c>
      <c r="C9" s="167">
        <f>SUM(C13:C37)</f>
        <v>7124</v>
      </c>
      <c r="D9" s="164">
        <f>SUM(E9:G9)</f>
        <v>6854</v>
      </c>
      <c r="E9" s="164">
        <f>SUM(E13:E37)</f>
        <v>6663</v>
      </c>
      <c r="F9" s="164">
        <f>SUM(F13:F37)</f>
        <v>147</v>
      </c>
      <c r="G9" s="164">
        <f>SUM(G13:G37)</f>
        <v>44</v>
      </c>
      <c r="H9" s="164">
        <f>SUM(H13:H37)</f>
        <v>0</v>
      </c>
      <c r="I9" s="164">
        <f aca="true" t="shared" si="0" ref="I9:Z9">SUM(I13:I37)</f>
        <v>180</v>
      </c>
      <c r="J9" s="164">
        <f>SUM(J13:J37)</f>
        <v>90</v>
      </c>
      <c r="K9" s="164">
        <f>SUM(M9:R9)</f>
        <v>3582</v>
      </c>
      <c r="L9" s="164">
        <f>SUM(M9:O9)</f>
        <v>3374</v>
      </c>
      <c r="M9" s="164">
        <f t="shared" si="0"/>
        <v>3275</v>
      </c>
      <c r="N9" s="164">
        <f t="shared" si="0"/>
        <v>84</v>
      </c>
      <c r="O9" s="164">
        <f t="shared" si="0"/>
        <v>15</v>
      </c>
      <c r="P9" s="164">
        <f t="shared" si="0"/>
        <v>0</v>
      </c>
      <c r="Q9" s="164">
        <f t="shared" si="0"/>
        <v>152</v>
      </c>
      <c r="R9" s="164">
        <f t="shared" si="0"/>
        <v>56</v>
      </c>
      <c r="S9" s="164">
        <f>SUM(U9:Z9)</f>
        <v>3542</v>
      </c>
      <c r="T9" s="164">
        <f>SUM(U9:W9)</f>
        <v>3480</v>
      </c>
      <c r="U9" s="164">
        <f t="shared" si="0"/>
        <v>3388</v>
      </c>
      <c r="V9" s="164">
        <f t="shared" si="0"/>
        <v>63</v>
      </c>
      <c r="W9" s="164">
        <f t="shared" si="0"/>
        <v>29</v>
      </c>
      <c r="X9" s="164">
        <f t="shared" si="0"/>
        <v>0</v>
      </c>
      <c r="Y9" s="164">
        <f t="shared" si="0"/>
        <v>28</v>
      </c>
      <c r="Z9" s="164">
        <f t="shared" si="0"/>
        <v>34</v>
      </c>
    </row>
    <row r="10" spans="2:26" s="41" customFormat="1" ht="13.5" customHeight="1">
      <c r="B10" s="119" t="s">
        <v>409</v>
      </c>
      <c r="C10" s="177">
        <f>SUM(E10:J10)</f>
        <v>157</v>
      </c>
      <c r="D10" s="178">
        <f>SUM(E10:G10)</f>
        <v>156</v>
      </c>
      <c r="E10" s="178">
        <f aca="true" t="shared" si="1" ref="E10:G11">M10+U10</f>
        <v>156</v>
      </c>
      <c r="F10" s="179">
        <f t="shared" si="1"/>
        <v>0</v>
      </c>
      <c r="G10" s="179">
        <f t="shared" si="1"/>
        <v>0</v>
      </c>
      <c r="H10" s="179">
        <f aca="true" t="shared" si="2" ref="H10:J11">P10+X10</f>
        <v>0</v>
      </c>
      <c r="I10" s="179">
        <f t="shared" si="2"/>
        <v>1</v>
      </c>
      <c r="J10" s="179">
        <f t="shared" si="2"/>
        <v>0</v>
      </c>
      <c r="K10" s="178">
        <f>SUM(M10:R10)</f>
        <v>77</v>
      </c>
      <c r="L10" s="178">
        <f>SUM(M10:O10)</f>
        <v>76</v>
      </c>
      <c r="M10" s="181">
        <v>76</v>
      </c>
      <c r="N10" s="181">
        <v>0</v>
      </c>
      <c r="O10" s="181">
        <v>0</v>
      </c>
      <c r="P10" s="181">
        <v>0</v>
      </c>
      <c r="Q10" s="181">
        <v>1</v>
      </c>
      <c r="R10" s="181">
        <v>0</v>
      </c>
      <c r="S10" s="178">
        <f>SUM(U10:Z10)</f>
        <v>80</v>
      </c>
      <c r="T10" s="178">
        <f>SUM(U10:W10)</f>
        <v>80</v>
      </c>
      <c r="U10" s="181">
        <v>80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</row>
    <row r="11" spans="2:26" s="41" customFormat="1" ht="13.5" customHeight="1">
      <c r="B11" s="119" t="s">
        <v>410</v>
      </c>
      <c r="C11" s="177">
        <f>SUM(E11:J11)</f>
        <v>149</v>
      </c>
      <c r="D11" s="178">
        <f>SUM(E11:G11)</f>
        <v>147</v>
      </c>
      <c r="E11" s="178">
        <f t="shared" si="1"/>
        <v>147</v>
      </c>
      <c r="F11" s="179">
        <f t="shared" si="1"/>
        <v>0</v>
      </c>
      <c r="G11" s="179">
        <f t="shared" si="1"/>
        <v>0</v>
      </c>
      <c r="H11" s="179">
        <f t="shared" si="2"/>
        <v>0</v>
      </c>
      <c r="I11" s="179">
        <f t="shared" si="2"/>
        <v>2</v>
      </c>
      <c r="J11" s="179">
        <f t="shared" si="2"/>
        <v>0</v>
      </c>
      <c r="K11" s="178">
        <f>SUM(M11:R11)</f>
        <v>87</v>
      </c>
      <c r="L11" s="178">
        <f>SUM(M11:O11)</f>
        <v>85</v>
      </c>
      <c r="M11" s="181">
        <v>85</v>
      </c>
      <c r="N11" s="181">
        <v>0</v>
      </c>
      <c r="O11" s="181">
        <v>0</v>
      </c>
      <c r="P11" s="181">
        <v>0</v>
      </c>
      <c r="Q11" s="181">
        <v>2</v>
      </c>
      <c r="R11" s="181">
        <v>0</v>
      </c>
      <c r="S11" s="178">
        <f>SUM(U11:Z11)</f>
        <v>62</v>
      </c>
      <c r="T11" s="178">
        <f>SUM(U11:W11)</f>
        <v>62</v>
      </c>
      <c r="U11" s="181">
        <v>62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</row>
    <row r="12" spans="2:26" s="41" customFormat="1" ht="4.5" customHeight="1">
      <c r="B12" s="119"/>
      <c r="C12" s="180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/>
      <c r="N12" s="179"/>
      <c r="O12" s="179"/>
      <c r="P12" s="179"/>
      <c r="Q12" s="179"/>
      <c r="R12" s="179"/>
      <c r="S12" s="179">
        <v>0</v>
      </c>
      <c r="T12" s="179">
        <v>0</v>
      </c>
      <c r="U12" s="179"/>
      <c r="V12" s="179"/>
      <c r="W12" s="179"/>
      <c r="X12" s="179"/>
      <c r="Y12" s="179"/>
      <c r="Z12" s="179"/>
    </row>
    <row r="13" spans="2:26" s="41" customFormat="1" ht="13.5" customHeight="1">
      <c r="B13" s="119" t="s">
        <v>407</v>
      </c>
      <c r="C13" s="177">
        <f>D13+H13+I13+J13</f>
        <v>2486</v>
      </c>
      <c r="D13" s="178">
        <f>SUM(E13:G13)</f>
        <v>2420</v>
      </c>
      <c r="E13" s="178">
        <f aca="true" t="shared" si="3" ref="E13:E20">M13+U13</f>
        <v>2331</v>
      </c>
      <c r="F13" s="179">
        <f aca="true" t="shared" si="4" ref="F13:F20">N13+V13</f>
        <v>70</v>
      </c>
      <c r="G13" s="179">
        <f aca="true" t="shared" si="5" ref="G13:G20">O13+W13</f>
        <v>19</v>
      </c>
      <c r="H13" s="179">
        <f aca="true" t="shared" si="6" ref="H13:H20">P13+X13</f>
        <v>0</v>
      </c>
      <c r="I13" s="179">
        <f aca="true" t="shared" si="7" ref="I13:I20">Q13+Y13</f>
        <v>40</v>
      </c>
      <c r="J13" s="179">
        <f aca="true" t="shared" si="8" ref="J13:J20">R13+Z13</f>
        <v>26</v>
      </c>
      <c r="K13" s="178">
        <f>L13+P13+Q13+R13</f>
        <v>1259</v>
      </c>
      <c r="L13" s="178">
        <f>SUM(M13:O13)</f>
        <v>1213</v>
      </c>
      <c r="M13" s="181">
        <v>1167</v>
      </c>
      <c r="N13" s="181">
        <v>39</v>
      </c>
      <c r="O13" s="181">
        <v>7</v>
      </c>
      <c r="P13" s="181">
        <v>0</v>
      </c>
      <c r="Q13" s="181">
        <v>32</v>
      </c>
      <c r="R13" s="181">
        <v>14</v>
      </c>
      <c r="S13" s="178">
        <f aca="true" t="shared" si="9" ref="S13:S37">T13+X13+Y13+Z13</f>
        <v>1227</v>
      </c>
      <c r="T13" s="178">
        <f>SUM(U13:W13)</f>
        <v>1207</v>
      </c>
      <c r="U13" s="181">
        <v>1164</v>
      </c>
      <c r="V13" s="181">
        <v>31</v>
      </c>
      <c r="W13" s="181">
        <v>12</v>
      </c>
      <c r="X13" s="181">
        <v>0</v>
      </c>
      <c r="Y13" s="181">
        <v>8</v>
      </c>
      <c r="Z13" s="181">
        <v>12</v>
      </c>
    </row>
    <row r="14" spans="2:26" s="41" customFormat="1" ht="13.5" customHeight="1">
      <c r="B14" s="119" t="s">
        <v>406</v>
      </c>
      <c r="C14" s="177">
        <f>D14+H14+I14+J14</f>
        <v>528</v>
      </c>
      <c r="D14" s="178">
        <f>SUM(E14:G14)</f>
        <v>508</v>
      </c>
      <c r="E14" s="178">
        <f t="shared" si="3"/>
        <v>488</v>
      </c>
      <c r="F14" s="179">
        <f t="shared" si="4"/>
        <v>17</v>
      </c>
      <c r="G14" s="179">
        <f t="shared" si="5"/>
        <v>3</v>
      </c>
      <c r="H14" s="179">
        <f t="shared" si="6"/>
        <v>0</v>
      </c>
      <c r="I14" s="179">
        <f t="shared" si="7"/>
        <v>15</v>
      </c>
      <c r="J14" s="179">
        <f t="shared" si="8"/>
        <v>5</v>
      </c>
      <c r="K14" s="178">
        <f aca="true" t="shared" si="10" ref="K14:K20">L14+P14+Q14+R14</f>
        <v>231</v>
      </c>
      <c r="L14" s="178">
        <f aca="true" t="shared" si="11" ref="L14:L37">SUM(M14:O14)</f>
        <v>216</v>
      </c>
      <c r="M14" s="181">
        <v>206</v>
      </c>
      <c r="N14" s="181">
        <v>10</v>
      </c>
      <c r="O14" s="181">
        <v>0</v>
      </c>
      <c r="P14" s="181">
        <v>0</v>
      </c>
      <c r="Q14" s="181">
        <v>11</v>
      </c>
      <c r="R14" s="181">
        <v>4</v>
      </c>
      <c r="S14" s="178">
        <f>T14+X14+Y14+Z14</f>
        <v>297</v>
      </c>
      <c r="T14" s="178">
        <f aca="true" t="shared" si="12" ref="T14:T37">SUM(U14:W14)</f>
        <v>292</v>
      </c>
      <c r="U14" s="181">
        <v>282</v>
      </c>
      <c r="V14" s="181">
        <v>7</v>
      </c>
      <c r="W14" s="181">
        <v>3</v>
      </c>
      <c r="X14" s="181">
        <v>0</v>
      </c>
      <c r="Y14" s="181">
        <v>4</v>
      </c>
      <c r="Z14" s="181">
        <v>1</v>
      </c>
    </row>
    <row r="15" spans="2:26" s="41" customFormat="1" ht="13.5" customHeight="1">
      <c r="B15" s="119" t="s">
        <v>405</v>
      </c>
      <c r="C15" s="177">
        <f aca="true" t="shared" si="13" ref="C15:C37">D15+H15+I15+J15</f>
        <v>335</v>
      </c>
      <c r="D15" s="178">
        <f>SUM(E15:G15)</f>
        <v>309</v>
      </c>
      <c r="E15" s="178">
        <f t="shared" si="3"/>
        <v>303</v>
      </c>
      <c r="F15" s="179">
        <f t="shared" si="4"/>
        <v>4</v>
      </c>
      <c r="G15" s="179">
        <f t="shared" si="5"/>
        <v>2</v>
      </c>
      <c r="H15" s="179">
        <f t="shared" si="6"/>
        <v>0</v>
      </c>
      <c r="I15" s="179">
        <f t="shared" si="7"/>
        <v>20</v>
      </c>
      <c r="J15" s="179">
        <f t="shared" si="8"/>
        <v>6</v>
      </c>
      <c r="K15" s="178">
        <f t="shared" si="10"/>
        <v>178</v>
      </c>
      <c r="L15" s="178">
        <f t="shared" si="11"/>
        <v>153</v>
      </c>
      <c r="M15" s="181">
        <v>149</v>
      </c>
      <c r="N15" s="181">
        <v>4</v>
      </c>
      <c r="O15" s="181">
        <v>0</v>
      </c>
      <c r="P15" s="181">
        <v>0</v>
      </c>
      <c r="Q15" s="181">
        <v>19</v>
      </c>
      <c r="R15" s="181">
        <v>6</v>
      </c>
      <c r="S15" s="178">
        <f t="shared" si="9"/>
        <v>157</v>
      </c>
      <c r="T15" s="178">
        <f t="shared" si="12"/>
        <v>156</v>
      </c>
      <c r="U15" s="181">
        <v>154</v>
      </c>
      <c r="V15" s="181">
        <v>0</v>
      </c>
      <c r="W15" s="181">
        <v>2</v>
      </c>
      <c r="X15" s="181">
        <v>0</v>
      </c>
      <c r="Y15" s="181">
        <v>1</v>
      </c>
      <c r="Z15" s="181">
        <v>0</v>
      </c>
    </row>
    <row r="16" spans="2:26" s="41" customFormat="1" ht="13.5" customHeight="1">
      <c r="B16" s="119" t="s">
        <v>404</v>
      </c>
      <c r="C16" s="177">
        <f t="shared" si="13"/>
        <v>733</v>
      </c>
      <c r="D16" s="178">
        <f aca="true" t="shared" si="14" ref="D16:D37">SUM(E16:G16)</f>
        <v>693</v>
      </c>
      <c r="E16" s="178">
        <f t="shared" si="3"/>
        <v>681</v>
      </c>
      <c r="F16" s="179">
        <f t="shared" si="4"/>
        <v>8</v>
      </c>
      <c r="G16" s="179">
        <f t="shared" si="5"/>
        <v>4</v>
      </c>
      <c r="H16" s="179">
        <f t="shared" si="6"/>
        <v>0</v>
      </c>
      <c r="I16" s="179">
        <f t="shared" si="7"/>
        <v>31</v>
      </c>
      <c r="J16" s="179">
        <f t="shared" si="8"/>
        <v>9</v>
      </c>
      <c r="K16" s="178">
        <f t="shared" si="10"/>
        <v>360</v>
      </c>
      <c r="L16" s="178">
        <f t="shared" si="11"/>
        <v>331</v>
      </c>
      <c r="M16" s="181">
        <v>325</v>
      </c>
      <c r="N16" s="181">
        <v>5</v>
      </c>
      <c r="O16" s="181">
        <v>1</v>
      </c>
      <c r="P16" s="181">
        <v>0</v>
      </c>
      <c r="Q16" s="181">
        <v>24</v>
      </c>
      <c r="R16" s="181">
        <v>5</v>
      </c>
      <c r="S16" s="178">
        <f t="shared" si="9"/>
        <v>373</v>
      </c>
      <c r="T16" s="178">
        <f t="shared" si="12"/>
        <v>362</v>
      </c>
      <c r="U16" s="181">
        <v>356</v>
      </c>
      <c r="V16" s="181">
        <v>3</v>
      </c>
      <c r="W16" s="181">
        <v>3</v>
      </c>
      <c r="X16" s="181">
        <v>0</v>
      </c>
      <c r="Y16" s="181">
        <v>7</v>
      </c>
      <c r="Z16" s="181">
        <v>4</v>
      </c>
    </row>
    <row r="17" spans="2:26" s="41" customFormat="1" ht="13.5" customHeight="1">
      <c r="B17" s="119" t="s">
        <v>403</v>
      </c>
      <c r="C17" s="177">
        <f t="shared" si="13"/>
        <v>411</v>
      </c>
      <c r="D17" s="178">
        <f t="shared" si="14"/>
        <v>390</v>
      </c>
      <c r="E17" s="178">
        <f t="shared" si="3"/>
        <v>386</v>
      </c>
      <c r="F17" s="179">
        <f t="shared" si="4"/>
        <v>4</v>
      </c>
      <c r="G17" s="179">
        <f t="shared" si="5"/>
        <v>0</v>
      </c>
      <c r="H17" s="179">
        <f t="shared" si="6"/>
        <v>0</v>
      </c>
      <c r="I17" s="179">
        <f t="shared" si="7"/>
        <v>10</v>
      </c>
      <c r="J17" s="179">
        <f t="shared" si="8"/>
        <v>11</v>
      </c>
      <c r="K17" s="178">
        <f t="shared" si="10"/>
        <v>202</v>
      </c>
      <c r="L17" s="178">
        <f t="shared" si="11"/>
        <v>185</v>
      </c>
      <c r="M17" s="181">
        <v>182</v>
      </c>
      <c r="N17" s="181">
        <v>3</v>
      </c>
      <c r="O17" s="181">
        <v>0</v>
      </c>
      <c r="P17" s="181">
        <v>0</v>
      </c>
      <c r="Q17" s="181">
        <v>9</v>
      </c>
      <c r="R17" s="181">
        <v>8</v>
      </c>
      <c r="S17" s="178">
        <f t="shared" si="9"/>
        <v>209</v>
      </c>
      <c r="T17" s="178">
        <f t="shared" si="12"/>
        <v>205</v>
      </c>
      <c r="U17" s="181">
        <v>204</v>
      </c>
      <c r="V17" s="181">
        <v>1</v>
      </c>
      <c r="W17" s="181">
        <v>0</v>
      </c>
      <c r="X17" s="181">
        <v>0</v>
      </c>
      <c r="Y17" s="181">
        <v>1</v>
      </c>
      <c r="Z17" s="181">
        <v>3</v>
      </c>
    </row>
    <row r="18" spans="2:26" s="41" customFormat="1" ht="13.5" customHeight="1">
      <c r="B18" s="119" t="s">
        <v>402</v>
      </c>
      <c r="C18" s="177">
        <f t="shared" si="13"/>
        <v>352</v>
      </c>
      <c r="D18" s="178">
        <f>SUM(E18:G18)</f>
        <v>342</v>
      </c>
      <c r="E18" s="178">
        <f t="shared" si="3"/>
        <v>338</v>
      </c>
      <c r="F18" s="179">
        <f t="shared" si="4"/>
        <v>3</v>
      </c>
      <c r="G18" s="179">
        <f t="shared" si="5"/>
        <v>1</v>
      </c>
      <c r="H18" s="179">
        <f t="shared" si="6"/>
        <v>0</v>
      </c>
      <c r="I18" s="179">
        <f t="shared" si="7"/>
        <v>6</v>
      </c>
      <c r="J18" s="179">
        <f t="shared" si="8"/>
        <v>4</v>
      </c>
      <c r="K18" s="178">
        <f t="shared" si="10"/>
        <v>177</v>
      </c>
      <c r="L18" s="178">
        <f t="shared" si="11"/>
        <v>171</v>
      </c>
      <c r="M18" s="181">
        <v>170</v>
      </c>
      <c r="N18" s="181">
        <v>0</v>
      </c>
      <c r="O18" s="181">
        <v>1</v>
      </c>
      <c r="P18" s="181">
        <v>0</v>
      </c>
      <c r="Q18" s="181">
        <v>5</v>
      </c>
      <c r="R18" s="181">
        <v>1</v>
      </c>
      <c r="S18" s="178">
        <f t="shared" si="9"/>
        <v>175</v>
      </c>
      <c r="T18" s="178">
        <f t="shared" si="12"/>
        <v>171</v>
      </c>
      <c r="U18" s="181">
        <v>168</v>
      </c>
      <c r="V18" s="181">
        <v>3</v>
      </c>
      <c r="W18" s="181">
        <v>0</v>
      </c>
      <c r="X18" s="181">
        <v>0</v>
      </c>
      <c r="Y18" s="181">
        <v>1</v>
      </c>
      <c r="Z18" s="181">
        <v>3</v>
      </c>
    </row>
    <row r="19" spans="2:26" s="41" customFormat="1" ht="13.5" customHeight="1">
      <c r="B19" s="119" t="s">
        <v>401</v>
      </c>
      <c r="C19" s="177">
        <f t="shared" si="13"/>
        <v>274</v>
      </c>
      <c r="D19" s="178">
        <f t="shared" si="14"/>
        <v>264</v>
      </c>
      <c r="E19" s="178">
        <f t="shared" si="3"/>
        <v>264</v>
      </c>
      <c r="F19" s="179">
        <f t="shared" si="4"/>
        <v>0</v>
      </c>
      <c r="G19" s="179">
        <f t="shared" si="5"/>
        <v>0</v>
      </c>
      <c r="H19" s="179">
        <f t="shared" si="6"/>
        <v>0</v>
      </c>
      <c r="I19" s="179">
        <f t="shared" si="7"/>
        <v>5</v>
      </c>
      <c r="J19" s="179">
        <f t="shared" si="8"/>
        <v>5</v>
      </c>
      <c r="K19" s="178">
        <f t="shared" si="10"/>
        <v>150</v>
      </c>
      <c r="L19" s="178">
        <f t="shared" si="11"/>
        <v>142</v>
      </c>
      <c r="M19" s="181">
        <v>142</v>
      </c>
      <c r="N19" s="181">
        <v>0</v>
      </c>
      <c r="O19" s="181">
        <v>0</v>
      </c>
      <c r="P19" s="181">
        <v>0</v>
      </c>
      <c r="Q19" s="181">
        <v>4</v>
      </c>
      <c r="R19" s="181">
        <v>4</v>
      </c>
      <c r="S19" s="178">
        <f t="shared" si="9"/>
        <v>124</v>
      </c>
      <c r="T19" s="178">
        <f t="shared" si="12"/>
        <v>122</v>
      </c>
      <c r="U19" s="181">
        <v>122</v>
      </c>
      <c r="V19" s="181">
        <v>0</v>
      </c>
      <c r="W19" s="181">
        <v>0</v>
      </c>
      <c r="X19" s="181">
        <v>0</v>
      </c>
      <c r="Y19" s="181">
        <v>1</v>
      </c>
      <c r="Z19" s="181">
        <v>1</v>
      </c>
    </row>
    <row r="20" spans="2:26" s="41" customFormat="1" ht="13.5" customHeight="1">
      <c r="B20" s="119" t="s">
        <v>400</v>
      </c>
      <c r="C20" s="177">
        <f t="shared" si="13"/>
        <v>275</v>
      </c>
      <c r="D20" s="178">
        <f t="shared" si="14"/>
        <v>260</v>
      </c>
      <c r="E20" s="178">
        <f t="shared" si="3"/>
        <v>257</v>
      </c>
      <c r="F20" s="179">
        <f t="shared" si="4"/>
        <v>3</v>
      </c>
      <c r="G20" s="179">
        <f t="shared" si="5"/>
        <v>0</v>
      </c>
      <c r="H20" s="179">
        <f t="shared" si="6"/>
        <v>0</v>
      </c>
      <c r="I20" s="179">
        <f t="shared" si="7"/>
        <v>8</v>
      </c>
      <c r="J20" s="179">
        <f t="shared" si="8"/>
        <v>7</v>
      </c>
      <c r="K20" s="178">
        <f t="shared" si="10"/>
        <v>148</v>
      </c>
      <c r="L20" s="178">
        <f t="shared" si="11"/>
        <v>139</v>
      </c>
      <c r="M20" s="181">
        <v>136</v>
      </c>
      <c r="N20" s="181">
        <v>3</v>
      </c>
      <c r="O20" s="181">
        <v>0</v>
      </c>
      <c r="P20" s="181">
        <v>0</v>
      </c>
      <c r="Q20" s="181">
        <v>7</v>
      </c>
      <c r="R20" s="181">
        <v>2</v>
      </c>
      <c r="S20" s="178">
        <f t="shared" si="9"/>
        <v>127</v>
      </c>
      <c r="T20" s="178">
        <f t="shared" si="12"/>
        <v>121</v>
      </c>
      <c r="U20" s="181">
        <v>121</v>
      </c>
      <c r="V20" s="181">
        <v>0</v>
      </c>
      <c r="W20" s="181">
        <v>0</v>
      </c>
      <c r="X20" s="181">
        <v>0</v>
      </c>
      <c r="Y20" s="181">
        <v>1</v>
      </c>
      <c r="Z20" s="181">
        <v>5</v>
      </c>
    </row>
    <row r="21" spans="2:26" s="41" customFormat="1" ht="4.5" customHeight="1">
      <c r="B21" s="119"/>
      <c r="C21" s="177"/>
      <c r="D21" s="178"/>
      <c r="E21" s="178"/>
      <c r="F21" s="178"/>
      <c r="G21" s="179"/>
      <c r="H21" s="179"/>
      <c r="I21" s="178"/>
      <c r="J21" s="178"/>
      <c r="K21" s="178"/>
      <c r="L21" s="178"/>
      <c r="M21" s="178"/>
      <c r="N21" s="178"/>
      <c r="O21" s="181"/>
      <c r="P21" s="181"/>
      <c r="Q21" s="178"/>
      <c r="R21" s="181"/>
      <c r="S21" s="178"/>
      <c r="T21" s="178"/>
      <c r="U21" s="178"/>
      <c r="V21" s="178"/>
      <c r="W21" s="181"/>
      <c r="X21" s="181"/>
      <c r="Y21" s="178"/>
      <c r="Z21" s="179"/>
    </row>
    <row r="22" spans="2:26" s="41" customFormat="1" ht="13.5" customHeight="1">
      <c r="B22" s="119" t="s">
        <v>399</v>
      </c>
      <c r="C22" s="177">
        <f t="shared" si="13"/>
        <v>39</v>
      </c>
      <c r="D22" s="178">
        <f>SUM(E22:G22)</f>
        <v>38</v>
      </c>
      <c r="E22" s="178">
        <f aca="true" t="shared" si="15" ref="E22:E37">M22+U22</f>
        <v>38</v>
      </c>
      <c r="F22" s="179">
        <f aca="true" t="shared" si="16" ref="F22:F37">N22+V22</f>
        <v>0</v>
      </c>
      <c r="G22" s="179">
        <f aca="true" t="shared" si="17" ref="G22:G37">O22+W22</f>
        <v>0</v>
      </c>
      <c r="H22" s="179">
        <f aca="true" t="shared" si="18" ref="H22:H37">P22+X22</f>
        <v>0</v>
      </c>
      <c r="I22" s="179">
        <f aca="true" t="shared" si="19" ref="I22:I37">Q22+Y22</f>
        <v>1</v>
      </c>
      <c r="J22" s="179">
        <f aca="true" t="shared" si="20" ref="J22:J37">R22+Z22</f>
        <v>0</v>
      </c>
      <c r="K22" s="178">
        <f aca="true" t="shared" si="21" ref="K22:K37">L22+P22+Q22+R22</f>
        <v>15</v>
      </c>
      <c r="L22" s="178">
        <f t="shared" si="11"/>
        <v>14</v>
      </c>
      <c r="M22" s="181">
        <v>14</v>
      </c>
      <c r="N22" s="181">
        <v>0</v>
      </c>
      <c r="O22" s="181">
        <v>0</v>
      </c>
      <c r="P22" s="181">
        <v>0</v>
      </c>
      <c r="Q22" s="181">
        <v>1</v>
      </c>
      <c r="R22" s="181">
        <v>0</v>
      </c>
      <c r="S22" s="178">
        <f t="shared" si="9"/>
        <v>24</v>
      </c>
      <c r="T22" s="178">
        <f t="shared" si="12"/>
        <v>24</v>
      </c>
      <c r="U22" s="181">
        <v>24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</row>
    <row r="23" spans="2:26" s="41" customFormat="1" ht="13.5" customHeight="1">
      <c r="B23" s="119" t="s">
        <v>398</v>
      </c>
      <c r="C23" s="177">
        <f t="shared" si="13"/>
        <v>10</v>
      </c>
      <c r="D23" s="178">
        <f t="shared" si="14"/>
        <v>9</v>
      </c>
      <c r="E23" s="178">
        <f t="shared" si="15"/>
        <v>9</v>
      </c>
      <c r="F23" s="179">
        <f t="shared" si="16"/>
        <v>0</v>
      </c>
      <c r="G23" s="179">
        <f t="shared" si="17"/>
        <v>0</v>
      </c>
      <c r="H23" s="179">
        <f t="shared" si="18"/>
        <v>0</v>
      </c>
      <c r="I23" s="179">
        <f t="shared" si="19"/>
        <v>1</v>
      </c>
      <c r="J23" s="179">
        <f t="shared" si="20"/>
        <v>0</v>
      </c>
      <c r="K23" s="178">
        <f t="shared" si="21"/>
        <v>6</v>
      </c>
      <c r="L23" s="178">
        <f t="shared" si="11"/>
        <v>5</v>
      </c>
      <c r="M23" s="181">
        <v>5</v>
      </c>
      <c r="N23" s="181">
        <v>0</v>
      </c>
      <c r="O23" s="181">
        <v>0</v>
      </c>
      <c r="P23" s="181">
        <v>0</v>
      </c>
      <c r="Q23" s="181">
        <v>1</v>
      </c>
      <c r="R23" s="181">
        <v>0</v>
      </c>
      <c r="S23" s="178">
        <f t="shared" si="9"/>
        <v>4</v>
      </c>
      <c r="T23" s="178">
        <f t="shared" si="12"/>
        <v>4</v>
      </c>
      <c r="U23" s="181">
        <v>4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</row>
    <row r="24" spans="2:26" s="41" customFormat="1" ht="13.5" customHeight="1">
      <c r="B24" s="119" t="s">
        <v>26</v>
      </c>
      <c r="C24" s="177">
        <f t="shared" si="13"/>
        <v>23</v>
      </c>
      <c r="D24" s="178">
        <f t="shared" si="14"/>
        <v>23</v>
      </c>
      <c r="E24" s="178">
        <f t="shared" si="15"/>
        <v>23</v>
      </c>
      <c r="F24" s="179">
        <f t="shared" si="16"/>
        <v>0</v>
      </c>
      <c r="G24" s="179">
        <f t="shared" si="17"/>
        <v>0</v>
      </c>
      <c r="H24" s="179">
        <f t="shared" si="18"/>
        <v>0</v>
      </c>
      <c r="I24" s="179">
        <f t="shared" si="19"/>
        <v>0</v>
      </c>
      <c r="J24" s="179">
        <f t="shared" si="20"/>
        <v>0</v>
      </c>
      <c r="K24" s="178">
        <f t="shared" si="21"/>
        <v>10</v>
      </c>
      <c r="L24" s="178">
        <f t="shared" si="11"/>
        <v>10</v>
      </c>
      <c r="M24" s="181">
        <v>10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78">
        <f t="shared" si="9"/>
        <v>13</v>
      </c>
      <c r="T24" s="178">
        <f t="shared" si="12"/>
        <v>13</v>
      </c>
      <c r="U24" s="181">
        <v>13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</row>
    <row r="25" spans="2:26" s="41" customFormat="1" ht="13.5" customHeight="1">
      <c r="B25" s="119" t="s">
        <v>397</v>
      </c>
      <c r="C25" s="177">
        <f t="shared" si="13"/>
        <v>220</v>
      </c>
      <c r="D25" s="178">
        <f t="shared" si="14"/>
        <v>212</v>
      </c>
      <c r="E25" s="178">
        <f t="shared" si="15"/>
        <v>207</v>
      </c>
      <c r="F25" s="179">
        <f t="shared" si="16"/>
        <v>3</v>
      </c>
      <c r="G25" s="179">
        <f t="shared" si="17"/>
        <v>2</v>
      </c>
      <c r="H25" s="179">
        <f t="shared" si="18"/>
        <v>0</v>
      </c>
      <c r="I25" s="179">
        <f t="shared" si="19"/>
        <v>6</v>
      </c>
      <c r="J25" s="179">
        <f t="shared" si="20"/>
        <v>2</v>
      </c>
      <c r="K25" s="178">
        <f t="shared" si="21"/>
        <v>105</v>
      </c>
      <c r="L25" s="178">
        <f t="shared" si="11"/>
        <v>98</v>
      </c>
      <c r="M25" s="181">
        <v>95</v>
      </c>
      <c r="N25" s="181">
        <v>2</v>
      </c>
      <c r="O25" s="181">
        <v>1</v>
      </c>
      <c r="P25" s="181">
        <v>0</v>
      </c>
      <c r="Q25" s="181">
        <v>6</v>
      </c>
      <c r="R25" s="181">
        <v>1</v>
      </c>
      <c r="S25" s="178">
        <f t="shared" si="9"/>
        <v>115</v>
      </c>
      <c r="T25" s="178">
        <f t="shared" si="12"/>
        <v>114</v>
      </c>
      <c r="U25" s="181">
        <v>112</v>
      </c>
      <c r="V25" s="181">
        <v>1</v>
      </c>
      <c r="W25" s="181">
        <v>1</v>
      </c>
      <c r="X25" s="181">
        <v>0</v>
      </c>
      <c r="Y25" s="181">
        <v>0</v>
      </c>
      <c r="Z25" s="181">
        <v>1</v>
      </c>
    </row>
    <row r="26" spans="2:26" s="41" customFormat="1" ht="13.5" customHeight="1">
      <c r="B26" s="119" t="s">
        <v>396</v>
      </c>
      <c r="C26" s="177">
        <f t="shared" si="13"/>
        <v>47</v>
      </c>
      <c r="D26" s="178">
        <f t="shared" si="14"/>
        <v>47</v>
      </c>
      <c r="E26" s="178">
        <f t="shared" si="15"/>
        <v>47</v>
      </c>
      <c r="F26" s="179">
        <f t="shared" si="16"/>
        <v>0</v>
      </c>
      <c r="G26" s="179">
        <f t="shared" si="17"/>
        <v>0</v>
      </c>
      <c r="H26" s="179">
        <f t="shared" si="18"/>
        <v>0</v>
      </c>
      <c r="I26" s="179">
        <f t="shared" si="19"/>
        <v>0</v>
      </c>
      <c r="J26" s="179">
        <f t="shared" si="20"/>
        <v>0</v>
      </c>
      <c r="K26" s="178">
        <f t="shared" si="21"/>
        <v>24</v>
      </c>
      <c r="L26" s="178">
        <f t="shared" si="11"/>
        <v>24</v>
      </c>
      <c r="M26" s="181">
        <v>24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78">
        <f t="shared" si="9"/>
        <v>23</v>
      </c>
      <c r="T26" s="178">
        <f t="shared" si="12"/>
        <v>23</v>
      </c>
      <c r="U26" s="181">
        <v>23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</row>
    <row r="27" spans="2:26" s="41" customFormat="1" ht="13.5" customHeight="1">
      <c r="B27" s="119" t="s">
        <v>395</v>
      </c>
      <c r="C27" s="177">
        <f t="shared" si="13"/>
        <v>78</v>
      </c>
      <c r="D27" s="178">
        <f t="shared" si="14"/>
        <v>74</v>
      </c>
      <c r="E27" s="178">
        <f t="shared" si="15"/>
        <v>74</v>
      </c>
      <c r="F27" s="179">
        <f t="shared" si="16"/>
        <v>0</v>
      </c>
      <c r="G27" s="179">
        <f t="shared" si="17"/>
        <v>0</v>
      </c>
      <c r="H27" s="179">
        <f t="shared" si="18"/>
        <v>0</v>
      </c>
      <c r="I27" s="179">
        <f t="shared" si="19"/>
        <v>2</v>
      </c>
      <c r="J27" s="179">
        <f t="shared" si="20"/>
        <v>2</v>
      </c>
      <c r="K27" s="178">
        <f t="shared" si="21"/>
        <v>47</v>
      </c>
      <c r="L27" s="178">
        <f t="shared" si="11"/>
        <v>45</v>
      </c>
      <c r="M27" s="181">
        <v>45</v>
      </c>
      <c r="N27" s="181">
        <v>0</v>
      </c>
      <c r="O27" s="181">
        <v>0</v>
      </c>
      <c r="P27" s="181">
        <v>0</v>
      </c>
      <c r="Q27" s="181">
        <v>2</v>
      </c>
      <c r="R27" s="181">
        <v>0</v>
      </c>
      <c r="S27" s="178">
        <f t="shared" si="9"/>
        <v>31</v>
      </c>
      <c r="T27" s="178">
        <f t="shared" si="12"/>
        <v>29</v>
      </c>
      <c r="U27" s="181">
        <v>29</v>
      </c>
      <c r="V27" s="181">
        <v>0</v>
      </c>
      <c r="W27" s="181">
        <v>0</v>
      </c>
      <c r="X27" s="181">
        <v>0</v>
      </c>
      <c r="Y27" s="181">
        <v>0</v>
      </c>
      <c r="Z27" s="181">
        <v>2</v>
      </c>
    </row>
    <row r="28" spans="2:26" s="41" customFormat="1" ht="13.5" customHeight="1">
      <c r="B28" s="119" t="s">
        <v>394</v>
      </c>
      <c r="C28" s="177">
        <f t="shared" si="13"/>
        <v>46</v>
      </c>
      <c r="D28" s="178">
        <f t="shared" si="14"/>
        <v>44</v>
      </c>
      <c r="E28" s="178">
        <f t="shared" si="15"/>
        <v>44</v>
      </c>
      <c r="F28" s="179">
        <f t="shared" si="16"/>
        <v>0</v>
      </c>
      <c r="G28" s="179">
        <f t="shared" si="17"/>
        <v>0</v>
      </c>
      <c r="H28" s="179">
        <f t="shared" si="18"/>
        <v>0</v>
      </c>
      <c r="I28" s="179">
        <f t="shared" si="19"/>
        <v>1</v>
      </c>
      <c r="J28" s="179">
        <f t="shared" si="20"/>
        <v>1</v>
      </c>
      <c r="K28" s="178">
        <f t="shared" si="21"/>
        <v>26</v>
      </c>
      <c r="L28" s="178">
        <f t="shared" si="11"/>
        <v>24</v>
      </c>
      <c r="M28" s="181">
        <v>24</v>
      </c>
      <c r="N28" s="181">
        <v>0</v>
      </c>
      <c r="O28" s="181">
        <v>0</v>
      </c>
      <c r="P28" s="181">
        <v>0</v>
      </c>
      <c r="Q28" s="181">
        <v>1</v>
      </c>
      <c r="R28" s="181">
        <v>1</v>
      </c>
      <c r="S28" s="178">
        <f t="shared" si="9"/>
        <v>20</v>
      </c>
      <c r="T28" s="178">
        <f t="shared" si="12"/>
        <v>20</v>
      </c>
      <c r="U28" s="181">
        <v>20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</row>
    <row r="29" spans="2:26" s="41" customFormat="1" ht="13.5" customHeight="1">
      <c r="B29" s="119" t="s">
        <v>393</v>
      </c>
      <c r="C29" s="177">
        <f t="shared" si="13"/>
        <v>57</v>
      </c>
      <c r="D29" s="178">
        <f t="shared" si="14"/>
        <v>55</v>
      </c>
      <c r="E29" s="178">
        <f t="shared" si="15"/>
        <v>55</v>
      </c>
      <c r="F29" s="179">
        <f t="shared" si="16"/>
        <v>0</v>
      </c>
      <c r="G29" s="179">
        <f t="shared" si="17"/>
        <v>0</v>
      </c>
      <c r="H29" s="179">
        <f t="shared" si="18"/>
        <v>0</v>
      </c>
      <c r="I29" s="179">
        <f t="shared" si="19"/>
        <v>1</v>
      </c>
      <c r="J29" s="179">
        <f t="shared" si="20"/>
        <v>1</v>
      </c>
      <c r="K29" s="178">
        <f t="shared" si="21"/>
        <v>28</v>
      </c>
      <c r="L29" s="178">
        <f t="shared" si="11"/>
        <v>27</v>
      </c>
      <c r="M29" s="181">
        <v>27</v>
      </c>
      <c r="N29" s="181">
        <v>0</v>
      </c>
      <c r="O29" s="181">
        <v>0</v>
      </c>
      <c r="P29" s="181">
        <v>0</v>
      </c>
      <c r="Q29" s="181">
        <v>1</v>
      </c>
      <c r="R29" s="181">
        <v>0</v>
      </c>
      <c r="S29" s="178">
        <f t="shared" si="9"/>
        <v>29</v>
      </c>
      <c r="T29" s="178">
        <f t="shared" si="12"/>
        <v>28</v>
      </c>
      <c r="U29" s="181">
        <v>28</v>
      </c>
      <c r="V29" s="181">
        <v>0</v>
      </c>
      <c r="W29" s="181">
        <v>0</v>
      </c>
      <c r="X29" s="181">
        <v>0</v>
      </c>
      <c r="Y29" s="181">
        <v>0</v>
      </c>
      <c r="Z29" s="181">
        <v>1</v>
      </c>
    </row>
    <row r="30" spans="2:26" s="41" customFormat="1" ht="13.5" customHeight="1">
      <c r="B30" s="119" t="s">
        <v>392</v>
      </c>
      <c r="C30" s="177">
        <f t="shared" si="13"/>
        <v>96</v>
      </c>
      <c r="D30" s="178">
        <f t="shared" si="14"/>
        <v>90</v>
      </c>
      <c r="E30" s="178">
        <f t="shared" si="15"/>
        <v>89</v>
      </c>
      <c r="F30" s="179">
        <f t="shared" si="16"/>
        <v>0</v>
      </c>
      <c r="G30" s="179">
        <f t="shared" si="17"/>
        <v>1</v>
      </c>
      <c r="H30" s="179">
        <f t="shared" si="18"/>
        <v>0</v>
      </c>
      <c r="I30" s="179">
        <f t="shared" si="19"/>
        <v>3</v>
      </c>
      <c r="J30" s="179">
        <f t="shared" si="20"/>
        <v>3</v>
      </c>
      <c r="K30" s="178">
        <f t="shared" si="21"/>
        <v>51</v>
      </c>
      <c r="L30" s="178">
        <f t="shared" si="11"/>
        <v>45</v>
      </c>
      <c r="M30" s="181">
        <v>44</v>
      </c>
      <c r="N30" s="181">
        <v>0</v>
      </c>
      <c r="O30" s="181">
        <v>1</v>
      </c>
      <c r="P30" s="181">
        <v>0</v>
      </c>
      <c r="Q30" s="181">
        <v>3</v>
      </c>
      <c r="R30" s="181">
        <v>3</v>
      </c>
      <c r="S30" s="178">
        <f t="shared" si="9"/>
        <v>45</v>
      </c>
      <c r="T30" s="178">
        <f t="shared" si="12"/>
        <v>45</v>
      </c>
      <c r="U30" s="181">
        <v>45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</row>
    <row r="31" spans="2:26" s="41" customFormat="1" ht="13.5" customHeight="1">
      <c r="B31" s="119" t="s">
        <v>391</v>
      </c>
      <c r="C31" s="177">
        <f t="shared" si="13"/>
        <v>129</v>
      </c>
      <c r="D31" s="178">
        <f t="shared" si="14"/>
        <v>128</v>
      </c>
      <c r="E31" s="178">
        <f t="shared" si="15"/>
        <v>123</v>
      </c>
      <c r="F31" s="179">
        <f t="shared" si="16"/>
        <v>4</v>
      </c>
      <c r="G31" s="179">
        <f t="shared" si="17"/>
        <v>1</v>
      </c>
      <c r="H31" s="179">
        <f t="shared" si="18"/>
        <v>0</v>
      </c>
      <c r="I31" s="179">
        <f t="shared" si="19"/>
        <v>0</v>
      </c>
      <c r="J31" s="179">
        <f t="shared" si="20"/>
        <v>1</v>
      </c>
      <c r="K31" s="178">
        <f t="shared" si="21"/>
        <v>73</v>
      </c>
      <c r="L31" s="178">
        <f t="shared" si="11"/>
        <v>72</v>
      </c>
      <c r="M31" s="181">
        <v>69</v>
      </c>
      <c r="N31" s="181">
        <v>3</v>
      </c>
      <c r="O31" s="181">
        <v>0</v>
      </c>
      <c r="P31" s="181">
        <v>0</v>
      </c>
      <c r="Q31" s="181">
        <v>0</v>
      </c>
      <c r="R31" s="181">
        <v>1</v>
      </c>
      <c r="S31" s="178">
        <f t="shared" si="9"/>
        <v>56</v>
      </c>
      <c r="T31" s="178">
        <f t="shared" si="12"/>
        <v>56</v>
      </c>
      <c r="U31" s="181">
        <v>54</v>
      </c>
      <c r="V31" s="181">
        <v>1</v>
      </c>
      <c r="W31" s="181">
        <v>1</v>
      </c>
      <c r="X31" s="181">
        <v>0</v>
      </c>
      <c r="Y31" s="181">
        <v>0</v>
      </c>
      <c r="Z31" s="181">
        <v>0</v>
      </c>
    </row>
    <row r="32" spans="2:26" s="41" customFormat="1" ht="13.5" customHeight="1">
      <c r="B32" s="119" t="s">
        <v>390</v>
      </c>
      <c r="C32" s="177">
        <f t="shared" si="13"/>
        <v>181</v>
      </c>
      <c r="D32" s="178">
        <f t="shared" si="14"/>
        <v>171</v>
      </c>
      <c r="E32" s="178">
        <f t="shared" si="15"/>
        <v>167</v>
      </c>
      <c r="F32" s="179">
        <f t="shared" si="16"/>
        <v>3</v>
      </c>
      <c r="G32" s="179">
        <f t="shared" si="17"/>
        <v>1</v>
      </c>
      <c r="H32" s="179">
        <f t="shared" si="18"/>
        <v>0</v>
      </c>
      <c r="I32" s="179">
        <f t="shared" si="19"/>
        <v>9</v>
      </c>
      <c r="J32" s="179">
        <f t="shared" si="20"/>
        <v>1</v>
      </c>
      <c r="K32" s="178">
        <f t="shared" si="21"/>
        <v>98</v>
      </c>
      <c r="L32" s="178">
        <f t="shared" si="11"/>
        <v>89</v>
      </c>
      <c r="M32" s="181">
        <v>87</v>
      </c>
      <c r="N32" s="181">
        <v>1</v>
      </c>
      <c r="O32" s="181">
        <v>1</v>
      </c>
      <c r="P32" s="181">
        <v>0</v>
      </c>
      <c r="Q32" s="181">
        <v>9</v>
      </c>
      <c r="R32" s="181">
        <v>0</v>
      </c>
      <c r="S32" s="178">
        <f t="shared" si="9"/>
        <v>83</v>
      </c>
      <c r="T32" s="178">
        <f t="shared" si="12"/>
        <v>82</v>
      </c>
      <c r="U32" s="181">
        <v>80</v>
      </c>
      <c r="V32" s="181">
        <v>2</v>
      </c>
      <c r="W32" s="181">
        <v>0</v>
      </c>
      <c r="X32" s="181">
        <v>0</v>
      </c>
      <c r="Y32" s="181">
        <v>0</v>
      </c>
      <c r="Z32" s="181">
        <v>1</v>
      </c>
    </row>
    <row r="33" spans="2:26" s="41" customFormat="1" ht="13.5" customHeight="1">
      <c r="B33" s="119" t="s">
        <v>389</v>
      </c>
      <c r="C33" s="177">
        <f t="shared" si="13"/>
        <v>330</v>
      </c>
      <c r="D33" s="178">
        <f t="shared" si="14"/>
        <v>321</v>
      </c>
      <c r="E33" s="178">
        <f t="shared" si="15"/>
        <v>306</v>
      </c>
      <c r="F33" s="179">
        <f t="shared" si="16"/>
        <v>11</v>
      </c>
      <c r="G33" s="179">
        <f t="shared" si="17"/>
        <v>4</v>
      </c>
      <c r="H33" s="179">
        <f t="shared" si="18"/>
        <v>0</v>
      </c>
      <c r="I33" s="179">
        <f t="shared" si="19"/>
        <v>7</v>
      </c>
      <c r="J33" s="179">
        <f t="shared" si="20"/>
        <v>2</v>
      </c>
      <c r="K33" s="178">
        <f t="shared" si="21"/>
        <v>158</v>
      </c>
      <c r="L33" s="178">
        <f t="shared" si="11"/>
        <v>150</v>
      </c>
      <c r="M33" s="181">
        <v>146</v>
      </c>
      <c r="N33" s="181">
        <v>3</v>
      </c>
      <c r="O33" s="181">
        <v>1</v>
      </c>
      <c r="P33" s="181">
        <v>0</v>
      </c>
      <c r="Q33" s="181">
        <v>6</v>
      </c>
      <c r="R33" s="181">
        <v>2</v>
      </c>
      <c r="S33" s="178">
        <f t="shared" si="9"/>
        <v>172</v>
      </c>
      <c r="T33" s="178">
        <f t="shared" si="12"/>
        <v>171</v>
      </c>
      <c r="U33" s="181">
        <v>160</v>
      </c>
      <c r="V33" s="181">
        <v>8</v>
      </c>
      <c r="W33" s="181">
        <v>3</v>
      </c>
      <c r="X33" s="181">
        <v>0</v>
      </c>
      <c r="Y33" s="181">
        <v>1</v>
      </c>
      <c r="Z33" s="181">
        <v>0</v>
      </c>
    </row>
    <row r="34" spans="2:26" s="41" customFormat="1" ht="13.5" customHeight="1">
      <c r="B34" s="119" t="s">
        <v>388</v>
      </c>
      <c r="C34" s="177">
        <f t="shared" si="13"/>
        <v>130</v>
      </c>
      <c r="D34" s="178">
        <f t="shared" si="14"/>
        <v>125</v>
      </c>
      <c r="E34" s="178">
        <f t="shared" si="15"/>
        <v>116</v>
      </c>
      <c r="F34" s="179">
        <f t="shared" si="16"/>
        <v>7</v>
      </c>
      <c r="G34" s="179">
        <f t="shared" si="17"/>
        <v>2</v>
      </c>
      <c r="H34" s="179">
        <f t="shared" si="18"/>
        <v>0</v>
      </c>
      <c r="I34" s="179">
        <f t="shared" si="19"/>
        <v>4</v>
      </c>
      <c r="J34" s="179">
        <f t="shared" si="20"/>
        <v>1</v>
      </c>
      <c r="K34" s="178">
        <f t="shared" si="21"/>
        <v>68</v>
      </c>
      <c r="L34" s="178">
        <f t="shared" si="11"/>
        <v>64</v>
      </c>
      <c r="M34" s="181">
        <v>58</v>
      </c>
      <c r="N34" s="181">
        <v>6</v>
      </c>
      <c r="O34" s="181">
        <v>0</v>
      </c>
      <c r="P34" s="181">
        <v>0</v>
      </c>
      <c r="Q34" s="181">
        <v>3</v>
      </c>
      <c r="R34" s="181">
        <v>1</v>
      </c>
      <c r="S34" s="178">
        <f t="shared" si="9"/>
        <v>62</v>
      </c>
      <c r="T34" s="178">
        <f t="shared" si="12"/>
        <v>61</v>
      </c>
      <c r="U34" s="181">
        <v>58</v>
      </c>
      <c r="V34" s="181">
        <v>1</v>
      </c>
      <c r="W34" s="181">
        <v>2</v>
      </c>
      <c r="X34" s="181">
        <v>0</v>
      </c>
      <c r="Y34" s="181">
        <v>1</v>
      </c>
      <c r="Z34" s="181">
        <v>0</v>
      </c>
    </row>
    <row r="35" spans="2:26" s="41" customFormat="1" ht="13.5" customHeight="1">
      <c r="B35" s="119" t="s">
        <v>387</v>
      </c>
      <c r="C35" s="177">
        <f t="shared" si="13"/>
        <v>97</v>
      </c>
      <c r="D35" s="178">
        <f t="shared" si="14"/>
        <v>91</v>
      </c>
      <c r="E35" s="178">
        <f t="shared" si="15"/>
        <v>87</v>
      </c>
      <c r="F35" s="179">
        <f t="shared" si="16"/>
        <v>3</v>
      </c>
      <c r="G35" s="179">
        <f t="shared" si="17"/>
        <v>1</v>
      </c>
      <c r="H35" s="179">
        <f t="shared" si="18"/>
        <v>0</v>
      </c>
      <c r="I35" s="179">
        <f t="shared" si="19"/>
        <v>5</v>
      </c>
      <c r="J35" s="179">
        <f t="shared" si="20"/>
        <v>1</v>
      </c>
      <c r="K35" s="178">
        <f t="shared" si="21"/>
        <v>44</v>
      </c>
      <c r="L35" s="178">
        <f t="shared" si="11"/>
        <v>39</v>
      </c>
      <c r="M35" s="181">
        <v>38</v>
      </c>
      <c r="N35" s="181">
        <v>1</v>
      </c>
      <c r="O35" s="181">
        <v>0</v>
      </c>
      <c r="P35" s="181">
        <v>0</v>
      </c>
      <c r="Q35" s="181">
        <v>4</v>
      </c>
      <c r="R35" s="181">
        <v>1</v>
      </c>
      <c r="S35" s="178">
        <f t="shared" si="9"/>
        <v>53</v>
      </c>
      <c r="T35" s="178">
        <f t="shared" si="12"/>
        <v>52</v>
      </c>
      <c r="U35" s="181">
        <v>49</v>
      </c>
      <c r="V35" s="181">
        <v>2</v>
      </c>
      <c r="W35" s="181">
        <v>1</v>
      </c>
      <c r="X35" s="181">
        <v>0</v>
      </c>
      <c r="Y35" s="181">
        <v>1</v>
      </c>
      <c r="Z35" s="181">
        <v>0</v>
      </c>
    </row>
    <row r="36" spans="2:26" s="41" customFormat="1" ht="13.5" customHeight="1">
      <c r="B36" s="119" t="s">
        <v>386</v>
      </c>
      <c r="C36" s="177">
        <f t="shared" si="13"/>
        <v>92</v>
      </c>
      <c r="D36" s="178">
        <f t="shared" si="14"/>
        <v>88</v>
      </c>
      <c r="E36" s="178">
        <f t="shared" si="15"/>
        <v>85</v>
      </c>
      <c r="F36" s="179">
        <f t="shared" si="16"/>
        <v>3</v>
      </c>
      <c r="G36" s="179">
        <f t="shared" si="17"/>
        <v>0</v>
      </c>
      <c r="H36" s="179">
        <f t="shared" si="18"/>
        <v>0</v>
      </c>
      <c r="I36" s="179">
        <f t="shared" si="19"/>
        <v>3</v>
      </c>
      <c r="J36" s="179">
        <f t="shared" si="20"/>
        <v>1</v>
      </c>
      <c r="K36" s="178">
        <f t="shared" si="21"/>
        <v>48</v>
      </c>
      <c r="L36" s="178">
        <f t="shared" si="11"/>
        <v>45</v>
      </c>
      <c r="M36" s="181">
        <v>44</v>
      </c>
      <c r="N36" s="181">
        <v>1</v>
      </c>
      <c r="O36" s="181">
        <v>0</v>
      </c>
      <c r="P36" s="181">
        <v>0</v>
      </c>
      <c r="Q36" s="181">
        <v>2</v>
      </c>
      <c r="R36" s="181">
        <v>1</v>
      </c>
      <c r="S36" s="178">
        <f t="shared" si="9"/>
        <v>44</v>
      </c>
      <c r="T36" s="178">
        <f t="shared" si="12"/>
        <v>43</v>
      </c>
      <c r="U36" s="181">
        <v>41</v>
      </c>
      <c r="V36" s="181">
        <v>2</v>
      </c>
      <c r="W36" s="181">
        <v>0</v>
      </c>
      <c r="X36" s="181">
        <v>0</v>
      </c>
      <c r="Y36" s="181">
        <v>1</v>
      </c>
      <c r="Z36" s="181">
        <v>0</v>
      </c>
    </row>
    <row r="37" spans="2:26" s="41" customFormat="1" ht="13.5" customHeight="1">
      <c r="B37" s="119" t="s">
        <v>282</v>
      </c>
      <c r="C37" s="177">
        <f t="shared" si="13"/>
        <v>155</v>
      </c>
      <c r="D37" s="178">
        <f t="shared" si="14"/>
        <v>152</v>
      </c>
      <c r="E37" s="178">
        <f t="shared" si="15"/>
        <v>145</v>
      </c>
      <c r="F37" s="179">
        <f t="shared" si="16"/>
        <v>4</v>
      </c>
      <c r="G37" s="179">
        <f t="shared" si="17"/>
        <v>3</v>
      </c>
      <c r="H37" s="179">
        <f t="shared" si="18"/>
        <v>0</v>
      </c>
      <c r="I37" s="179">
        <f t="shared" si="19"/>
        <v>2</v>
      </c>
      <c r="J37" s="179">
        <f t="shared" si="20"/>
        <v>1</v>
      </c>
      <c r="K37" s="178">
        <f t="shared" si="21"/>
        <v>76</v>
      </c>
      <c r="L37" s="178">
        <f t="shared" si="11"/>
        <v>73</v>
      </c>
      <c r="M37" s="181">
        <v>68</v>
      </c>
      <c r="N37" s="181">
        <v>3</v>
      </c>
      <c r="O37" s="181">
        <v>2</v>
      </c>
      <c r="P37" s="181">
        <v>0</v>
      </c>
      <c r="Q37" s="181">
        <v>2</v>
      </c>
      <c r="R37" s="181">
        <v>1</v>
      </c>
      <c r="S37" s="178">
        <f t="shared" si="9"/>
        <v>79</v>
      </c>
      <c r="T37" s="178">
        <f t="shared" si="12"/>
        <v>79</v>
      </c>
      <c r="U37" s="181">
        <v>77</v>
      </c>
      <c r="V37" s="181">
        <v>1</v>
      </c>
      <c r="W37" s="181">
        <v>1</v>
      </c>
      <c r="X37" s="181">
        <v>0</v>
      </c>
      <c r="Y37" s="181">
        <v>0</v>
      </c>
      <c r="Z37" s="181">
        <v>0</v>
      </c>
    </row>
    <row r="38" spans="2:27" ht="4.5" customHeight="1" thickBot="1">
      <c r="B38" s="118"/>
      <c r="C38" s="68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96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sheetProtection/>
  <mergeCells count="10">
    <mergeCell ref="B5:B6"/>
    <mergeCell ref="D6:G6"/>
    <mergeCell ref="L6:O6"/>
    <mergeCell ref="D5:H5"/>
    <mergeCell ref="L5:P5"/>
    <mergeCell ref="S4:Z4"/>
    <mergeCell ref="K4:R4"/>
    <mergeCell ref="C4:J4"/>
    <mergeCell ref="T6:W6"/>
    <mergeCell ref="T5:X5"/>
  </mergeCells>
  <printOptions/>
  <pageMargins left="0.9448818897637796" right="0.3937007874015748" top="1.062992125984252" bottom="0.7874015748031497" header="0.8661417322834646" footer="0.5118110236220472"/>
  <pageSetup orientation="landscape" paperSize="9" r:id="rId1"/>
  <headerFooter alignWithMargins="0">
    <oddHeader>&amp;L&amp;"ＭＳ 明朝,標準"　第２１表　市町村別・高等学校等への進学者数＜中学校卒業後の状況＞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4.25" customHeight="1"/>
  <cols>
    <col min="1" max="1" width="0.5" style="59" customWidth="1"/>
    <col min="2" max="2" width="12.625" style="59" customWidth="1"/>
    <col min="3" max="3" width="5.00390625" style="59" customWidth="1"/>
    <col min="4" max="4" width="5.125" style="59" customWidth="1"/>
    <col min="5" max="5" width="6.875" style="59" customWidth="1"/>
    <col min="6" max="7" width="6.75390625" style="59" customWidth="1"/>
    <col min="8" max="10" width="5.125" style="59" customWidth="1"/>
    <col min="11" max="19" width="6.75390625" style="59" customWidth="1"/>
    <col min="20" max="16384" width="7.00390625" style="59" customWidth="1"/>
  </cols>
  <sheetData>
    <row r="1" ht="4.5" customHeight="1"/>
    <row r="2" spans="2:19" ht="14.25" customHeight="1">
      <c r="B2" s="27" t="s">
        <v>339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="5" customFormat="1" ht="4.5" customHeight="1" thickBot="1"/>
    <row r="4" spans="2:19" s="41" customFormat="1" ht="13.5" customHeight="1">
      <c r="B4" s="182"/>
      <c r="C4" s="183"/>
      <c r="D4" s="114"/>
      <c r="E4" s="184"/>
      <c r="F4" s="185"/>
      <c r="G4" s="185"/>
      <c r="H4" s="363" t="s">
        <v>144</v>
      </c>
      <c r="I4" s="363"/>
      <c r="J4" s="363"/>
      <c r="K4" s="363"/>
      <c r="L4" s="363"/>
      <c r="M4" s="363"/>
      <c r="N4" s="185"/>
      <c r="O4" s="185"/>
      <c r="P4" s="185"/>
      <c r="Q4" s="362" t="s">
        <v>145</v>
      </c>
      <c r="R4" s="363"/>
      <c r="S4" s="363"/>
    </row>
    <row r="5" spans="2:19" s="168" customFormat="1" ht="13.5" customHeight="1">
      <c r="B5" s="116" t="s">
        <v>23</v>
      </c>
      <c r="C5" s="124" t="s">
        <v>123</v>
      </c>
      <c r="D5" s="60" t="s">
        <v>0</v>
      </c>
      <c r="E5" s="186"/>
      <c r="F5" s="187" t="s">
        <v>8</v>
      </c>
      <c r="G5" s="188"/>
      <c r="H5" s="186"/>
      <c r="I5" s="187" t="s">
        <v>124</v>
      </c>
      <c r="J5" s="188"/>
      <c r="K5" s="186"/>
      <c r="L5" s="187" t="s">
        <v>125</v>
      </c>
      <c r="M5" s="188"/>
      <c r="N5" s="186"/>
      <c r="O5" s="187" t="s">
        <v>126</v>
      </c>
      <c r="P5" s="188"/>
      <c r="Q5" s="364" t="s">
        <v>8</v>
      </c>
      <c r="R5" s="364" t="s">
        <v>27</v>
      </c>
      <c r="S5" s="366" t="s">
        <v>28</v>
      </c>
    </row>
    <row r="6" spans="2:19" s="168" customFormat="1" ht="13.5" customHeight="1">
      <c r="B6" s="116"/>
      <c r="C6" s="124"/>
      <c r="D6" s="60" t="s">
        <v>63</v>
      </c>
      <c r="E6" s="112" t="s">
        <v>8</v>
      </c>
      <c r="F6" s="112" t="s">
        <v>27</v>
      </c>
      <c r="G6" s="112" t="s">
        <v>28</v>
      </c>
      <c r="H6" s="112" t="s">
        <v>8</v>
      </c>
      <c r="I6" s="112" t="s">
        <v>27</v>
      </c>
      <c r="J6" s="112" t="s">
        <v>28</v>
      </c>
      <c r="K6" s="112" t="s">
        <v>8</v>
      </c>
      <c r="L6" s="112" t="s">
        <v>27</v>
      </c>
      <c r="M6" s="112" t="s">
        <v>28</v>
      </c>
      <c r="N6" s="112" t="s">
        <v>8</v>
      </c>
      <c r="O6" s="112" t="s">
        <v>27</v>
      </c>
      <c r="P6" s="112" t="s">
        <v>28</v>
      </c>
      <c r="Q6" s="365"/>
      <c r="R6" s="365"/>
      <c r="S6" s="367"/>
    </row>
    <row r="7" spans="2:19" s="41" customFormat="1" ht="4.5" customHeight="1"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  <c r="R7" s="191"/>
      <c r="S7" s="191"/>
    </row>
    <row r="8" spans="2:19" s="41" customFormat="1" ht="13.5" customHeight="1">
      <c r="B8" s="166" t="s">
        <v>408</v>
      </c>
      <c r="C8" s="164">
        <f>SUM(C12:C36)</f>
        <v>209</v>
      </c>
      <c r="D8" s="164">
        <f>SUM(D12:D36)</f>
        <v>807</v>
      </c>
      <c r="E8" s="192">
        <f>SUM(F8:G8)</f>
        <v>7756</v>
      </c>
      <c r="F8" s="164">
        <f>SUM(F12:F36)</f>
        <v>3934</v>
      </c>
      <c r="G8" s="164">
        <f>SUM(G12:G36)</f>
        <v>3822</v>
      </c>
      <c r="H8" s="192">
        <f>SUM(I8:J8)</f>
        <v>544</v>
      </c>
      <c r="I8" s="164">
        <f>SUM(I12:I36)</f>
        <v>278</v>
      </c>
      <c r="J8" s="164">
        <f>SUM(J12:J36)</f>
        <v>266</v>
      </c>
      <c r="K8" s="192">
        <f>SUM(L8:M8)</f>
        <v>3196</v>
      </c>
      <c r="L8" s="164">
        <f>SUM(L12:L36)</f>
        <v>1594</v>
      </c>
      <c r="M8" s="164">
        <f>SUM(M12:M36)</f>
        <v>1602</v>
      </c>
      <c r="N8" s="192">
        <f>SUM(O8:P8)</f>
        <v>4016</v>
      </c>
      <c r="O8" s="164">
        <f>SUM(O12:O36)</f>
        <v>2062</v>
      </c>
      <c r="P8" s="164">
        <f>SUM(P12:P36)</f>
        <v>1954</v>
      </c>
      <c r="Q8" s="192">
        <f>SUM(R8:S8)</f>
        <v>3923</v>
      </c>
      <c r="R8" s="164">
        <f>SUM(R12:R36)</f>
        <v>1977</v>
      </c>
      <c r="S8" s="164">
        <f>SUM(S12:S36)</f>
        <v>1946</v>
      </c>
    </row>
    <row r="9" spans="2:19" s="41" customFormat="1" ht="13.5" customHeight="1">
      <c r="B9" s="119" t="s">
        <v>409</v>
      </c>
      <c r="C9" s="178">
        <v>1</v>
      </c>
      <c r="D9" s="178">
        <v>9</v>
      </c>
      <c r="E9" s="181">
        <f>F9+G9</f>
        <v>138</v>
      </c>
      <c r="F9" s="178">
        <f>I9+L9+O9</f>
        <v>68</v>
      </c>
      <c r="G9" s="178">
        <f>J9+M9+P9</f>
        <v>70</v>
      </c>
      <c r="H9" s="178">
        <v>26</v>
      </c>
      <c r="I9" s="178">
        <v>13</v>
      </c>
      <c r="J9" s="178">
        <v>13</v>
      </c>
      <c r="K9" s="178">
        <v>55</v>
      </c>
      <c r="L9" s="178">
        <v>27</v>
      </c>
      <c r="M9" s="178">
        <v>28</v>
      </c>
      <c r="N9" s="178">
        <v>57</v>
      </c>
      <c r="O9" s="178">
        <v>28</v>
      </c>
      <c r="P9" s="178">
        <v>29</v>
      </c>
      <c r="Q9" s="181">
        <f>R9+S9</f>
        <v>59</v>
      </c>
      <c r="R9" s="178">
        <v>29</v>
      </c>
      <c r="S9" s="178">
        <v>30</v>
      </c>
    </row>
    <row r="10" spans="2:19" s="41" customFormat="1" ht="13.5" customHeight="1">
      <c r="B10" s="119" t="s">
        <v>410</v>
      </c>
      <c r="C10" s="178">
        <v>12</v>
      </c>
      <c r="D10" s="178">
        <v>133</v>
      </c>
      <c r="E10" s="181">
        <f>F10+G10</f>
        <v>1446</v>
      </c>
      <c r="F10" s="178">
        <f>I10+L10+O10</f>
        <v>746</v>
      </c>
      <c r="G10" s="178">
        <f>J10+M10+P10</f>
        <v>700</v>
      </c>
      <c r="H10" s="178">
        <v>459</v>
      </c>
      <c r="I10" s="178">
        <v>239</v>
      </c>
      <c r="J10" s="178">
        <v>220</v>
      </c>
      <c r="K10" s="178">
        <v>473</v>
      </c>
      <c r="L10" s="178">
        <v>241</v>
      </c>
      <c r="M10" s="178">
        <v>232</v>
      </c>
      <c r="N10" s="178">
        <v>514</v>
      </c>
      <c r="O10" s="178">
        <v>266</v>
      </c>
      <c r="P10" s="178">
        <v>248</v>
      </c>
      <c r="Q10" s="181">
        <f>R10+S10</f>
        <v>451</v>
      </c>
      <c r="R10" s="178">
        <v>239</v>
      </c>
      <c r="S10" s="178">
        <v>212</v>
      </c>
    </row>
    <row r="11" spans="2:19" s="41" customFormat="1" ht="4.5" customHeight="1">
      <c r="B11" s="119"/>
      <c r="C11" s="178"/>
      <c r="D11" s="178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2:19" s="41" customFormat="1" ht="13.5" customHeight="1">
      <c r="B12" s="119" t="s">
        <v>407</v>
      </c>
      <c r="C12" s="178">
        <v>33</v>
      </c>
      <c r="D12" s="178">
        <v>239</v>
      </c>
      <c r="E12" s="181">
        <f>F12+G12</f>
        <v>2434</v>
      </c>
      <c r="F12" s="178">
        <f>I12+L12+O12</f>
        <v>1230</v>
      </c>
      <c r="G12" s="178">
        <f>J12+M12+P12</f>
        <v>1204</v>
      </c>
      <c r="H12" s="178">
        <v>292</v>
      </c>
      <c r="I12" s="178">
        <v>151</v>
      </c>
      <c r="J12" s="178">
        <v>141</v>
      </c>
      <c r="K12" s="178">
        <v>982</v>
      </c>
      <c r="L12" s="178">
        <v>490</v>
      </c>
      <c r="M12" s="178">
        <v>492</v>
      </c>
      <c r="N12" s="178">
        <v>1160</v>
      </c>
      <c r="O12" s="178">
        <v>589</v>
      </c>
      <c r="P12" s="178">
        <v>571</v>
      </c>
      <c r="Q12" s="181">
        <f>SUM(R12:S12)</f>
        <v>1071</v>
      </c>
      <c r="R12" s="178">
        <v>544</v>
      </c>
      <c r="S12" s="178">
        <v>527</v>
      </c>
    </row>
    <row r="13" spans="2:19" s="41" customFormat="1" ht="14.25" customHeight="1">
      <c r="B13" s="119" t="s">
        <v>406</v>
      </c>
      <c r="C13" s="178">
        <v>18</v>
      </c>
      <c r="D13" s="178">
        <v>90</v>
      </c>
      <c r="E13" s="181">
        <f aca="true" t="shared" si="0" ref="E13:E36">F13+G13</f>
        <v>902</v>
      </c>
      <c r="F13" s="178">
        <f aca="true" t="shared" si="1" ref="F13:F36">I13+L13+O13</f>
        <v>470</v>
      </c>
      <c r="G13" s="178">
        <f aca="true" t="shared" si="2" ref="G13:G36">J13+M13+P13</f>
        <v>432</v>
      </c>
      <c r="H13" s="178">
        <v>53</v>
      </c>
      <c r="I13" s="178">
        <v>23</v>
      </c>
      <c r="J13" s="178">
        <v>30</v>
      </c>
      <c r="K13" s="178">
        <v>430</v>
      </c>
      <c r="L13" s="178">
        <v>222</v>
      </c>
      <c r="M13" s="178">
        <v>208</v>
      </c>
      <c r="N13" s="178">
        <v>419</v>
      </c>
      <c r="O13" s="178">
        <v>225</v>
      </c>
      <c r="P13" s="178">
        <v>194</v>
      </c>
      <c r="Q13" s="181">
        <f>SUM(R13:S13)</f>
        <v>464</v>
      </c>
      <c r="R13" s="178">
        <v>246</v>
      </c>
      <c r="S13" s="178">
        <v>218</v>
      </c>
    </row>
    <row r="14" spans="2:19" s="41" customFormat="1" ht="14.25" customHeight="1">
      <c r="B14" s="119" t="s">
        <v>405</v>
      </c>
      <c r="C14" s="178">
        <v>11</v>
      </c>
      <c r="D14" s="178">
        <v>39</v>
      </c>
      <c r="E14" s="181">
        <f t="shared" si="0"/>
        <v>248</v>
      </c>
      <c r="F14" s="178">
        <f t="shared" si="1"/>
        <v>112</v>
      </c>
      <c r="G14" s="178">
        <f>J14+M14+P14</f>
        <v>136</v>
      </c>
      <c r="H14" s="178">
        <v>0</v>
      </c>
      <c r="I14" s="178">
        <v>0</v>
      </c>
      <c r="J14" s="178">
        <v>0</v>
      </c>
      <c r="K14" s="178">
        <v>124</v>
      </c>
      <c r="L14" s="178">
        <v>52</v>
      </c>
      <c r="M14" s="178">
        <v>72</v>
      </c>
      <c r="N14" s="178">
        <v>124</v>
      </c>
      <c r="O14" s="178">
        <v>60</v>
      </c>
      <c r="P14" s="178">
        <v>64</v>
      </c>
      <c r="Q14" s="181">
        <f aca="true" t="shared" si="3" ref="Q14:Q36">SUM(R14:S14)</f>
        <v>124</v>
      </c>
      <c r="R14" s="178">
        <v>62</v>
      </c>
      <c r="S14" s="178">
        <v>62</v>
      </c>
    </row>
    <row r="15" spans="2:19" s="41" customFormat="1" ht="14.25" customHeight="1">
      <c r="B15" s="119" t="s">
        <v>404</v>
      </c>
      <c r="C15" s="178">
        <v>14</v>
      </c>
      <c r="D15" s="178">
        <v>68</v>
      </c>
      <c r="E15" s="181">
        <f t="shared" si="0"/>
        <v>615</v>
      </c>
      <c r="F15" s="178">
        <f t="shared" si="1"/>
        <v>324</v>
      </c>
      <c r="G15" s="178">
        <f t="shared" si="2"/>
        <v>291</v>
      </c>
      <c r="H15" s="178">
        <v>119</v>
      </c>
      <c r="I15" s="178">
        <v>62</v>
      </c>
      <c r="J15" s="178">
        <v>57</v>
      </c>
      <c r="K15" s="178">
        <v>242</v>
      </c>
      <c r="L15" s="178">
        <v>128</v>
      </c>
      <c r="M15" s="178">
        <v>114</v>
      </c>
      <c r="N15" s="178">
        <v>254</v>
      </c>
      <c r="O15" s="178">
        <v>134</v>
      </c>
      <c r="P15" s="178">
        <v>120</v>
      </c>
      <c r="Q15" s="181">
        <f t="shared" si="3"/>
        <v>244</v>
      </c>
      <c r="R15" s="178">
        <v>122</v>
      </c>
      <c r="S15" s="178">
        <v>122</v>
      </c>
    </row>
    <row r="16" spans="2:19" s="41" customFormat="1" ht="14.25" customHeight="1">
      <c r="B16" s="119" t="s">
        <v>403</v>
      </c>
      <c r="C16" s="178">
        <v>17</v>
      </c>
      <c r="D16" s="178">
        <v>60</v>
      </c>
      <c r="E16" s="181">
        <f t="shared" si="0"/>
        <v>490</v>
      </c>
      <c r="F16" s="178">
        <f t="shared" si="1"/>
        <v>244</v>
      </c>
      <c r="G16" s="178">
        <f t="shared" si="2"/>
        <v>246</v>
      </c>
      <c r="H16" s="178">
        <v>55</v>
      </c>
      <c r="I16" s="178">
        <v>31</v>
      </c>
      <c r="J16" s="178">
        <v>24</v>
      </c>
      <c r="K16" s="178">
        <v>202</v>
      </c>
      <c r="L16" s="178">
        <v>100</v>
      </c>
      <c r="M16" s="178">
        <v>102</v>
      </c>
      <c r="N16" s="178">
        <v>233</v>
      </c>
      <c r="O16" s="178">
        <v>113</v>
      </c>
      <c r="P16" s="178">
        <v>120</v>
      </c>
      <c r="Q16" s="181">
        <f t="shared" si="3"/>
        <v>269</v>
      </c>
      <c r="R16" s="178">
        <v>136</v>
      </c>
      <c r="S16" s="178">
        <v>133</v>
      </c>
    </row>
    <row r="17" spans="2:19" s="41" customFormat="1" ht="14.25" customHeight="1">
      <c r="B17" s="119" t="s">
        <v>402</v>
      </c>
      <c r="C17" s="178">
        <v>10</v>
      </c>
      <c r="D17" s="178">
        <v>52</v>
      </c>
      <c r="E17" s="181">
        <f t="shared" si="0"/>
        <v>432</v>
      </c>
      <c r="F17" s="178">
        <f t="shared" si="1"/>
        <v>226</v>
      </c>
      <c r="G17" s="178">
        <f t="shared" si="2"/>
        <v>206</v>
      </c>
      <c r="H17" s="178">
        <v>0</v>
      </c>
      <c r="I17" s="178">
        <v>0</v>
      </c>
      <c r="J17" s="178">
        <v>0</v>
      </c>
      <c r="K17" s="178">
        <v>111</v>
      </c>
      <c r="L17" s="178">
        <v>53</v>
      </c>
      <c r="M17" s="178">
        <v>58</v>
      </c>
      <c r="N17" s="178">
        <v>321</v>
      </c>
      <c r="O17" s="178">
        <v>173</v>
      </c>
      <c r="P17" s="178">
        <v>148</v>
      </c>
      <c r="Q17" s="181">
        <f t="shared" si="3"/>
        <v>277</v>
      </c>
      <c r="R17" s="178">
        <v>133</v>
      </c>
      <c r="S17" s="178">
        <v>144</v>
      </c>
    </row>
    <row r="18" spans="2:19" s="41" customFormat="1" ht="14.25" customHeight="1">
      <c r="B18" s="119" t="s">
        <v>401</v>
      </c>
      <c r="C18" s="178">
        <v>20</v>
      </c>
      <c r="D18" s="178">
        <v>45</v>
      </c>
      <c r="E18" s="181">
        <f t="shared" si="0"/>
        <v>336</v>
      </c>
      <c r="F18" s="178">
        <f t="shared" si="1"/>
        <v>166</v>
      </c>
      <c r="G18" s="178">
        <f t="shared" si="2"/>
        <v>170</v>
      </c>
      <c r="H18" s="178">
        <v>10</v>
      </c>
      <c r="I18" s="178">
        <v>4</v>
      </c>
      <c r="J18" s="178">
        <v>6</v>
      </c>
      <c r="K18" s="178">
        <v>123</v>
      </c>
      <c r="L18" s="178">
        <v>56</v>
      </c>
      <c r="M18" s="178">
        <v>67</v>
      </c>
      <c r="N18" s="178">
        <v>203</v>
      </c>
      <c r="O18" s="178">
        <v>106</v>
      </c>
      <c r="P18" s="178">
        <v>97</v>
      </c>
      <c r="Q18" s="181">
        <f t="shared" si="3"/>
        <v>206</v>
      </c>
      <c r="R18" s="178">
        <v>109</v>
      </c>
      <c r="S18" s="178">
        <v>97</v>
      </c>
    </row>
    <row r="19" spans="2:19" s="41" customFormat="1" ht="14.25" customHeight="1">
      <c r="B19" s="119" t="s">
        <v>400</v>
      </c>
      <c r="C19" s="178">
        <v>26</v>
      </c>
      <c r="D19" s="178">
        <v>18</v>
      </c>
      <c r="E19" s="181">
        <f t="shared" si="0"/>
        <v>108</v>
      </c>
      <c r="F19" s="178">
        <f t="shared" si="1"/>
        <v>54</v>
      </c>
      <c r="G19" s="178">
        <f t="shared" si="2"/>
        <v>54</v>
      </c>
      <c r="H19" s="178">
        <v>1</v>
      </c>
      <c r="I19" s="178">
        <v>1</v>
      </c>
      <c r="J19" s="178">
        <v>0</v>
      </c>
      <c r="K19" s="178">
        <v>44</v>
      </c>
      <c r="L19" s="178">
        <v>21</v>
      </c>
      <c r="M19" s="178">
        <v>23</v>
      </c>
      <c r="N19" s="178">
        <v>63</v>
      </c>
      <c r="O19" s="178">
        <v>32</v>
      </c>
      <c r="P19" s="178">
        <v>31</v>
      </c>
      <c r="Q19" s="181">
        <f t="shared" si="3"/>
        <v>67</v>
      </c>
      <c r="R19" s="178">
        <v>30</v>
      </c>
      <c r="S19" s="178">
        <v>37</v>
      </c>
    </row>
    <row r="20" spans="2:19" s="41" customFormat="1" ht="4.5" customHeight="1">
      <c r="B20" s="119"/>
      <c r="C20" s="178"/>
      <c r="D20" s="178"/>
      <c r="E20" s="181"/>
      <c r="F20" s="178"/>
      <c r="G20" s="178"/>
      <c r="H20" s="181"/>
      <c r="I20" s="178"/>
      <c r="J20" s="178"/>
      <c r="K20" s="181"/>
      <c r="L20" s="178"/>
      <c r="M20" s="178"/>
      <c r="N20" s="181"/>
      <c r="O20" s="178"/>
      <c r="P20" s="178"/>
      <c r="Q20" s="181"/>
      <c r="R20" s="178"/>
      <c r="S20" s="178"/>
    </row>
    <row r="21" spans="2:19" s="41" customFormat="1" ht="14.25" customHeight="1">
      <c r="B21" s="119" t="s">
        <v>399</v>
      </c>
      <c r="C21" s="178">
        <v>0</v>
      </c>
      <c r="D21" s="178">
        <v>0</v>
      </c>
      <c r="E21" s="181">
        <f t="shared" si="0"/>
        <v>0</v>
      </c>
      <c r="F21" s="178">
        <f t="shared" si="1"/>
        <v>0</v>
      </c>
      <c r="G21" s="178">
        <f t="shared" si="2"/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81">
        <f t="shared" si="3"/>
        <v>0</v>
      </c>
      <c r="R21" s="178">
        <v>0</v>
      </c>
      <c r="S21" s="178">
        <v>0</v>
      </c>
    </row>
    <row r="22" spans="2:19" s="41" customFormat="1" ht="13.5" customHeight="1">
      <c r="B22" s="119" t="s">
        <v>398</v>
      </c>
      <c r="C22" s="178">
        <v>0</v>
      </c>
      <c r="D22" s="178">
        <v>0</v>
      </c>
      <c r="E22" s="181">
        <f t="shared" si="0"/>
        <v>0</v>
      </c>
      <c r="F22" s="178">
        <f t="shared" si="1"/>
        <v>0</v>
      </c>
      <c r="G22" s="178">
        <f t="shared" si="2"/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81">
        <f t="shared" si="3"/>
        <v>0</v>
      </c>
      <c r="R22" s="178">
        <v>0</v>
      </c>
      <c r="S22" s="178">
        <v>0</v>
      </c>
    </row>
    <row r="23" spans="2:19" s="41" customFormat="1" ht="14.25" customHeight="1">
      <c r="B23" s="119" t="s">
        <v>26</v>
      </c>
      <c r="C23" s="178">
        <v>0</v>
      </c>
      <c r="D23" s="178">
        <v>0</v>
      </c>
      <c r="E23" s="181">
        <f t="shared" si="0"/>
        <v>0</v>
      </c>
      <c r="F23" s="178">
        <f t="shared" si="1"/>
        <v>0</v>
      </c>
      <c r="G23" s="178">
        <f t="shared" si="2"/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81">
        <f t="shared" si="3"/>
        <v>0</v>
      </c>
      <c r="R23" s="178">
        <v>0</v>
      </c>
      <c r="S23" s="178">
        <v>0</v>
      </c>
    </row>
    <row r="24" spans="2:19" s="41" customFormat="1" ht="14.25" customHeight="1">
      <c r="B24" s="119" t="s">
        <v>397</v>
      </c>
      <c r="C24" s="178">
        <v>6</v>
      </c>
      <c r="D24" s="178">
        <v>28</v>
      </c>
      <c r="E24" s="181">
        <f t="shared" si="0"/>
        <v>305</v>
      </c>
      <c r="F24" s="178">
        <f t="shared" si="1"/>
        <v>152</v>
      </c>
      <c r="G24" s="178">
        <f t="shared" si="2"/>
        <v>153</v>
      </c>
      <c r="H24" s="178">
        <v>0</v>
      </c>
      <c r="I24" s="178">
        <v>0</v>
      </c>
      <c r="J24" s="178">
        <v>0</v>
      </c>
      <c r="K24" s="178">
        <v>147</v>
      </c>
      <c r="L24" s="178">
        <v>74</v>
      </c>
      <c r="M24" s="178">
        <v>73</v>
      </c>
      <c r="N24" s="178">
        <v>158</v>
      </c>
      <c r="O24" s="178">
        <v>78</v>
      </c>
      <c r="P24" s="178">
        <v>80</v>
      </c>
      <c r="Q24" s="181">
        <f t="shared" si="3"/>
        <v>142</v>
      </c>
      <c r="R24" s="178">
        <v>70</v>
      </c>
      <c r="S24" s="178">
        <v>72</v>
      </c>
    </row>
    <row r="25" spans="2:19" s="41" customFormat="1" ht="14.25" customHeight="1">
      <c r="B25" s="119" t="s">
        <v>396</v>
      </c>
      <c r="C25" s="178">
        <v>4</v>
      </c>
      <c r="D25" s="178">
        <v>0</v>
      </c>
      <c r="E25" s="181">
        <f t="shared" si="0"/>
        <v>0</v>
      </c>
      <c r="F25" s="178">
        <f t="shared" si="1"/>
        <v>0</v>
      </c>
      <c r="G25" s="178">
        <f t="shared" si="2"/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81">
        <f t="shared" si="3"/>
        <v>0</v>
      </c>
      <c r="R25" s="178">
        <v>0</v>
      </c>
      <c r="S25" s="178">
        <v>0</v>
      </c>
    </row>
    <row r="26" spans="2:19" s="41" customFormat="1" ht="13.5" customHeight="1">
      <c r="B26" s="119" t="s">
        <v>395</v>
      </c>
      <c r="C26" s="178">
        <v>4</v>
      </c>
      <c r="D26" s="178">
        <v>8</v>
      </c>
      <c r="E26" s="181">
        <f t="shared" si="0"/>
        <v>48</v>
      </c>
      <c r="F26" s="178">
        <f t="shared" si="1"/>
        <v>26</v>
      </c>
      <c r="G26" s="178">
        <f t="shared" si="2"/>
        <v>22</v>
      </c>
      <c r="H26" s="178">
        <v>1</v>
      </c>
      <c r="I26" s="178">
        <v>0</v>
      </c>
      <c r="J26" s="178">
        <v>1</v>
      </c>
      <c r="K26" s="178">
        <v>22</v>
      </c>
      <c r="L26" s="178">
        <v>16</v>
      </c>
      <c r="M26" s="178">
        <v>6</v>
      </c>
      <c r="N26" s="178">
        <v>25</v>
      </c>
      <c r="O26" s="178">
        <v>10</v>
      </c>
      <c r="P26" s="178">
        <v>15</v>
      </c>
      <c r="Q26" s="181">
        <f t="shared" si="3"/>
        <v>26</v>
      </c>
      <c r="R26" s="178">
        <v>16</v>
      </c>
      <c r="S26" s="178">
        <v>10</v>
      </c>
    </row>
    <row r="27" spans="2:19" s="41" customFormat="1" ht="14.25" customHeight="1">
      <c r="B27" s="119" t="s">
        <v>394</v>
      </c>
      <c r="C27" s="178">
        <v>0</v>
      </c>
      <c r="D27" s="178">
        <v>0</v>
      </c>
      <c r="E27" s="181">
        <f t="shared" si="0"/>
        <v>0</v>
      </c>
      <c r="F27" s="178">
        <f t="shared" si="1"/>
        <v>0</v>
      </c>
      <c r="G27" s="178">
        <f t="shared" si="2"/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81">
        <f t="shared" si="3"/>
        <v>0</v>
      </c>
      <c r="R27" s="178">
        <v>0</v>
      </c>
      <c r="S27" s="178">
        <v>0</v>
      </c>
    </row>
    <row r="28" spans="2:19" s="41" customFormat="1" ht="14.25" customHeight="1">
      <c r="B28" s="119" t="s">
        <v>393</v>
      </c>
      <c r="C28" s="178">
        <v>1</v>
      </c>
      <c r="D28" s="178">
        <v>7</v>
      </c>
      <c r="E28" s="181">
        <f t="shared" si="0"/>
        <v>49</v>
      </c>
      <c r="F28" s="178">
        <f t="shared" si="1"/>
        <v>22</v>
      </c>
      <c r="G28" s="178">
        <f t="shared" si="2"/>
        <v>27</v>
      </c>
      <c r="H28" s="178">
        <v>0</v>
      </c>
      <c r="I28" s="178">
        <v>0</v>
      </c>
      <c r="J28" s="178">
        <v>0</v>
      </c>
      <c r="K28" s="178">
        <v>30</v>
      </c>
      <c r="L28" s="178">
        <v>13</v>
      </c>
      <c r="M28" s="178">
        <v>17</v>
      </c>
      <c r="N28" s="178">
        <v>19</v>
      </c>
      <c r="O28" s="178">
        <v>9</v>
      </c>
      <c r="P28" s="178">
        <v>10</v>
      </c>
      <c r="Q28" s="181">
        <f t="shared" si="3"/>
        <v>27</v>
      </c>
      <c r="R28" s="178">
        <v>10</v>
      </c>
      <c r="S28" s="178">
        <v>17</v>
      </c>
    </row>
    <row r="29" spans="2:19" s="41" customFormat="1" ht="13.5" customHeight="1">
      <c r="B29" s="119" t="s">
        <v>392</v>
      </c>
      <c r="C29" s="178">
        <v>1</v>
      </c>
      <c r="D29" s="178">
        <v>7</v>
      </c>
      <c r="E29" s="181">
        <f t="shared" si="0"/>
        <v>46</v>
      </c>
      <c r="F29" s="178">
        <f t="shared" si="1"/>
        <v>25</v>
      </c>
      <c r="G29" s="178">
        <f t="shared" si="2"/>
        <v>21</v>
      </c>
      <c r="H29" s="178">
        <v>0</v>
      </c>
      <c r="I29" s="178">
        <v>0</v>
      </c>
      <c r="J29" s="178">
        <v>0</v>
      </c>
      <c r="K29" s="178">
        <v>20</v>
      </c>
      <c r="L29" s="178">
        <v>10</v>
      </c>
      <c r="M29" s="178">
        <v>10</v>
      </c>
      <c r="N29" s="178">
        <v>26</v>
      </c>
      <c r="O29" s="178">
        <v>15</v>
      </c>
      <c r="P29" s="178">
        <v>11</v>
      </c>
      <c r="Q29" s="181">
        <f t="shared" si="3"/>
        <v>24</v>
      </c>
      <c r="R29" s="178">
        <v>11</v>
      </c>
      <c r="S29" s="178">
        <v>13</v>
      </c>
    </row>
    <row r="30" spans="2:19" s="41" customFormat="1" ht="14.25" customHeight="1">
      <c r="B30" s="119" t="s">
        <v>391</v>
      </c>
      <c r="C30" s="178">
        <v>4</v>
      </c>
      <c r="D30" s="178">
        <v>21</v>
      </c>
      <c r="E30" s="181">
        <f t="shared" si="0"/>
        <v>284</v>
      </c>
      <c r="F30" s="178">
        <f t="shared" si="1"/>
        <v>131</v>
      </c>
      <c r="G30" s="178">
        <f t="shared" si="2"/>
        <v>153</v>
      </c>
      <c r="H30" s="178">
        <v>10</v>
      </c>
      <c r="I30" s="178">
        <v>5</v>
      </c>
      <c r="J30" s="178">
        <v>5</v>
      </c>
      <c r="K30" s="178">
        <v>126</v>
      </c>
      <c r="L30" s="178">
        <v>59</v>
      </c>
      <c r="M30" s="178">
        <v>67</v>
      </c>
      <c r="N30" s="178">
        <v>148</v>
      </c>
      <c r="O30" s="178">
        <v>67</v>
      </c>
      <c r="P30" s="178">
        <v>81</v>
      </c>
      <c r="Q30" s="181">
        <f t="shared" si="3"/>
        <v>135</v>
      </c>
      <c r="R30" s="178">
        <v>75</v>
      </c>
      <c r="S30" s="178">
        <v>60</v>
      </c>
    </row>
    <row r="31" spans="2:19" s="41" customFormat="1" ht="14.25" customHeight="1">
      <c r="B31" s="119" t="s">
        <v>390</v>
      </c>
      <c r="C31" s="178">
        <v>3</v>
      </c>
      <c r="D31" s="178">
        <v>18</v>
      </c>
      <c r="E31" s="181">
        <f t="shared" si="0"/>
        <v>233</v>
      </c>
      <c r="F31" s="178">
        <f t="shared" si="1"/>
        <v>120</v>
      </c>
      <c r="G31" s="178">
        <f t="shared" si="2"/>
        <v>113</v>
      </c>
      <c r="H31" s="178">
        <v>0</v>
      </c>
      <c r="I31" s="178">
        <v>0</v>
      </c>
      <c r="J31" s="178">
        <v>0</v>
      </c>
      <c r="K31" s="178">
        <v>50</v>
      </c>
      <c r="L31" s="178">
        <v>24</v>
      </c>
      <c r="M31" s="178">
        <v>26</v>
      </c>
      <c r="N31" s="178">
        <v>183</v>
      </c>
      <c r="O31" s="178">
        <v>96</v>
      </c>
      <c r="P31" s="178">
        <v>87</v>
      </c>
      <c r="Q31" s="181">
        <f t="shared" si="3"/>
        <v>174</v>
      </c>
      <c r="R31" s="178">
        <v>84</v>
      </c>
      <c r="S31" s="178">
        <v>90</v>
      </c>
    </row>
    <row r="32" spans="2:19" s="41" customFormat="1" ht="14.25" customHeight="1">
      <c r="B32" s="119" t="s">
        <v>389</v>
      </c>
      <c r="C32" s="178">
        <v>4</v>
      </c>
      <c r="D32" s="178">
        <v>51</v>
      </c>
      <c r="E32" s="181">
        <f t="shared" si="0"/>
        <v>679</v>
      </c>
      <c r="F32" s="178">
        <f t="shared" si="1"/>
        <v>355</v>
      </c>
      <c r="G32" s="178">
        <f t="shared" si="2"/>
        <v>324</v>
      </c>
      <c r="H32" s="178">
        <v>0</v>
      </c>
      <c r="I32" s="178">
        <v>0</v>
      </c>
      <c r="J32" s="178">
        <v>0</v>
      </c>
      <c r="K32" s="178">
        <v>338</v>
      </c>
      <c r="L32" s="178">
        <v>168</v>
      </c>
      <c r="M32" s="178">
        <v>170</v>
      </c>
      <c r="N32" s="178">
        <v>341</v>
      </c>
      <c r="O32" s="178">
        <v>187</v>
      </c>
      <c r="P32" s="178">
        <v>154</v>
      </c>
      <c r="Q32" s="181">
        <f t="shared" si="3"/>
        <v>311</v>
      </c>
      <c r="R32" s="178">
        <v>150</v>
      </c>
      <c r="S32" s="178">
        <v>161</v>
      </c>
    </row>
    <row r="33" spans="2:19" s="41" customFormat="1" ht="13.5" customHeight="1">
      <c r="B33" s="119" t="s">
        <v>388</v>
      </c>
      <c r="C33" s="178">
        <v>4</v>
      </c>
      <c r="D33" s="178">
        <v>18</v>
      </c>
      <c r="E33" s="181">
        <f t="shared" si="0"/>
        <v>169</v>
      </c>
      <c r="F33" s="178">
        <f t="shared" si="1"/>
        <v>87</v>
      </c>
      <c r="G33" s="178">
        <f t="shared" si="2"/>
        <v>82</v>
      </c>
      <c r="H33" s="178">
        <v>3</v>
      </c>
      <c r="I33" s="178">
        <v>1</v>
      </c>
      <c r="J33" s="178">
        <v>2</v>
      </c>
      <c r="K33" s="178">
        <v>75</v>
      </c>
      <c r="L33" s="178">
        <v>41</v>
      </c>
      <c r="M33" s="178">
        <v>34</v>
      </c>
      <c r="N33" s="178">
        <v>91</v>
      </c>
      <c r="O33" s="178">
        <v>45</v>
      </c>
      <c r="P33" s="178">
        <v>46</v>
      </c>
      <c r="Q33" s="181">
        <f t="shared" si="3"/>
        <v>104</v>
      </c>
      <c r="R33" s="178">
        <v>56</v>
      </c>
      <c r="S33" s="178">
        <v>48</v>
      </c>
    </row>
    <row r="34" spans="2:19" s="41" customFormat="1" ht="14.25" customHeight="1">
      <c r="B34" s="119" t="s">
        <v>387</v>
      </c>
      <c r="C34" s="178">
        <v>4</v>
      </c>
      <c r="D34" s="178">
        <v>19</v>
      </c>
      <c r="E34" s="181">
        <f t="shared" si="0"/>
        <v>175</v>
      </c>
      <c r="F34" s="178">
        <f t="shared" si="1"/>
        <v>83</v>
      </c>
      <c r="G34" s="178">
        <f t="shared" si="2"/>
        <v>92</v>
      </c>
      <c r="H34" s="178">
        <v>0</v>
      </c>
      <c r="I34" s="178">
        <v>0</v>
      </c>
      <c r="J34" s="178">
        <v>0</v>
      </c>
      <c r="K34" s="178">
        <v>86</v>
      </c>
      <c r="L34" s="178">
        <v>38</v>
      </c>
      <c r="M34" s="178">
        <v>48</v>
      </c>
      <c r="N34" s="178">
        <v>89</v>
      </c>
      <c r="O34" s="178">
        <v>45</v>
      </c>
      <c r="P34" s="178">
        <v>44</v>
      </c>
      <c r="Q34" s="181">
        <f t="shared" si="3"/>
        <v>85</v>
      </c>
      <c r="R34" s="178">
        <v>43</v>
      </c>
      <c r="S34" s="178">
        <v>42</v>
      </c>
    </row>
    <row r="35" spans="2:19" s="41" customFormat="1" ht="14.25" customHeight="1">
      <c r="B35" s="119" t="s">
        <v>386</v>
      </c>
      <c r="C35" s="178">
        <v>18</v>
      </c>
      <c r="D35" s="178">
        <v>11</v>
      </c>
      <c r="E35" s="181">
        <f t="shared" si="0"/>
        <v>98</v>
      </c>
      <c r="F35" s="178">
        <f t="shared" si="1"/>
        <v>55</v>
      </c>
      <c r="G35" s="178">
        <f t="shared" si="2"/>
        <v>43</v>
      </c>
      <c r="H35" s="178">
        <v>0</v>
      </c>
      <c r="I35" s="178">
        <v>0</v>
      </c>
      <c r="J35" s="178">
        <v>0</v>
      </c>
      <c r="K35" s="178">
        <v>44</v>
      </c>
      <c r="L35" s="178">
        <v>29</v>
      </c>
      <c r="M35" s="178">
        <v>15</v>
      </c>
      <c r="N35" s="178">
        <v>54</v>
      </c>
      <c r="O35" s="178">
        <v>26</v>
      </c>
      <c r="P35" s="178">
        <v>28</v>
      </c>
      <c r="Q35" s="181">
        <f t="shared" si="3"/>
        <v>62</v>
      </c>
      <c r="R35" s="178">
        <v>33</v>
      </c>
      <c r="S35" s="178">
        <v>29</v>
      </c>
    </row>
    <row r="36" spans="2:19" s="41" customFormat="1" ht="14.25" customHeight="1">
      <c r="B36" s="119" t="s">
        <v>282</v>
      </c>
      <c r="C36" s="178">
        <v>7</v>
      </c>
      <c r="D36" s="178">
        <v>8</v>
      </c>
      <c r="E36" s="181">
        <f t="shared" si="0"/>
        <v>105</v>
      </c>
      <c r="F36" s="178">
        <f t="shared" si="1"/>
        <v>52</v>
      </c>
      <c r="G36" s="178">
        <f t="shared" si="2"/>
        <v>53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105</v>
      </c>
      <c r="O36" s="178">
        <v>52</v>
      </c>
      <c r="P36" s="178">
        <v>53</v>
      </c>
      <c r="Q36" s="181">
        <f t="shared" si="3"/>
        <v>111</v>
      </c>
      <c r="R36" s="178">
        <v>47</v>
      </c>
      <c r="S36" s="178">
        <v>64</v>
      </c>
    </row>
    <row r="37" spans="2:19" s="5" customFormat="1" ht="4.5" customHeight="1" thickBot="1">
      <c r="B37" s="118"/>
      <c r="C37" s="61"/>
      <c r="D37" s="61"/>
      <c r="E37" s="62"/>
      <c r="F37" s="61"/>
      <c r="G37" s="61"/>
      <c r="H37" s="62"/>
      <c r="I37" s="61"/>
      <c r="J37" s="62"/>
      <c r="K37" s="62"/>
      <c r="L37" s="61"/>
      <c r="M37" s="61"/>
      <c r="N37" s="62"/>
      <c r="O37" s="61"/>
      <c r="P37" s="61"/>
      <c r="Q37" s="62"/>
      <c r="R37" s="61"/>
      <c r="S37" s="61"/>
    </row>
    <row r="38" ht="10.5"/>
    <row r="39" ht="12" thickBot="1" thickTop="1"/>
    <row r="40" ht="12" thickBot="1" thickTop="1"/>
  </sheetData>
  <sheetProtection/>
  <mergeCells count="5">
    <mergeCell ref="Q4:S4"/>
    <mergeCell ref="H4:M4"/>
    <mergeCell ref="Q5:Q6"/>
    <mergeCell ref="S5:S6"/>
    <mergeCell ref="R5:R6"/>
  </mergeCells>
  <conditionalFormatting sqref="E8">
    <cfRule type="cellIs" priority="1" dxfId="0" operator="notEqual" stopIfTrue="1">
      <formula>H8+K8+N8</formula>
    </cfRule>
  </conditionalFormatting>
  <conditionalFormatting sqref="E9:E10 E12:E19 E21:E36">
    <cfRule type="cellIs" priority="2" dxfId="0" operator="notEqual" stopIfTrue="1">
      <formula>$H9+K9+N9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F3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4.25" customHeight="1"/>
  <cols>
    <col min="1" max="1" width="0.5" style="5" customWidth="1"/>
    <col min="2" max="2" width="7.50390625" style="5" customWidth="1"/>
    <col min="3" max="31" width="4.125" style="5" customWidth="1"/>
    <col min="32" max="32" width="6.25390625" style="5" customWidth="1"/>
    <col min="33" max="16384" width="7.00390625" style="5" customWidth="1"/>
  </cols>
  <sheetData>
    <row r="1" ht="4.5" customHeight="1"/>
    <row r="2" spans="2:32" ht="13.5" customHeight="1">
      <c r="B2" s="27" t="s">
        <v>204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ht="4.5" customHeight="1" thickBot="1"/>
    <row r="4" spans="2:32" s="168" customFormat="1" ht="13.5" customHeight="1">
      <c r="B4" s="169"/>
      <c r="C4" s="423" t="s">
        <v>8</v>
      </c>
      <c r="D4" s="423"/>
      <c r="E4" s="423"/>
      <c r="F4" s="423"/>
      <c r="G4" s="423"/>
      <c r="H4" s="422" t="s">
        <v>205</v>
      </c>
      <c r="I4" s="423"/>
      <c r="J4" s="423"/>
      <c r="K4" s="423"/>
      <c r="L4" s="423"/>
      <c r="M4" s="422" t="s">
        <v>206</v>
      </c>
      <c r="N4" s="423"/>
      <c r="O4" s="423"/>
      <c r="P4" s="423"/>
      <c r="Q4" s="423"/>
      <c r="R4" s="422" t="s">
        <v>207</v>
      </c>
      <c r="S4" s="423"/>
      <c r="T4" s="423"/>
      <c r="U4" s="423"/>
      <c r="V4" s="423"/>
      <c r="W4" s="455" t="s">
        <v>430</v>
      </c>
      <c r="X4" s="456"/>
      <c r="Y4" s="456"/>
      <c r="Z4" s="456"/>
      <c r="AA4" s="457"/>
      <c r="AB4" s="455" t="s">
        <v>429</v>
      </c>
      <c r="AC4" s="456"/>
      <c r="AD4" s="456"/>
      <c r="AE4" s="457"/>
      <c r="AF4" s="222" t="s">
        <v>208</v>
      </c>
    </row>
    <row r="5" spans="2:32" s="168" customFormat="1" ht="13.5" customHeight="1">
      <c r="B5" s="116" t="s">
        <v>23</v>
      </c>
      <c r="C5" s="187" t="s">
        <v>8</v>
      </c>
      <c r="D5" s="390" t="s">
        <v>432</v>
      </c>
      <c r="E5" s="391"/>
      <c r="F5" s="390" t="s">
        <v>431</v>
      </c>
      <c r="G5" s="391"/>
      <c r="H5" s="112" t="s">
        <v>8</v>
      </c>
      <c r="I5" s="390" t="s">
        <v>432</v>
      </c>
      <c r="J5" s="391"/>
      <c r="K5" s="390" t="s">
        <v>431</v>
      </c>
      <c r="L5" s="391"/>
      <c r="M5" s="112" t="s">
        <v>8</v>
      </c>
      <c r="N5" s="390" t="s">
        <v>432</v>
      </c>
      <c r="O5" s="391"/>
      <c r="P5" s="390" t="s">
        <v>431</v>
      </c>
      <c r="Q5" s="391"/>
      <c r="R5" s="112" t="s">
        <v>8</v>
      </c>
      <c r="S5" s="390" t="s">
        <v>432</v>
      </c>
      <c r="T5" s="391"/>
      <c r="U5" s="390" t="s">
        <v>431</v>
      </c>
      <c r="V5" s="391"/>
      <c r="W5" s="112" t="s">
        <v>8</v>
      </c>
      <c r="X5" s="390" t="s">
        <v>432</v>
      </c>
      <c r="Y5" s="391"/>
      <c r="Z5" s="390" t="s">
        <v>431</v>
      </c>
      <c r="AA5" s="391"/>
      <c r="AB5" s="390" t="s">
        <v>432</v>
      </c>
      <c r="AC5" s="391"/>
      <c r="AD5" s="390" t="s">
        <v>431</v>
      </c>
      <c r="AE5" s="391"/>
      <c r="AF5" s="42" t="s">
        <v>189</v>
      </c>
    </row>
    <row r="6" spans="2:32" s="168" customFormat="1" ht="13.5" customHeight="1">
      <c r="B6" s="116"/>
      <c r="C6" s="299"/>
      <c r="D6" s="170" t="s">
        <v>209</v>
      </c>
      <c r="E6" s="170" t="s">
        <v>208</v>
      </c>
      <c r="F6" s="170" t="s">
        <v>27</v>
      </c>
      <c r="G6" s="170" t="s">
        <v>28</v>
      </c>
      <c r="H6" s="127"/>
      <c r="I6" s="170" t="s">
        <v>209</v>
      </c>
      <c r="J6" s="170" t="s">
        <v>208</v>
      </c>
      <c r="K6" s="170" t="s">
        <v>27</v>
      </c>
      <c r="L6" s="170" t="s">
        <v>28</v>
      </c>
      <c r="M6" s="127"/>
      <c r="N6" s="170" t="s">
        <v>209</v>
      </c>
      <c r="O6" s="170" t="s">
        <v>208</v>
      </c>
      <c r="P6" s="170" t="s">
        <v>27</v>
      </c>
      <c r="Q6" s="170" t="s">
        <v>28</v>
      </c>
      <c r="R6" s="127"/>
      <c r="S6" s="170" t="s">
        <v>209</v>
      </c>
      <c r="T6" s="170" t="s">
        <v>208</v>
      </c>
      <c r="U6" s="170" t="s">
        <v>27</v>
      </c>
      <c r="V6" s="170" t="s">
        <v>28</v>
      </c>
      <c r="W6" s="127"/>
      <c r="X6" s="170" t="s">
        <v>209</v>
      </c>
      <c r="Y6" s="170" t="s">
        <v>208</v>
      </c>
      <c r="Z6" s="170" t="s">
        <v>27</v>
      </c>
      <c r="AA6" s="170" t="s">
        <v>28</v>
      </c>
      <c r="AB6" s="170" t="s">
        <v>209</v>
      </c>
      <c r="AC6" s="170" t="s">
        <v>208</v>
      </c>
      <c r="AD6" s="170" t="s">
        <v>209</v>
      </c>
      <c r="AE6" s="170" t="s">
        <v>208</v>
      </c>
      <c r="AF6" s="127" t="s">
        <v>197</v>
      </c>
    </row>
    <row r="7" spans="1:32" s="41" customFormat="1" ht="4.5" customHeight="1">
      <c r="A7" s="168"/>
      <c r="B7" s="189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190"/>
    </row>
    <row r="8" spans="2:32" s="41" customFormat="1" ht="13.5" customHeight="1">
      <c r="B8" s="196" t="s">
        <v>408</v>
      </c>
      <c r="C8" s="164">
        <f>SUM(D8:E8)</f>
        <v>16</v>
      </c>
      <c r="D8" s="164">
        <f>SUM(D10:D34)</f>
        <v>13</v>
      </c>
      <c r="E8" s="164">
        <f>SUM(E10:E34)</f>
        <v>3</v>
      </c>
      <c r="F8" s="164">
        <f>SUM(F10:F34)</f>
        <v>10</v>
      </c>
      <c r="G8" s="164">
        <f>SUM(G10:G34)</f>
        <v>6</v>
      </c>
      <c r="H8" s="164">
        <f>SUM(I8:J8)</f>
        <v>1</v>
      </c>
      <c r="I8" s="164">
        <f>SUM(I10:I34)</f>
        <v>1</v>
      </c>
      <c r="J8" s="164">
        <f>SUM(J10:J34)</f>
        <v>0</v>
      </c>
      <c r="K8" s="164">
        <f>SUM(K10:K34)</f>
        <v>1</v>
      </c>
      <c r="L8" s="164">
        <f>SUM(L10:L34)</f>
        <v>0</v>
      </c>
      <c r="M8" s="164">
        <f>SUM(N8:O8)</f>
        <v>3</v>
      </c>
      <c r="N8" s="164">
        <f>SUM(N10:N34)</f>
        <v>1</v>
      </c>
      <c r="O8" s="164">
        <f>SUM(O10:O34)</f>
        <v>2</v>
      </c>
      <c r="P8" s="164">
        <f>SUM(P10:P34)</f>
        <v>1</v>
      </c>
      <c r="Q8" s="164">
        <f>SUM(Q10:Q34)</f>
        <v>2</v>
      </c>
      <c r="R8" s="164">
        <f>SUM(S8:T8)</f>
        <v>4</v>
      </c>
      <c r="S8" s="164">
        <f>SUM(S10:S34)</f>
        <v>4</v>
      </c>
      <c r="T8" s="164">
        <f>SUM(T10:T34)</f>
        <v>0</v>
      </c>
      <c r="U8" s="164">
        <f>SUM(U10:U34)</f>
        <v>2</v>
      </c>
      <c r="V8" s="164">
        <f>SUM(V10:V34)</f>
        <v>2</v>
      </c>
      <c r="W8" s="164">
        <f>SUM(X8:Y8)</f>
        <v>8</v>
      </c>
      <c r="X8" s="164">
        <f>SUM(X10:X34)</f>
        <v>7</v>
      </c>
      <c r="Y8" s="164">
        <f aca="true" t="shared" si="0" ref="Y8:AE8">SUM(Y10:Y34)</f>
        <v>1</v>
      </c>
      <c r="Z8" s="164">
        <f t="shared" si="0"/>
        <v>6</v>
      </c>
      <c r="AA8" s="164">
        <f t="shared" si="0"/>
        <v>2</v>
      </c>
      <c r="AB8" s="164">
        <f>SUM(AB10:AB34)</f>
        <v>9</v>
      </c>
      <c r="AC8" s="164">
        <f t="shared" si="0"/>
        <v>1</v>
      </c>
      <c r="AD8" s="164">
        <f t="shared" si="0"/>
        <v>4</v>
      </c>
      <c r="AE8" s="164">
        <f t="shared" si="0"/>
        <v>2</v>
      </c>
      <c r="AF8" s="293">
        <f>IF($C8=0,0,$E8/$C8*100)</f>
        <v>18.75</v>
      </c>
    </row>
    <row r="9" spans="2:32" s="41" customFormat="1" ht="4.5" customHeight="1">
      <c r="B9" s="162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300"/>
    </row>
    <row r="10" spans="2:32" s="41" customFormat="1" ht="13.5" customHeight="1">
      <c r="B10" s="162" t="s">
        <v>407</v>
      </c>
      <c r="C10" s="178">
        <f>D10+E10</f>
        <v>6</v>
      </c>
      <c r="D10" s="178">
        <f>I10+N10+S10+X10</f>
        <v>6</v>
      </c>
      <c r="E10" s="178">
        <f>J10+O10+T10+Y10</f>
        <v>0</v>
      </c>
      <c r="F10" s="178">
        <f>K10+P10+U10+Z10</f>
        <v>4</v>
      </c>
      <c r="G10" s="178">
        <f>L10+Q10+V10+AA10</f>
        <v>2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1</v>
      </c>
      <c r="N10" s="181">
        <v>1</v>
      </c>
      <c r="O10" s="181">
        <v>0</v>
      </c>
      <c r="P10" s="181">
        <v>1</v>
      </c>
      <c r="Q10" s="181">
        <v>0</v>
      </c>
      <c r="R10" s="181">
        <v>2</v>
      </c>
      <c r="S10" s="181">
        <v>2</v>
      </c>
      <c r="T10" s="181">
        <v>0</v>
      </c>
      <c r="U10" s="181">
        <v>1</v>
      </c>
      <c r="V10" s="181">
        <v>1</v>
      </c>
      <c r="W10" s="181">
        <v>3</v>
      </c>
      <c r="X10" s="181">
        <v>3</v>
      </c>
      <c r="Y10" s="181">
        <v>0</v>
      </c>
      <c r="Z10" s="181">
        <v>2</v>
      </c>
      <c r="AA10" s="181">
        <v>1</v>
      </c>
      <c r="AB10" s="181">
        <v>4</v>
      </c>
      <c r="AC10" s="181">
        <v>0</v>
      </c>
      <c r="AD10" s="181">
        <v>2</v>
      </c>
      <c r="AE10" s="181">
        <v>0</v>
      </c>
      <c r="AF10" s="294">
        <v>0</v>
      </c>
    </row>
    <row r="11" spans="2:32" s="41" customFormat="1" ht="13.5" customHeight="1">
      <c r="B11" s="162" t="s">
        <v>406</v>
      </c>
      <c r="C11" s="178">
        <f aca="true" t="shared" si="1" ref="C11:C34">D11+E11</f>
        <v>1</v>
      </c>
      <c r="D11" s="178">
        <f aca="true" t="shared" si="2" ref="D11:D34">I11+N11+S11+X11</f>
        <v>1</v>
      </c>
      <c r="E11" s="178">
        <f aca="true" t="shared" si="3" ref="E11:E34">J11+O11+T11+Y11</f>
        <v>0</v>
      </c>
      <c r="F11" s="178">
        <f aca="true" t="shared" si="4" ref="F11:F17">K11+P11+U11+Z11</f>
        <v>1</v>
      </c>
      <c r="G11" s="178">
        <f aca="true" t="shared" si="5" ref="G11:G17">L11+Q11+V11+AA11</f>
        <v>0</v>
      </c>
      <c r="H11" s="181">
        <v>1</v>
      </c>
      <c r="I11" s="181">
        <v>1</v>
      </c>
      <c r="J11" s="181">
        <v>0</v>
      </c>
      <c r="K11" s="181">
        <v>1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1</v>
      </c>
      <c r="AC11" s="181">
        <v>0</v>
      </c>
      <c r="AD11" s="181">
        <v>0</v>
      </c>
      <c r="AE11" s="181">
        <v>0</v>
      </c>
      <c r="AF11" s="294">
        <v>0</v>
      </c>
    </row>
    <row r="12" spans="2:32" s="41" customFormat="1" ht="13.5" customHeight="1">
      <c r="B12" s="162" t="s">
        <v>405</v>
      </c>
      <c r="C12" s="178">
        <f t="shared" si="1"/>
        <v>3</v>
      </c>
      <c r="D12" s="178">
        <f t="shared" si="2"/>
        <v>3</v>
      </c>
      <c r="E12" s="178">
        <f t="shared" si="3"/>
        <v>0</v>
      </c>
      <c r="F12" s="178">
        <f t="shared" si="4"/>
        <v>3</v>
      </c>
      <c r="G12" s="178">
        <f t="shared" si="5"/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3</v>
      </c>
      <c r="X12" s="181">
        <v>3</v>
      </c>
      <c r="Y12" s="181">
        <v>0</v>
      </c>
      <c r="Z12" s="181">
        <v>3</v>
      </c>
      <c r="AA12" s="181">
        <v>0</v>
      </c>
      <c r="AB12" s="181">
        <v>3</v>
      </c>
      <c r="AC12" s="181">
        <v>0</v>
      </c>
      <c r="AD12" s="181">
        <v>0</v>
      </c>
      <c r="AE12" s="181">
        <v>0</v>
      </c>
      <c r="AF12" s="294">
        <v>0</v>
      </c>
    </row>
    <row r="13" spans="2:32" s="41" customFormat="1" ht="13.5" customHeight="1">
      <c r="B13" s="162" t="s">
        <v>404</v>
      </c>
      <c r="C13" s="178">
        <f t="shared" si="1"/>
        <v>2</v>
      </c>
      <c r="D13" s="178">
        <f t="shared" si="2"/>
        <v>1</v>
      </c>
      <c r="E13" s="178">
        <f t="shared" si="3"/>
        <v>1</v>
      </c>
      <c r="F13" s="178">
        <f t="shared" si="4"/>
        <v>2</v>
      </c>
      <c r="G13" s="178">
        <f t="shared" si="5"/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1</v>
      </c>
      <c r="S13" s="181">
        <v>1</v>
      </c>
      <c r="T13" s="181">
        <v>0</v>
      </c>
      <c r="U13" s="181">
        <v>1</v>
      </c>
      <c r="V13" s="181">
        <v>0</v>
      </c>
      <c r="W13" s="181">
        <v>1</v>
      </c>
      <c r="X13" s="181">
        <v>0</v>
      </c>
      <c r="Y13" s="181">
        <v>1</v>
      </c>
      <c r="Z13" s="181">
        <v>1</v>
      </c>
      <c r="AA13" s="181">
        <v>0</v>
      </c>
      <c r="AB13" s="181">
        <v>1</v>
      </c>
      <c r="AC13" s="181">
        <v>1</v>
      </c>
      <c r="AD13" s="181">
        <v>0</v>
      </c>
      <c r="AE13" s="181">
        <v>0</v>
      </c>
      <c r="AF13" s="294">
        <v>50</v>
      </c>
    </row>
    <row r="14" spans="2:32" s="41" customFormat="1" ht="13.5" customHeight="1">
      <c r="B14" s="162" t="s">
        <v>403</v>
      </c>
      <c r="C14" s="178">
        <f>D14+E14</f>
        <v>1</v>
      </c>
      <c r="D14" s="178">
        <f t="shared" si="2"/>
        <v>1</v>
      </c>
      <c r="E14" s="178">
        <f t="shared" si="3"/>
        <v>0</v>
      </c>
      <c r="F14" s="178">
        <f t="shared" si="4"/>
        <v>0</v>
      </c>
      <c r="G14" s="178">
        <f t="shared" si="5"/>
        <v>1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1</v>
      </c>
      <c r="X14" s="181">
        <v>1</v>
      </c>
      <c r="Y14" s="181">
        <v>0</v>
      </c>
      <c r="Z14" s="181">
        <v>0</v>
      </c>
      <c r="AA14" s="181">
        <v>1</v>
      </c>
      <c r="AB14" s="181">
        <v>0</v>
      </c>
      <c r="AC14" s="181">
        <v>0</v>
      </c>
      <c r="AD14" s="181">
        <v>1</v>
      </c>
      <c r="AE14" s="181">
        <v>0</v>
      </c>
      <c r="AF14" s="294">
        <v>0</v>
      </c>
    </row>
    <row r="15" spans="2:32" s="41" customFormat="1" ht="13.5" customHeight="1">
      <c r="B15" s="162" t="s">
        <v>402</v>
      </c>
      <c r="C15" s="178">
        <f t="shared" si="1"/>
        <v>0</v>
      </c>
      <c r="D15" s="178">
        <f t="shared" si="2"/>
        <v>0</v>
      </c>
      <c r="E15" s="178">
        <f t="shared" si="3"/>
        <v>0</v>
      </c>
      <c r="F15" s="178">
        <f t="shared" si="4"/>
        <v>0</v>
      </c>
      <c r="G15" s="178">
        <f t="shared" si="5"/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294">
        <v>0</v>
      </c>
    </row>
    <row r="16" spans="2:32" s="41" customFormat="1" ht="13.5" customHeight="1">
      <c r="B16" s="162" t="s">
        <v>401</v>
      </c>
      <c r="C16" s="178">
        <f t="shared" si="1"/>
        <v>0</v>
      </c>
      <c r="D16" s="178">
        <f t="shared" si="2"/>
        <v>0</v>
      </c>
      <c r="E16" s="178">
        <f t="shared" si="3"/>
        <v>0</v>
      </c>
      <c r="F16" s="178">
        <f t="shared" si="4"/>
        <v>0</v>
      </c>
      <c r="G16" s="178">
        <f t="shared" si="5"/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294">
        <v>0</v>
      </c>
    </row>
    <row r="17" spans="2:32" s="41" customFormat="1" ht="13.5" customHeight="1">
      <c r="B17" s="162" t="s">
        <v>400</v>
      </c>
      <c r="C17" s="178">
        <f t="shared" si="1"/>
        <v>1</v>
      </c>
      <c r="D17" s="178">
        <f t="shared" si="2"/>
        <v>1</v>
      </c>
      <c r="E17" s="178">
        <f t="shared" si="3"/>
        <v>0</v>
      </c>
      <c r="F17" s="178">
        <f t="shared" si="4"/>
        <v>0</v>
      </c>
      <c r="G17" s="178">
        <f t="shared" si="5"/>
        <v>1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1</v>
      </c>
      <c r="S17" s="181">
        <v>1</v>
      </c>
      <c r="T17" s="181">
        <v>0</v>
      </c>
      <c r="U17" s="181">
        <v>0</v>
      </c>
      <c r="V17" s="181">
        <v>1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1</v>
      </c>
      <c r="AE17" s="181">
        <v>0</v>
      </c>
      <c r="AF17" s="294">
        <v>0</v>
      </c>
    </row>
    <row r="18" spans="2:32" s="41" customFormat="1" ht="4.5" customHeight="1">
      <c r="B18" s="162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8"/>
      <c r="O18" s="179"/>
      <c r="P18" s="178"/>
      <c r="Q18" s="179"/>
      <c r="R18" s="179"/>
      <c r="S18" s="178"/>
      <c r="T18" s="179"/>
      <c r="U18" s="178"/>
      <c r="V18" s="178"/>
      <c r="W18" s="179"/>
      <c r="X18" s="179"/>
      <c r="Y18" s="179"/>
      <c r="Z18" s="179"/>
      <c r="AA18" s="179"/>
      <c r="AB18" s="178"/>
      <c r="AC18" s="179"/>
      <c r="AD18" s="178"/>
      <c r="AE18" s="179"/>
      <c r="AF18" s="301"/>
    </row>
    <row r="19" spans="2:32" s="41" customFormat="1" ht="13.5" customHeight="1">
      <c r="B19" s="162" t="s">
        <v>399</v>
      </c>
      <c r="C19" s="178">
        <f t="shared" si="1"/>
        <v>0</v>
      </c>
      <c r="D19" s="178">
        <f t="shared" si="2"/>
        <v>0</v>
      </c>
      <c r="E19" s="178">
        <f t="shared" si="3"/>
        <v>0</v>
      </c>
      <c r="F19" s="178">
        <f aca="true" t="shared" si="6" ref="F19:F34">K19+P19+U19+Z19</f>
        <v>0</v>
      </c>
      <c r="G19" s="178">
        <f aca="true" t="shared" si="7" ref="G19:G34">L19+Q19+V19+AA19</f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1">
        <v>0</v>
      </c>
      <c r="AE19" s="181">
        <v>0</v>
      </c>
      <c r="AF19" s="294">
        <v>0</v>
      </c>
    </row>
    <row r="20" spans="2:32" s="41" customFormat="1" ht="13.5" customHeight="1">
      <c r="B20" s="162" t="s">
        <v>398</v>
      </c>
      <c r="C20" s="178">
        <f t="shared" si="1"/>
        <v>0</v>
      </c>
      <c r="D20" s="178">
        <f t="shared" si="2"/>
        <v>0</v>
      </c>
      <c r="E20" s="178">
        <f t="shared" si="3"/>
        <v>0</v>
      </c>
      <c r="F20" s="178">
        <f t="shared" si="6"/>
        <v>0</v>
      </c>
      <c r="G20" s="178">
        <f t="shared" si="7"/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294">
        <v>0</v>
      </c>
    </row>
    <row r="21" spans="2:32" s="41" customFormat="1" ht="13.5" customHeight="1">
      <c r="B21" s="162" t="s">
        <v>26</v>
      </c>
      <c r="C21" s="178">
        <f t="shared" si="1"/>
        <v>0</v>
      </c>
      <c r="D21" s="178">
        <f t="shared" si="2"/>
        <v>0</v>
      </c>
      <c r="E21" s="178">
        <f t="shared" si="3"/>
        <v>0</v>
      </c>
      <c r="F21" s="178">
        <f t="shared" si="6"/>
        <v>0</v>
      </c>
      <c r="G21" s="178">
        <f t="shared" si="7"/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294">
        <v>0</v>
      </c>
    </row>
    <row r="22" spans="2:32" s="41" customFormat="1" ht="13.5" customHeight="1">
      <c r="B22" s="162" t="s">
        <v>397</v>
      </c>
      <c r="C22" s="178">
        <f t="shared" si="1"/>
        <v>2</v>
      </c>
      <c r="D22" s="178">
        <f t="shared" si="2"/>
        <v>0</v>
      </c>
      <c r="E22" s="178">
        <f t="shared" si="3"/>
        <v>2</v>
      </c>
      <c r="F22" s="178">
        <f t="shared" si="6"/>
        <v>0</v>
      </c>
      <c r="G22" s="178">
        <f t="shared" si="7"/>
        <v>2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2</v>
      </c>
      <c r="N22" s="181">
        <v>0</v>
      </c>
      <c r="O22" s="181">
        <v>2</v>
      </c>
      <c r="P22" s="181">
        <v>0</v>
      </c>
      <c r="Q22" s="181">
        <v>2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2</v>
      </c>
      <c r="AF22" s="294">
        <v>100</v>
      </c>
    </row>
    <row r="23" spans="2:32" s="41" customFormat="1" ht="13.5" customHeight="1">
      <c r="B23" s="162" t="s">
        <v>396</v>
      </c>
      <c r="C23" s="178">
        <f t="shared" si="1"/>
        <v>0</v>
      </c>
      <c r="D23" s="178">
        <f t="shared" si="2"/>
        <v>0</v>
      </c>
      <c r="E23" s="178">
        <f t="shared" si="3"/>
        <v>0</v>
      </c>
      <c r="F23" s="178">
        <f t="shared" si="6"/>
        <v>0</v>
      </c>
      <c r="G23" s="178">
        <f t="shared" si="7"/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294">
        <v>0</v>
      </c>
    </row>
    <row r="24" spans="2:32" s="41" customFormat="1" ht="13.5" customHeight="1">
      <c r="B24" s="162" t="s">
        <v>395</v>
      </c>
      <c r="C24" s="178">
        <f t="shared" si="1"/>
        <v>0</v>
      </c>
      <c r="D24" s="178">
        <f t="shared" si="2"/>
        <v>0</v>
      </c>
      <c r="E24" s="178">
        <f t="shared" si="3"/>
        <v>0</v>
      </c>
      <c r="F24" s="178">
        <f t="shared" si="6"/>
        <v>0</v>
      </c>
      <c r="G24" s="178">
        <f t="shared" si="7"/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294">
        <v>0</v>
      </c>
    </row>
    <row r="25" spans="2:32" s="41" customFormat="1" ht="13.5" customHeight="1">
      <c r="B25" s="162" t="s">
        <v>394</v>
      </c>
      <c r="C25" s="178">
        <f t="shared" si="1"/>
        <v>0</v>
      </c>
      <c r="D25" s="178">
        <f t="shared" si="2"/>
        <v>0</v>
      </c>
      <c r="E25" s="178">
        <f t="shared" si="3"/>
        <v>0</v>
      </c>
      <c r="F25" s="178">
        <f t="shared" si="6"/>
        <v>0</v>
      </c>
      <c r="G25" s="178">
        <f t="shared" si="7"/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294">
        <v>0</v>
      </c>
    </row>
    <row r="26" spans="2:32" s="41" customFormat="1" ht="13.5" customHeight="1">
      <c r="B26" s="162" t="s">
        <v>393</v>
      </c>
      <c r="C26" s="178">
        <f t="shared" si="1"/>
        <v>0</v>
      </c>
      <c r="D26" s="178">
        <f t="shared" si="2"/>
        <v>0</v>
      </c>
      <c r="E26" s="178">
        <f t="shared" si="3"/>
        <v>0</v>
      </c>
      <c r="F26" s="178">
        <f t="shared" si="6"/>
        <v>0</v>
      </c>
      <c r="G26" s="178">
        <f t="shared" si="7"/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294">
        <v>0</v>
      </c>
    </row>
    <row r="27" spans="2:32" s="41" customFormat="1" ht="13.5" customHeight="1">
      <c r="B27" s="162" t="s">
        <v>392</v>
      </c>
      <c r="C27" s="178">
        <f t="shared" si="1"/>
        <v>0</v>
      </c>
      <c r="D27" s="178">
        <f t="shared" si="2"/>
        <v>0</v>
      </c>
      <c r="E27" s="178">
        <f t="shared" si="3"/>
        <v>0</v>
      </c>
      <c r="F27" s="178">
        <f t="shared" si="6"/>
        <v>0</v>
      </c>
      <c r="G27" s="178">
        <f t="shared" si="7"/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294">
        <v>0</v>
      </c>
    </row>
    <row r="28" spans="2:32" s="41" customFormat="1" ht="13.5" customHeight="1">
      <c r="B28" s="162" t="s">
        <v>391</v>
      </c>
      <c r="C28" s="178">
        <f t="shared" si="1"/>
        <v>0</v>
      </c>
      <c r="D28" s="178">
        <f t="shared" si="2"/>
        <v>0</v>
      </c>
      <c r="E28" s="178">
        <f t="shared" si="3"/>
        <v>0</v>
      </c>
      <c r="F28" s="178">
        <f t="shared" si="6"/>
        <v>0</v>
      </c>
      <c r="G28" s="178">
        <f t="shared" si="7"/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294">
        <v>0</v>
      </c>
    </row>
    <row r="29" spans="2:32" s="41" customFormat="1" ht="13.5" customHeight="1">
      <c r="B29" s="162" t="s">
        <v>390</v>
      </c>
      <c r="C29" s="178">
        <f t="shared" si="1"/>
        <v>0</v>
      </c>
      <c r="D29" s="178">
        <f t="shared" si="2"/>
        <v>0</v>
      </c>
      <c r="E29" s="178">
        <f t="shared" si="3"/>
        <v>0</v>
      </c>
      <c r="F29" s="178">
        <f t="shared" si="6"/>
        <v>0</v>
      </c>
      <c r="G29" s="178">
        <f t="shared" si="7"/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294">
        <v>0</v>
      </c>
    </row>
    <row r="30" spans="2:32" s="41" customFormat="1" ht="13.5" customHeight="1">
      <c r="B30" s="162" t="s">
        <v>389</v>
      </c>
      <c r="C30" s="178">
        <f t="shared" si="1"/>
        <v>0</v>
      </c>
      <c r="D30" s="178">
        <f t="shared" si="2"/>
        <v>0</v>
      </c>
      <c r="E30" s="178">
        <f t="shared" si="3"/>
        <v>0</v>
      </c>
      <c r="F30" s="178">
        <f t="shared" si="6"/>
        <v>0</v>
      </c>
      <c r="G30" s="178">
        <f t="shared" si="7"/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294">
        <v>0</v>
      </c>
    </row>
    <row r="31" spans="2:32" s="41" customFormat="1" ht="13.5" customHeight="1">
      <c r="B31" s="162" t="s">
        <v>388</v>
      </c>
      <c r="C31" s="178">
        <f t="shared" si="1"/>
        <v>0</v>
      </c>
      <c r="D31" s="178">
        <f t="shared" si="2"/>
        <v>0</v>
      </c>
      <c r="E31" s="178">
        <f t="shared" si="3"/>
        <v>0</v>
      </c>
      <c r="F31" s="178">
        <f t="shared" si="6"/>
        <v>0</v>
      </c>
      <c r="G31" s="178">
        <f t="shared" si="7"/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294">
        <v>0</v>
      </c>
    </row>
    <row r="32" spans="2:32" s="41" customFormat="1" ht="13.5" customHeight="1">
      <c r="B32" s="162" t="s">
        <v>387</v>
      </c>
      <c r="C32" s="178">
        <f t="shared" si="1"/>
        <v>0</v>
      </c>
      <c r="D32" s="178">
        <f t="shared" si="2"/>
        <v>0</v>
      </c>
      <c r="E32" s="178">
        <f t="shared" si="3"/>
        <v>0</v>
      </c>
      <c r="F32" s="178">
        <f t="shared" si="6"/>
        <v>0</v>
      </c>
      <c r="G32" s="178">
        <f t="shared" si="7"/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294">
        <v>0</v>
      </c>
    </row>
    <row r="33" spans="2:32" s="41" customFormat="1" ht="13.5" customHeight="1">
      <c r="B33" s="162" t="s">
        <v>386</v>
      </c>
      <c r="C33" s="178">
        <f t="shared" si="1"/>
        <v>0</v>
      </c>
      <c r="D33" s="178">
        <f t="shared" si="2"/>
        <v>0</v>
      </c>
      <c r="E33" s="178">
        <f t="shared" si="3"/>
        <v>0</v>
      </c>
      <c r="F33" s="178">
        <f t="shared" si="6"/>
        <v>0</v>
      </c>
      <c r="G33" s="178">
        <f t="shared" si="7"/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0</v>
      </c>
      <c r="AF33" s="294">
        <v>0</v>
      </c>
    </row>
    <row r="34" spans="2:32" s="41" customFormat="1" ht="13.5" customHeight="1">
      <c r="B34" s="162" t="s">
        <v>282</v>
      </c>
      <c r="C34" s="178">
        <f t="shared" si="1"/>
        <v>0</v>
      </c>
      <c r="D34" s="178">
        <f t="shared" si="2"/>
        <v>0</v>
      </c>
      <c r="E34" s="178">
        <f t="shared" si="3"/>
        <v>0</v>
      </c>
      <c r="F34" s="178">
        <f t="shared" si="6"/>
        <v>0</v>
      </c>
      <c r="G34" s="178">
        <f t="shared" si="7"/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0</v>
      </c>
      <c r="AB34" s="181">
        <v>0</v>
      </c>
      <c r="AC34" s="181">
        <v>0</v>
      </c>
      <c r="AD34" s="181">
        <v>0</v>
      </c>
      <c r="AE34" s="181">
        <v>0</v>
      </c>
      <c r="AF34" s="294">
        <v>0</v>
      </c>
    </row>
    <row r="35" spans="1:32" ht="4.5" customHeight="1" thickBot="1">
      <c r="A35" s="41"/>
      <c r="B35" s="118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ht="11.25">
      <c r="A36" s="41"/>
    </row>
    <row r="37" ht="11.25">
      <c r="A37" s="41"/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18">
    <mergeCell ref="S5:T5"/>
    <mergeCell ref="U5:V5"/>
    <mergeCell ref="H4:L4"/>
    <mergeCell ref="D5:E5"/>
    <mergeCell ref="F5:G5"/>
    <mergeCell ref="I5:J5"/>
    <mergeCell ref="K5:L5"/>
    <mergeCell ref="C4:G4"/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</mergeCells>
  <conditionalFormatting sqref="F8 F10:F17 F19:F34">
    <cfRule type="cellIs" priority="1" dxfId="0" operator="notEqual" stopIfTrue="1">
      <formula>AB8+AC8</formula>
    </cfRule>
  </conditionalFormatting>
  <conditionalFormatting sqref="G8 G10:G17 G19:G34">
    <cfRule type="cellIs" priority="2" dxfId="0" operator="notEqual" stopIfTrue="1">
      <formula>AD8+AE8</formula>
    </cfRule>
  </conditionalFormatting>
  <printOptions/>
  <pageMargins left="0.8661417322834646" right="0.3937007874015748" top="0.8661417322834646" bottom="0.7874015748031497" header="0.7086614173228347" footer="0.5118110236220472"/>
  <pageSetup fitToWidth="2" orientation="landscape" paperSize="9" r:id="rId1"/>
  <headerFooter alignWithMargins="0"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9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0.5" style="5" customWidth="1"/>
    <col min="2" max="3" width="3.00390625" style="85" customWidth="1"/>
    <col min="4" max="4" width="6.00390625" style="85" customWidth="1"/>
    <col min="5" max="6" width="7.625" style="85" bestFit="1" customWidth="1"/>
    <col min="7" max="9" width="9.00390625" style="85" bestFit="1" customWidth="1"/>
    <col min="10" max="10" width="7.625" style="85" bestFit="1" customWidth="1"/>
    <col min="11" max="13" width="7.50390625" style="85" bestFit="1" customWidth="1"/>
    <col min="14" max="18" width="6.125" style="85" customWidth="1"/>
    <col min="19" max="20" width="6.875" style="85" bestFit="1" customWidth="1"/>
    <col min="21" max="16384" width="9.00390625" style="85" customWidth="1"/>
  </cols>
  <sheetData>
    <row r="1" ht="4.5" customHeight="1"/>
    <row r="2" spans="2:20" ht="13.5" customHeight="1">
      <c r="B2" s="458" t="s">
        <v>361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</row>
    <row r="3" ht="4.5" customHeight="1" thickBot="1"/>
    <row r="4" spans="1:20" s="306" customFormat="1" ht="13.5" customHeight="1">
      <c r="A4" s="168"/>
      <c r="B4" s="302"/>
      <c r="C4" s="302"/>
      <c r="D4" s="302"/>
      <c r="E4" s="303"/>
      <c r="F4" s="459" t="s">
        <v>434</v>
      </c>
      <c r="G4" s="304" t="s">
        <v>17</v>
      </c>
      <c r="H4" s="304" t="s">
        <v>17</v>
      </c>
      <c r="I4" s="305" t="s">
        <v>210</v>
      </c>
      <c r="J4" s="304"/>
      <c r="K4" s="304" t="s">
        <v>278</v>
      </c>
      <c r="L4" s="471" t="s">
        <v>372</v>
      </c>
      <c r="M4" s="459" t="s">
        <v>435</v>
      </c>
      <c r="N4" s="465" t="s">
        <v>245</v>
      </c>
      <c r="O4" s="466"/>
      <c r="P4" s="466"/>
      <c r="Q4" s="466"/>
      <c r="R4" s="467"/>
      <c r="S4" s="459" t="s">
        <v>433</v>
      </c>
      <c r="T4" s="303"/>
    </row>
    <row r="5" spans="1:20" s="306" customFormat="1" ht="13.5" customHeight="1">
      <c r="A5" s="168"/>
      <c r="B5" s="461" t="s">
        <v>246</v>
      </c>
      <c r="C5" s="461"/>
      <c r="D5" s="462"/>
      <c r="E5" s="460" t="s">
        <v>8</v>
      </c>
      <c r="F5" s="460"/>
      <c r="G5" s="307" t="s">
        <v>223</v>
      </c>
      <c r="H5" s="307" t="s">
        <v>185</v>
      </c>
      <c r="I5" s="308" t="s">
        <v>214</v>
      </c>
      <c r="J5" s="307" t="s">
        <v>186</v>
      </c>
      <c r="K5" s="307" t="s">
        <v>371</v>
      </c>
      <c r="L5" s="472"/>
      <c r="M5" s="460"/>
      <c r="N5" s="468" t="s">
        <v>247</v>
      </c>
      <c r="O5" s="469"/>
      <c r="P5" s="469"/>
      <c r="Q5" s="469"/>
      <c r="R5" s="470"/>
      <c r="S5" s="460"/>
      <c r="T5" s="307" t="s">
        <v>189</v>
      </c>
    </row>
    <row r="6" spans="1:20" s="306" customFormat="1" ht="13.5" customHeight="1">
      <c r="A6" s="168"/>
      <c r="B6" s="461"/>
      <c r="C6" s="461"/>
      <c r="D6" s="462"/>
      <c r="E6" s="460"/>
      <c r="F6" s="460"/>
      <c r="G6" s="309" t="s">
        <v>183</v>
      </c>
      <c r="H6" s="309" t="s">
        <v>190</v>
      </c>
      <c r="I6" s="310" t="s">
        <v>217</v>
      </c>
      <c r="J6" s="309"/>
      <c r="K6" s="311" t="s">
        <v>370</v>
      </c>
      <c r="L6" s="472"/>
      <c r="M6" s="460"/>
      <c r="N6" s="463" t="s">
        <v>8</v>
      </c>
      <c r="O6" s="312" t="s">
        <v>191</v>
      </c>
      <c r="P6" s="312" t="s">
        <v>192</v>
      </c>
      <c r="Q6" s="312" t="s">
        <v>193</v>
      </c>
      <c r="R6" s="312" t="s">
        <v>218</v>
      </c>
      <c r="S6" s="460"/>
      <c r="T6" s="307"/>
    </row>
    <row r="7" spans="1:20" s="306" customFormat="1" ht="13.5" customHeight="1">
      <c r="A7" s="168"/>
      <c r="E7" s="307"/>
      <c r="F7" s="307" t="s">
        <v>191</v>
      </c>
      <c r="G7" s="307" t="s">
        <v>192</v>
      </c>
      <c r="H7" s="307" t="s">
        <v>193</v>
      </c>
      <c r="I7" s="307" t="s">
        <v>218</v>
      </c>
      <c r="J7" s="307" t="s">
        <v>219</v>
      </c>
      <c r="K7" s="307" t="s">
        <v>220</v>
      </c>
      <c r="L7" s="307" t="s">
        <v>279</v>
      </c>
      <c r="M7" s="307" t="s">
        <v>280</v>
      </c>
      <c r="N7" s="464"/>
      <c r="O7" s="307" t="s">
        <v>196</v>
      </c>
      <c r="P7" s="307" t="s">
        <v>196</v>
      </c>
      <c r="Q7" s="307" t="s">
        <v>196</v>
      </c>
      <c r="R7" s="307" t="s">
        <v>222</v>
      </c>
      <c r="S7" s="313" t="s">
        <v>197</v>
      </c>
      <c r="T7" s="307" t="s">
        <v>197</v>
      </c>
    </row>
    <row r="8" spans="1:20" s="318" customFormat="1" ht="4.5" customHeight="1">
      <c r="A8" s="41"/>
      <c r="B8" s="314"/>
      <c r="C8" s="314"/>
      <c r="D8" s="315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6"/>
      <c r="T8" s="317"/>
    </row>
    <row r="9" spans="1:20" s="318" customFormat="1" ht="13.5" customHeight="1">
      <c r="A9" s="41"/>
      <c r="B9" s="319"/>
      <c r="C9" s="319"/>
      <c r="D9" s="320" t="s">
        <v>8</v>
      </c>
      <c r="E9" s="321">
        <f>SUM(F9:M9)</f>
        <v>6655</v>
      </c>
      <c r="F9" s="321">
        <v>3303</v>
      </c>
      <c r="G9" s="321">
        <v>1095</v>
      </c>
      <c r="H9" s="321">
        <v>369</v>
      </c>
      <c r="I9" s="321">
        <v>86</v>
      </c>
      <c r="J9" s="321">
        <v>1507</v>
      </c>
      <c r="K9" s="321">
        <v>94</v>
      </c>
      <c r="L9" s="321">
        <v>191</v>
      </c>
      <c r="M9" s="321">
        <v>10</v>
      </c>
      <c r="N9" s="321">
        <v>5</v>
      </c>
      <c r="O9" s="321">
        <v>0</v>
      </c>
      <c r="P9" s="321">
        <v>1</v>
      </c>
      <c r="Q9" s="321">
        <v>4</v>
      </c>
      <c r="R9" s="321">
        <v>0</v>
      </c>
      <c r="S9" s="322">
        <f>IF($E9=0,0,$F9/$E9*100)</f>
        <v>49.63185574755823</v>
      </c>
      <c r="T9" s="322">
        <f>IF($E9=0,0,($J9+$N9)/$E9*100)</f>
        <v>22.719759579263712</v>
      </c>
    </row>
    <row r="10" spans="1:18" s="318" customFormat="1" ht="4.5" customHeight="1">
      <c r="A10" s="41"/>
      <c r="B10" s="319"/>
      <c r="C10" s="319"/>
      <c r="D10" s="323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</row>
    <row r="11" spans="1:20" s="318" customFormat="1" ht="13.5" customHeight="1">
      <c r="A11" s="41"/>
      <c r="B11" s="319"/>
      <c r="C11" s="319"/>
      <c r="D11" s="323" t="s">
        <v>224</v>
      </c>
      <c r="E11" s="321">
        <f aca="true" t="shared" si="0" ref="E11:E20">SUM(F11:M11)</f>
        <v>4605</v>
      </c>
      <c r="F11" s="321">
        <v>2832</v>
      </c>
      <c r="G11" s="321">
        <v>764</v>
      </c>
      <c r="H11" s="321">
        <v>309</v>
      </c>
      <c r="I11" s="321">
        <v>40</v>
      </c>
      <c r="J11" s="321">
        <v>468</v>
      </c>
      <c r="K11" s="321">
        <v>46</v>
      </c>
      <c r="L11" s="324">
        <v>136</v>
      </c>
      <c r="M11" s="324">
        <v>10</v>
      </c>
      <c r="N11" s="324">
        <v>5</v>
      </c>
      <c r="O11" s="324">
        <v>0</v>
      </c>
      <c r="P11" s="324">
        <v>1</v>
      </c>
      <c r="Q11" s="324">
        <v>4</v>
      </c>
      <c r="R11" s="324">
        <v>0</v>
      </c>
      <c r="S11" s="325">
        <f aca="true" t="shared" si="1" ref="S11:S36">IF($E11=0,0,$F11/$E11*100)</f>
        <v>61.498371335504885</v>
      </c>
      <c r="T11" s="325">
        <f aca="true" t="shared" si="2" ref="T11:T36">IF($E11=0,0,($J11+$N11)/$E11*100)</f>
        <v>10.271444082519002</v>
      </c>
    </row>
    <row r="12" spans="1:20" s="318" customFormat="1" ht="13.5" customHeight="1">
      <c r="A12" s="41"/>
      <c r="B12" s="319"/>
      <c r="C12" s="319"/>
      <c r="D12" s="323" t="s">
        <v>225</v>
      </c>
      <c r="E12" s="321">
        <f t="shared" si="0"/>
        <v>170</v>
      </c>
      <c r="F12" s="321">
        <v>9</v>
      </c>
      <c r="G12" s="321">
        <v>50</v>
      </c>
      <c r="H12" s="321">
        <v>0</v>
      </c>
      <c r="I12" s="321">
        <v>12</v>
      </c>
      <c r="J12" s="321">
        <v>78</v>
      </c>
      <c r="K12" s="321">
        <v>4</v>
      </c>
      <c r="L12" s="324">
        <v>17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5">
        <f t="shared" si="1"/>
        <v>5.294117647058823</v>
      </c>
      <c r="T12" s="325">
        <f t="shared" si="2"/>
        <v>45.88235294117647</v>
      </c>
    </row>
    <row r="13" spans="1:20" s="318" customFormat="1" ht="13.5" customHeight="1">
      <c r="A13" s="41"/>
      <c r="B13" s="319"/>
      <c r="C13" s="319"/>
      <c r="D13" s="323" t="s">
        <v>226</v>
      </c>
      <c r="E13" s="321">
        <f t="shared" si="0"/>
        <v>620</v>
      </c>
      <c r="F13" s="321">
        <v>84</v>
      </c>
      <c r="G13" s="321">
        <v>52</v>
      </c>
      <c r="H13" s="321">
        <v>10</v>
      </c>
      <c r="I13" s="321">
        <v>6</v>
      </c>
      <c r="J13" s="321">
        <v>448</v>
      </c>
      <c r="K13" s="321">
        <v>16</v>
      </c>
      <c r="L13" s="324">
        <v>4</v>
      </c>
      <c r="M13" s="324">
        <v>0</v>
      </c>
      <c r="N13" s="324">
        <v>0</v>
      </c>
      <c r="O13" s="324">
        <v>0</v>
      </c>
      <c r="P13" s="324">
        <v>0</v>
      </c>
      <c r="Q13" s="324">
        <v>0</v>
      </c>
      <c r="R13" s="324">
        <v>0</v>
      </c>
      <c r="S13" s="325">
        <f t="shared" si="1"/>
        <v>13.548387096774196</v>
      </c>
      <c r="T13" s="325">
        <f t="shared" si="2"/>
        <v>72.25806451612902</v>
      </c>
    </row>
    <row r="14" spans="1:20" s="318" customFormat="1" ht="13.5" customHeight="1">
      <c r="A14" s="41"/>
      <c r="B14" s="319"/>
      <c r="D14" s="323" t="s">
        <v>140</v>
      </c>
      <c r="E14" s="321">
        <f t="shared" si="0"/>
        <v>565</v>
      </c>
      <c r="F14" s="321">
        <v>104</v>
      </c>
      <c r="G14" s="321">
        <v>107</v>
      </c>
      <c r="H14" s="321">
        <v>1</v>
      </c>
      <c r="I14" s="321">
        <v>9</v>
      </c>
      <c r="J14" s="321">
        <v>317</v>
      </c>
      <c r="K14" s="321">
        <v>17</v>
      </c>
      <c r="L14" s="324">
        <v>10</v>
      </c>
      <c r="M14" s="324">
        <v>0</v>
      </c>
      <c r="N14" s="324">
        <v>0</v>
      </c>
      <c r="O14" s="324">
        <v>0</v>
      </c>
      <c r="P14" s="324">
        <v>0</v>
      </c>
      <c r="Q14" s="324">
        <v>0</v>
      </c>
      <c r="R14" s="324">
        <v>0</v>
      </c>
      <c r="S14" s="325">
        <f t="shared" si="1"/>
        <v>18.4070796460177</v>
      </c>
      <c r="T14" s="325">
        <f t="shared" si="2"/>
        <v>56.10619469026549</v>
      </c>
    </row>
    <row r="15" spans="1:20" s="318" customFormat="1" ht="13.5" customHeight="1">
      <c r="A15" s="41"/>
      <c r="B15" s="319"/>
      <c r="C15" s="319" t="s">
        <v>8</v>
      </c>
      <c r="D15" s="323" t="s">
        <v>357</v>
      </c>
      <c r="E15" s="321">
        <f t="shared" si="0"/>
        <v>28</v>
      </c>
      <c r="F15" s="321">
        <v>5</v>
      </c>
      <c r="G15" s="321">
        <v>3</v>
      </c>
      <c r="H15" s="321">
        <v>0</v>
      </c>
      <c r="I15" s="321">
        <v>9</v>
      </c>
      <c r="J15" s="321">
        <v>11</v>
      </c>
      <c r="K15" s="321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5">
        <f t="shared" si="1"/>
        <v>17.857142857142858</v>
      </c>
      <c r="T15" s="325">
        <f t="shared" si="2"/>
        <v>39.285714285714285</v>
      </c>
    </row>
    <row r="16" spans="1:20" s="318" customFormat="1" ht="13.5" customHeight="1">
      <c r="A16" s="41"/>
      <c r="B16" s="319"/>
      <c r="C16" s="319"/>
      <c r="D16" s="323" t="s">
        <v>142</v>
      </c>
      <c r="E16" s="321">
        <f t="shared" si="0"/>
        <v>83</v>
      </c>
      <c r="F16" s="321">
        <v>11</v>
      </c>
      <c r="G16" s="321">
        <v>24</v>
      </c>
      <c r="H16" s="321">
        <v>1</v>
      </c>
      <c r="I16" s="321">
        <v>1</v>
      </c>
      <c r="J16" s="321">
        <v>40</v>
      </c>
      <c r="K16" s="321">
        <v>0</v>
      </c>
      <c r="L16" s="324">
        <v>6</v>
      </c>
      <c r="M16" s="324">
        <v>0</v>
      </c>
      <c r="N16" s="324">
        <v>0</v>
      </c>
      <c r="O16" s="324">
        <v>0</v>
      </c>
      <c r="P16" s="324">
        <v>0</v>
      </c>
      <c r="Q16" s="324">
        <v>0</v>
      </c>
      <c r="R16" s="324">
        <v>0</v>
      </c>
      <c r="S16" s="325">
        <f t="shared" si="1"/>
        <v>13.253012048192772</v>
      </c>
      <c r="T16" s="325">
        <f t="shared" si="2"/>
        <v>48.19277108433735</v>
      </c>
    </row>
    <row r="17" spans="1:20" s="318" customFormat="1" ht="13.5" customHeight="1">
      <c r="A17" s="41"/>
      <c r="B17" s="319"/>
      <c r="C17" s="319"/>
      <c r="D17" s="323" t="s">
        <v>133</v>
      </c>
      <c r="E17" s="321">
        <f t="shared" si="0"/>
        <v>39</v>
      </c>
      <c r="F17" s="321">
        <v>38</v>
      </c>
      <c r="G17" s="321">
        <v>0</v>
      </c>
      <c r="H17" s="321">
        <v>0</v>
      </c>
      <c r="I17" s="321">
        <v>0</v>
      </c>
      <c r="J17" s="321">
        <v>1</v>
      </c>
      <c r="K17" s="321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0</v>
      </c>
      <c r="Q17" s="324">
        <v>0</v>
      </c>
      <c r="R17" s="324">
        <v>0</v>
      </c>
      <c r="S17" s="325">
        <f t="shared" si="1"/>
        <v>97.43589743589743</v>
      </c>
      <c r="T17" s="325">
        <f t="shared" si="2"/>
        <v>2.564102564102564</v>
      </c>
    </row>
    <row r="18" spans="1:20" s="318" customFormat="1" ht="13.5" customHeight="1">
      <c r="A18" s="41"/>
      <c r="B18" s="319"/>
      <c r="C18" s="319"/>
      <c r="D18" s="323" t="s">
        <v>283</v>
      </c>
      <c r="E18" s="321">
        <f t="shared" si="0"/>
        <v>32</v>
      </c>
      <c r="F18" s="321">
        <v>1</v>
      </c>
      <c r="G18" s="321">
        <v>11</v>
      </c>
      <c r="H18" s="321">
        <v>1</v>
      </c>
      <c r="I18" s="321">
        <v>0</v>
      </c>
      <c r="J18" s="321">
        <v>18</v>
      </c>
      <c r="K18" s="321">
        <v>0</v>
      </c>
      <c r="L18" s="324">
        <v>1</v>
      </c>
      <c r="M18" s="324">
        <v>0</v>
      </c>
      <c r="N18" s="324">
        <v>0</v>
      </c>
      <c r="O18" s="324">
        <v>0</v>
      </c>
      <c r="P18" s="324">
        <v>0</v>
      </c>
      <c r="Q18" s="324">
        <v>0</v>
      </c>
      <c r="R18" s="324">
        <v>0</v>
      </c>
      <c r="S18" s="325">
        <f t="shared" si="1"/>
        <v>3.125</v>
      </c>
      <c r="T18" s="325">
        <f t="shared" si="2"/>
        <v>56.25</v>
      </c>
    </row>
    <row r="19" spans="1:20" s="318" customFormat="1" ht="13.5" customHeight="1">
      <c r="A19" s="41"/>
      <c r="B19" s="319"/>
      <c r="C19" s="319"/>
      <c r="D19" s="323" t="s">
        <v>179</v>
      </c>
      <c r="E19" s="321">
        <f t="shared" si="0"/>
        <v>221</v>
      </c>
      <c r="F19" s="321">
        <v>151</v>
      </c>
      <c r="G19" s="321">
        <v>19</v>
      </c>
      <c r="H19" s="321">
        <v>38</v>
      </c>
      <c r="I19" s="321">
        <v>1</v>
      </c>
      <c r="J19" s="321">
        <v>5</v>
      </c>
      <c r="K19" s="321">
        <v>1</v>
      </c>
      <c r="L19" s="324">
        <v>6</v>
      </c>
      <c r="M19" s="324">
        <v>0</v>
      </c>
      <c r="N19" s="324">
        <v>0</v>
      </c>
      <c r="O19" s="324">
        <v>0</v>
      </c>
      <c r="P19" s="324">
        <v>0</v>
      </c>
      <c r="Q19" s="324">
        <v>0</v>
      </c>
      <c r="R19" s="324">
        <v>0</v>
      </c>
      <c r="S19" s="325">
        <f t="shared" si="1"/>
        <v>68.32579185520362</v>
      </c>
      <c r="T19" s="325">
        <f t="shared" si="2"/>
        <v>2.262443438914027</v>
      </c>
    </row>
    <row r="20" spans="1:20" s="318" customFormat="1" ht="13.5" customHeight="1">
      <c r="A20" s="41"/>
      <c r="B20" s="319"/>
      <c r="C20" s="319"/>
      <c r="D20" s="323" t="s">
        <v>296</v>
      </c>
      <c r="E20" s="321">
        <f t="shared" si="0"/>
        <v>292</v>
      </c>
      <c r="F20" s="321">
        <v>68</v>
      </c>
      <c r="G20" s="321">
        <v>65</v>
      </c>
      <c r="H20" s="321">
        <v>9</v>
      </c>
      <c r="I20" s="321">
        <v>8</v>
      </c>
      <c r="J20" s="321">
        <v>121</v>
      </c>
      <c r="K20" s="321">
        <v>10</v>
      </c>
      <c r="L20" s="324">
        <v>11</v>
      </c>
      <c r="M20" s="324">
        <v>0</v>
      </c>
      <c r="N20" s="324">
        <v>0</v>
      </c>
      <c r="O20" s="324">
        <v>0</v>
      </c>
      <c r="P20" s="324">
        <v>0</v>
      </c>
      <c r="Q20" s="324">
        <v>0</v>
      </c>
      <c r="R20" s="324">
        <v>0</v>
      </c>
      <c r="S20" s="325">
        <f t="shared" si="1"/>
        <v>23.28767123287671</v>
      </c>
      <c r="T20" s="325">
        <f t="shared" si="2"/>
        <v>41.43835616438356</v>
      </c>
    </row>
    <row r="21" spans="1:20" s="318" customFormat="1" ht="4.5" customHeight="1">
      <c r="A21" s="41"/>
      <c r="B21" s="319"/>
      <c r="C21" s="319"/>
      <c r="D21" s="323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6"/>
      <c r="T21" s="326"/>
    </row>
    <row r="22" spans="1:20" s="318" customFormat="1" ht="13.5" customHeight="1">
      <c r="A22" s="41"/>
      <c r="B22" s="319"/>
      <c r="C22" s="319"/>
      <c r="D22" s="323" t="s">
        <v>8</v>
      </c>
      <c r="E22" s="321">
        <f aca="true" t="shared" si="3" ref="E22:E32">SUM(F22:M22)</f>
        <v>6506</v>
      </c>
      <c r="F22" s="321">
        <v>3282</v>
      </c>
      <c r="G22" s="321">
        <v>1081</v>
      </c>
      <c r="H22" s="321">
        <v>368</v>
      </c>
      <c r="I22" s="321">
        <v>82</v>
      </c>
      <c r="J22" s="321">
        <v>1463</v>
      </c>
      <c r="K22" s="321">
        <v>64</v>
      </c>
      <c r="L22" s="324">
        <v>156</v>
      </c>
      <c r="M22" s="324">
        <v>10</v>
      </c>
      <c r="N22" s="324">
        <v>5</v>
      </c>
      <c r="O22" s="324">
        <v>0</v>
      </c>
      <c r="P22" s="324">
        <v>1</v>
      </c>
      <c r="Q22" s="324">
        <v>4</v>
      </c>
      <c r="R22" s="324">
        <v>0</v>
      </c>
      <c r="S22" s="325">
        <f t="shared" si="1"/>
        <v>50.44574239163849</v>
      </c>
      <c r="T22" s="325">
        <f t="shared" si="2"/>
        <v>22.5637872732862</v>
      </c>
    </row>
    <row r="23" spans="1:20" s="318" customFormat="1" ht="13.5" customHeight="1">
      <c r="A23" s="41"/>
      <c r="B23" s="319"/>
      <c r="C23" s="319"/>
      <c r="D23" s="323" t="s">
        <v>224</v>
      </c>
      <c r="E23" s="321">
        <f t="shared" si="3"/>
        <v>4478</v>
      </c>
      <c r="F23" s="321">
        <v>2811</v>
      </c>
      <c r="G23" s="321">
        <v>751</v>
      </c>
      <c r="H23" s="321">
        <v>309</v>
      </c>
      <c r="I23" s="321">
        <v>36</v>
      </c>
      <c r="J23" s="321">
        <v>432</v>
      </c>
      <c r="K23" s="321">
        <v>27</v>
      </c>
      <c r="L23" s="324">
        <v>102</v>
      </c>
      <c r="M23" s="324">
        <v>10</v>
      </c>
      <c r="N23" s="324">
        <v>5</v>
      </c>
      <c r="O23" s="324">
        <v>0</v>
      </c>
      <c r="P23" s="324">
        <v>1</v>
      </c>
      <c r="Q23" s="324">
        <v>4</v>
      </c>
      <c r="R23" s="324">
        <v>0</v>
      </c>
      <c r="S23" s="325">
        <f t="shared" si="1"/>
        <v>62.77355962483252</v>
      </c>
      <c r="T23" s="325">
        <f t="shared" si="2"/>
        <v>9.758820902188477</v>
      </c>
    </row>
    <row r="24" spans="1:20" s="318" customFormat="1" ht="13.5" customHeight="1">
      <c r="A24" s="41"/>
      <c r="B24" s="319"/>
      <c r="C24" s="319"/>
      <c r="D24" s="323" t="s">
        <v>225</v>
      </c>
      <c r="E24" s="321">
        <f t="shared" si="3"/>
        <v>170</v>
      </c>
      <c r="F24" s="321">
        <v>9</v>
      </c>
      <c r="G24" s="321">
        <v>50</v>
      </c>
      <c r="H24" s="321">
        <v>0</v>
      </c>
      <c r="I24" s="321">
        <v>12</v>
      </c>
      <c r="J24" s="321">
        <v>78</v>
      </c>
      <c r="K24" s="321">
        <v>4</v>
      </c>
      <c r="L24" s="324">
        <v>17</v>
      </c>
      <c r="M24" s="324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5">
        <f t="shared" si="1"/>
        <v>5.294117647058823</v>
      </c>
      <c r="T24" s="325">
        <f t="shared" si="2"/>
        <v>45.88235294117647</v>
      </c>
    </row>
    <row r="25" spans="1:20" s="318" customFormat="1" ht="13.5" customHeight="1">
      <c r="A25" s="41"/>
      <c r="B25" s="319" t="s">
        <v>8</v>
      </c>
      <c r="D25" s="323" t="s">
        <v>226</v>
      </c>
      <c r="E25" s="321">
        <f t="shared" si="3"/>
        <v>598</v>
      </c>
      <c r="F25" s="321">
        <v>84</v>
      </c>
      <c r="G25" s="321">
        <v>51</v>
      </c>
      <c r="H25" s="321">
        <v>9</v>
      </c>
      <c r="I25" s="321">
        <v>6</v>
      </c>
      <c r="J25" s="321">
        <v>440</v>
      </c>
      <c r="K25" s="321">
        <v>5</v>
      </c>
      <c r="L25" s="324">
        <v>3</v>
      </c>
      <c r="M25" s="324">
        <v>0</v>
      </c>
      <c r="N25" s="324">
        <v>0</v>
      </c>
      <c r="O25" s="324">
        <v>0</v>
      </c>
      <c r="P25" s="324">
        <v>0</v>
      </c>
      <c r="Q25" s="324">
        <v>0</v>
      </c>
      <c r="R25" s="324">
        <v>0</v>
      </c>
      <c r="S25" s="325">
        <f t="shared" si="1"/>
        <v>14.046822742474916</v>
      </c>
      <c r="T25" s="325">
        <f t="shared" si="2"/>
        <v>73.57859531772574</v>
      </c>
    </row>
    <row r="26" spans="1:20" s="318" customFormat="1" ht="13.5" customHeight="1">
      <c r="A26" s="41"/>
      <c r="B26" s="319"/>
      <c r="C26" s="319" t="s">
        <v>227</v>
      </c>
      <c r="D26" s="323" t="s">
        <v>140</v>
      </c>
      <c r="E26" s="321">
        <f t="shared" si="3"/>
        <v>565</v>
      </c>
      <c r="F26" s="321">
        <v>104</v>
      </c>
      <c r="G26" s="321">
        <v>107</v>
      </c>
      <c r="H26" s="321">
        <v>1</v>
      </c>
      <c r="I26" s="321">
        <v>9</v>
      </c>
      <c r="J26" s="321">
        <v>317</v>
      </c>
      <c r="K26" s="321">
        <v>17</v>
      </c>
      <c r="L26" s="324">
        <v>10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5">
        <f t="shared" si="1"/>
        <v>18.4070796460177</v>
      </c>
      <c r="T26" s="325">
        <f t="shared" si="2"/>
        <v>56.10619469026549</v>
      </c>
    </row>
    <row r="27" spans="1:20" s="318" customFormat="1" ht="13.5" customHeight="1">
      <c r="A27" s="41"/>
      <c r="B27" s="319"/>
      <c r="C27" s="319" t="s">
        <v>228</v>
      </c>
      <c r="D27" s="323" t="s">
        <v>357</v>
      </c>
      <c r="E27" s="321">
        <f t="shared" si="3"/>
        <v>28</v>
      </c>
      <c r="F27" s="321">
        <v>5</v>
      </c>
      <c r="G27" s="321">
        <v>3</v>
      </c>
      <c r="H27" s="321">
        <v>0</v>
      </c>
      <c r="I27" s="321">
        <v>9</v>
      </c>
      <c r="J27" s="321">
        <v>11</v>
      </c>
      <c r="K27" s="321">
        <v>0</v>
      </c>
      <c r="L27" s="324">
        <v>0</v>
      </c>
      <c r="M27" s="324">
        <v>0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5">
        <f t="shared" si="1"/>
        <v>17.857142857142858</v>
      </c>
      <c r="T27" s="325">
        <f t="shared" si="2"/>
        <v>39.285714285714285</v>
      </c>
    </row>
    <row r="28" spans="1:20" s="318" customFormat="1" ht="13.5" customHeight="1">
      <c r="A28" s="41"/>
      <c r="B28" s="319"/>
      <c r="C28" s="319" t="s">
        <v>229</v>
      </c>
      <c r="D28" s="323" t="s">
        <v>142</v>
      </c>
      <c r="E28" s="321">
        <f t="shared" si="3"/>
        <v>83</v>
      </c>
      <c r="F28" s="321">
        <v>11</v>
      </c>
      <c r="G28" s="321">
        <v>24</v>
      </c>
      <c r="H28" s="321">
        <v>1</v>
      </c>
      <c r="I28" s="321">
        <v>1</v>
      </c>
      <c r="J28" s="321">
        <v>40</v>
      </c>
      <c r="K28" s="321">
        <v>0</v>
      </c>
      <c r="L28" s="324">
        <v>6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5">
        <f t="shared" si="1"/>
        <v>13.253012048192772</v>
      </c>
      <c r="T28" s="325">
        <f t="shared" si="2"/>
        <v>48.19277108433735</v>
      </c>
    </row>
    <row r="29" spans="1:20" s="318" customFormat="1" ht="13.5" customHeight="1">
      <c r="A29" s="41"/>
      <c r="B29" s="319"/>
      <c r="C29" s="319"/>
      <c r="D29" s="323" t="s">
        <v>133</v>
      </c>
      <c r="E29" s="321">
        <f t="shared" si="3"/>
        <v>39</v>
      </c>
      <c r="F29" s="321">
        <v>38</v>
      </c>
      <c r="G29" s="321">
        <v>0</v>
      </c>
      <c r="H29" s="321">
        <v>0</v>
      </c>
      <c r="I29" s="321">
        <v>0</v>
      </c>
      <c r="J29" s="321">
        <v>1</v>
      </c>
      <c r="K29" s="321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5">
        <f t="shared" si="1"/>
        <v>97.43589743589743</v>
      </c>
      <c r="T29" s="325">
        <f t="shared" si="2"/>
        <v>2.564102564102564</v>
      </c>
    </row>
    <row r="30" spans="1:20" s="318" customFormat="1" ht="13.5" customHeight="1">
      <c r="A30" s="41"/>
      <c r="B30" s="319"/>
      <c r="C30" s="319"/>
      <c r="D30" s="323" t="s">
        <v>283</v>
      </c>
      <c r="E30" s="321">
        <f t="shared" si="3"/>
        <v>32</v>
      </c>
      <c r="F30" s="321">
        <v>1</v>
      </c>
      <c r="G30" s="321">
        <v>11</v>
      </c>
      <c r="H30" s="321">
        <v>1</v>
      </c>
      <c r="I30" s="321">
        <v>0</v>
      </c>
      <c r="J30" s="321">
        <v>18</v>
      </c>
      <c r="K30" s="321">
        <v>0</v>
      </c>
      <c r="L30" s="324">
        <v>1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5">
        <f t="shared" si="1"/>
        <v>3.125</v>
      </c>
      <c r="T30" s="325">
        <f t="shared" si="2"/>
        <v>56.25</v>
      </c>
    </row>
    <row r="31" spans="1:20" s="318" customFormat="1" ht="13.5" customHeight="1">
      <c r="A31" s="41"/>
      <c r="B31" s="319"/>
      <c r="C31" s="319"/>
      <c r="D31" s="323" t="s">
        <v>179</v>
      </c>
      <c r="E31" s="321">
        <f t="shared" si="3"/>
        <v>221</v>
      </c>
      <c r="F31" s="321">
        <v>151</v>
      </c>
      <c r="G31" s="321">
        <v>19</v>
      </c>
      <c r="H31" s="321">
        <v>38</v>
      </c>
      <c r="I31" s="321">
        <v>1</v>
      </c>
      <c r="J31" s="321">
        <v>5</v>
      </c>
      <c r="K31" s="321">
        <v>1</v>
      </c>
      <c r="L31" s="324">
        <v>6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5">
        <f t="shared" si="1"/>
        <v>68.32579185520362</v>
      </c>
      <c r="T31" s="325">
        <f t="shared" si="2"/>
        <v>2.262443438914027</v>
      </c>
    </row>
    <row r="32" spans="1:20" s="318" customFormat="1" ht="13.5" customHeight="1">
      <c r="A32" s="41"/>
      <c r="B32" s="319"/>
      <c r="C32" s="319"/>
      <c r="D32" s="323" t="s">
        <v>296</v>
      </c>
      <c r="E32" s="321">
        <f t="shared" si="3"/>
        <v>292</v>
      </c>
      <c r="F32" s="321">
        <v>68</v>
      </c>
      <c r="G32" s="321">
        <v>65</v>
      </c>
      <c r="H32" s="321">
        <v>9</v>
      </c>
      <c r="I32" s="321">
        <v>8</v>
      </c>
      <c r="J32" s="321">
        <v>121</v>
      </c>
      <c r="K32" s="321">
        <v>10</v>
      </c>
      <c r="L32" s="324">
        <v>11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5">
        <f t="shared" si="1"/>
        <v>23.28767123287671</v>
      </c>
      <c r="T32" s="325">
        <f t="shared" si="2"/>
        <v>41.43835616438356</v>
      </c>
    </row>
    <row r="33" spans="1:20" s="318" customFormat="1" ht="4.5" customHeight="1">
      <c r="A33" s="41"/>
      <c r="B33" s="319"/>
      <c r="C33" s="319"/>
      <c r="D33" s="323"/>
      <c r="E33" s="321">
        <v>0</v>
      </c>
      <c r="F33" s="321"/>
      <c r="G33" s="321"/>
      <c r="H33" s="321"/>
      <c r="I33" s="321"/>
      <c r="J33" s="321"/>
      <c r="K33" s="321"/>
      <c r="L33" s="324"/>
      <c r="M33" s="324"/>
      <c r="N33" s="324"/>
      <c r="O33" s="324"/>
      <c r="P33" s="324"/>
      <c r="Q33" s="324"/>
      <c r="R33" s="324"/>
      <c r="S33" s="325"/>
      <c r="T33" s="325"/>
    </row>
    <row r="34" spans="1:20" s="318" customFormat="1" ht="13.5" customHeight="1">
      <c r="A34" s="41"/>
      <c r="B34" s="319"/>
      <c r="C34" s="319" t="s">
        <v>284</v>
      </c>
      <c r="D34" s="323" t="s">
        <v>8</v>
      </c>
      <c r="E34" s="321">
        <f>SUM(F34:M34)</f>
        <v>149</v>
      </c>
      <c r="F34" s="321">
        <v>21</v>
      </c>
      <c r="G34" s="321">
        <v>14</v>
      </c>
      <c r="H34" s="321">
        <v>1</v>
      </c>
      <c r="I34" s="321">
        <v>4</v>
      </c>
      <c r="J34" s="321">
        <v>44</v>
      </c>
      <c r="K34" s="321">
        <v>30</v>
      </c>
      <c r="L34" s="324">
        <v>35</v>
      </c>
      <c r="M34" s="324">
        <v>0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5">
        <f t="shared" si="1"/>
        <v>14.093959731543624</v>
      </c>
      <c r="T34" s="325">
        <f t="shared" si="2"/>
        <v>29.53020134228188</v>
      </c>
    </row>
    <row r="35" spans="1:20" s="318" customFormat="1" ht="13.5" customHeight="1">
      <c r="A35" s="41"/>
      <c r="B35" s="319"/>
      <c r="C35" s="319" t="s">
        <v>285</v>
      </c>
      <c r="D35" s="323" t="s">
        <v>224</v>
      </c>
      <c r="E35" s="321">
        <f>SUM(F35:M35)</f>
        <v>127</v>
      </c>
      <c r="F35" s="321">
        <v>21</v>
      </c>
      <c r="G35" s="321">
        <v>13</v>
      </c>
      <c r="H35" s="321">
        <v>0</v>
      </c>
      <c r="I35" s="321">
        <v>4</v>
      </c>
      <c r="J35" s="321">
        <v>36</v>
      </c>
      <c r="K35" s="321">
        <v>19</v>
      </c>
      <c r="L35" s="324">
        <v>34</v>
      </c>
      <c r="M35" s="324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5">
        <f t="shared" si="1"/>
        <v>16.535433070866144</v>
      </c>
      <c r="T35" s="325">
        <f t="shared" si="2"/>
        <v>28.346456692913385</v>
      </c>
    </row>
    <row r="36" spans="1:20" s="318" customFormat="1" ht="13.5" customHeight="1">
      <c r="A36" s="41"/>
      <c r="B36" s="319"/>
      <c r="C36" s="319" t="s">
        <v>229</v>
      </c>
      <c r="D36" s="323" t="s">
        <v>226</v>
      </c>
      <c r="E36" s="321">
        <f>SUM(F36:M36)</f>
        <v>22</v>
      </c>
      <c r="F36" s="321">
        <v>0</v>
      </c>
      <c r="G36" s="321">
        <v>1</v>
      </c>
      <c r="H36" s="321">
        <v>1</v>
      </c>
      <c r="I36" s="321">
        <v>0</v>
      </c>
      <c r="J36" s="321">
        <v>8</v>
      </c>
      <c r="K36" s="321">
        <v>11</v>
      </c>
      <c r="L36" s="324">
        <v>1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5">
        <f t="shared" si="1"/>
        <v>0</v>
      </c>
      <c r="T36" s="325">
        <f t="shared" si="2"/>
        <v>36.36363636363637</v>
      </c>
    </row>
    <row r="37" spans="1:20" s="318" customFormat="1" ht="4.5" customHeight="1">
      <c r="A37" s="41"/>
      <c r="B37" s="319"/>
      <c r="C37" s="319"/>
      <c r="D37" s="323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1"/>
      <c r="S37" s="326"/>
      <c r="T37" s="326"/>
    </row>
    <row r="38" spans="1:20" s="318" customFormat="1" ht="4.5" customHeight="1">
      <c r="A38" s="5"/>
      <c r="B38" s="319"/>
      <c r="C38" s="319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1"/>
      <c r="S38" s="326"/>
      <c r="T38" s="326"/>
    </row>
    <row r="39" spans="1:20" s="318" customFormat="1" ht="13.5" customHeight="1">
      <c r="A39" s="5"/>
      <c r="B39" s="319"/>
      <c r="C39" s="319"/>
      <c r="D39" s="320" t="s">
        <v>8</v>
      </c>
      <c r="E39" s="321">
        <f>SUM(F39:M39)</f>
        <v>3365</v>
      </c>
      <c r="F39" s="321">
        <v>1526</v>
      </c>
      <c r="G39" s="321">
        <v>406</v>
      </c>
      <c r="H39" s="321">
        <v>246</v>
      </c>
      <c r="I39" s="321">
        <v>73</v>
      </c>
      <c r="J39" s="321">
        <v>990</v>
      </c>
      <c r="K39" s="321">
        <v>30</v>
      </c>
      <c r="L39" s="351">
        <v>87</v>
      </c>
      <c r="M39" s="351">
        <v>7</v>
      </c>
      <c r="N39" s="351">
        <v>0</v>
      </c>
      <c r="O39" s="351">
        <v>0</v>
      </c>
      <c r="P39" s="351">
        <v>0</v>
      </c>
      <c r="Q39" s="351">
        <v>0</v>
      </c>
      <c r="R39" s="351">
        <v>0</v>
      </c>
      <c r="S39" s="322">
        <f>IF($E39=0,0,$F39/$E39*100)</f>
        <v>45.34918276374443</v>
      </c>
      <c r="T39" s="322">
        <f>IF($E39=0,0,($J39+$N39)/$E39*100)</f>
        <v>29.420505200594356</v>
      </c>
    </row>
    <row r="40" spans="1:20" s="318" customFormat="1" ht="4.5" customHeight="1">
      <c r="A40" s="5"/>
      <c r="B40" s="319"/>
      <c r="C40" s="319"/>
      <c r="D40" s="323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6"/>
      <c r="T40" s="326"/>
    </row>
    <row r="41" spans="1:20" s="318" customFormat="1" ht="13.5" customHeight="1">
      <c r="A41" s="5"/>
      <c r="B41" s="319"/>
      <c r="C41" s="319"/>
      <c r="D41" s="323" t="s">
        <v>224</v>
      </c>
      <c r="E41" s="321">
        <f aca="true" t="shared" si="4" ref="E41:E50">SUM(F41:M41)</f>
        <v>2196</v>
      </c>
      <c r="F41" s="321">
        <v>1313</v>
      </c>
      <c r="G41" s="321">
        <v>269</v>
      </c>
      <c r="H41" s="321">
        <v>210</v>
      </c>
      <c r="I41" s="321">
        <v>35</v>
      </c>
      <c r="J41" s="321">
        <v>284</v>
      </c>
      <c r="K41" s="321">
        <v>11</v>
      </c>
      <c r="L41" s="324">
        <v>67</v>
      </c>
      <c r="M41" s="324">
        <v>7</v>
      </c>
      <c r="N41" s="324">
        <v>0</v>
      </c>
      <c r="O41" s="324">
        <v>0</v>
      </c>
      <c r="P41" s="324">
        <v>0</v>
      </c>
      <c r="Q41" s="324">
        <v>0</v>
      </c>
      <c r="R41" s="324">
        <v>0</v>
      </c>
      <c r="S41" s="325">
        <f aca="true" t="shared" si="5" ref="S41:S50">IF($E41=0,0,$F41/$E41*100)</f>
        <v>59.790528233151186</v>
      </c>
      <c r="T41" s="325">
        <f aca="true" t="shared" si="6" ref="T41:T50">IF($E41=0,0,($J41+$N41)/$E41*100)</f>
        <v>12.932604735883423</v>
      </c>
    </row>
    <row r="42" spans="1:20" s="318" customFormat="1" ht="13.5" customHeight="1">
      <c r="A42" s="5"/>
      <c r="B42" s="319"/>
      <c r="C42" s="319"/>
      <c r="D42" s="323" t="s">
        <v>225</v>
      </c>
      <c r="E42" s="321">
        <f t="shared" si="4"/>
        <v>96</v>
      </c>
      <c r="F42" s="321">
        <v>4</v>
      </c>
      <c r="G42" s="321">
        <v>21</v>
      </c>
      <c r="H42" s="321">
        <v>0</v>
      </c>
      <c r="I42" s="321">
        <v>11</v>
      </c>
      <c r="J42" s="321">
        <v>53</v>
      </c>
      <c r="K42" s="321">
        <v>2</v>
      </c>
      <c r="L42" s="324">
        <v>5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5">
        <f t="shared" si="5"/>
        <v>4.166666666666666</v>
      </c>
      <c r="T42" s="325">
        <f t="shared" si="6"/>
        <v>55.208333333333336</v>
      </c>
    </row>
    <row r="43" spans="1:20" s="318" customFormat="1" ht="13.5" customHeight="1">
      <c r="A43" s="5"/>
      <c r="B43" s="319"/>
      <c r="C43" s="319"/>
      <c r="D43" s="323" t="s">
        <v>226</v>
      </c>
      <c r="E43" s="321">
        <f t="shared" si="4"/>
        <v>588</v>
      </c>
      <c r="F43" s="321">
        <v>76</v>
      </c>
      <c r="G43" s="321">
        <v>47</v>
      </c>
      <c r="H43" s="321">
        <v>9</v>
      </c>
      <c r="I43" s="321">
        <v>6</v>
      </c>
      <c r="J43" s="321">
        <v>432</v>
      </c>
      <c r="K43" s="321">
        <v>14</v>
      </c>
      <c r="L43" s="324">
        <v>4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5">
        <f t="shared" si="5"/>
        <v>12.925170068027212</v>
      </c>
      <c r="T43" s="325">
        <f t="shared" si="6"/>
        <v>73.46938775510205</v>
      </c>
    </row>
    <row r="44" spans="1:20" s="318" customFormat="1" ht="13.5" customHeight="1">
      <c r="A44" s="5"/>
      <c r="B44" s="319"/>
      <c r="D44" s="323" t="s">
        <v>140</v>
      </c>
      <c r="E44" s="321">
        <f t="shared" si="4"/>
        <v>211</v>
      </c>
      <c r="F44" s="321">
        <v>39</v>
      </c>
      <c r="G44" s="321">
        <v>40</v>
      </c>
      <c r="H44" s="321">
        <v>0</v>
      </c>
      <c r="I44" s="321">
        <v>5</v>
      </c>
      <c r="J44" s="321">
        <v>122</v>
      </c>
      <c r="K44" s="321">
        <v>1</v>
      </c>
      <c r="L44" s="324">
        <v>4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5">
        <f t="shared" si="5"/>
        <v>18.48341232227488</v>
      </c>
      <c r="T44" s="325">
        <f t="shared" si="6"/>
        <v>57.81990521327014</v>
      </c>
    </row>
    <row r="45" spans="1:20" s="318" customFormat="1" ht="13.5" customHeight="1">
      <c r="A45" s="5"/>
      <c r="B45" s="319"/>
      <c r="C45" s="319" t="s">
        <v>8</v>
      </c>
      <c r="D45" s="323" t="s">
        <v>357</v>
      </c>
      <c r="E45" s="321">
        <f t="shared" si="4"/>
        <v>27</v>
      </c>
      <c r="F45" s="321">
        <v>5</v>
      </c>
      <c r="G45" s="321">
        <v>3</v>
      </c>
      <c r="H45" s="321">
        <v>0</v>
      </c>
      <c r="I45" s="321">
        <v>9</v>
      </c>
      <c r="J45" s="321">
        <v>10</v>
      </c>
      <c r="K45" s="321">
        <v>0</v>
      </c>
      <c r="L45" s="324">
        <v>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5">
        <f t="shared" si="5"/>
        <v>18.51851851851852</v>
      </c>
      <c r="T45" s="325">
        <f t="shared" si="6"/>
        <v>37.03703703703704</v>
      </c>
    </row>
    <row r="46" spans="1:20" s="318" customFormat="1" ht="13.5" customHeight="1">
      <c r="A46" s="5"/>
      <c r="B46" s="319"/>
      <c r="C46" s="319"/>
      <c r="D46" s="323" t="s">
        <v>142</v>
      </c>
      <c r="E46" s="321">
        <f t="shared" si="4"/>
        <v>22</v>
      </c>
      <c r="F46" s="321">
        <v>2</v>
      </c>
      <c r="G46" s="321">
        <v>1</v>
      </c>
      <c r="H46" s="321">
        <v>0</v>
      </c>
      <c r="I46" s="321">
        <v>0</v>
      </c>
      <c r="J46" s="321">
        <v>18</v>
      </c>
      <c r="K46" s="321">
        <v>0</v>
      </c>
      <c r="L46" s="324">
        <v>1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5">
        <f t="shared" si="5"/>
        <v>9.090909090909092</v>
      </c>
      <c r="T46" s="325">
        <f t="shared" si="6"/>
        <v>81.81818181818183</v>
      </c>
    </row>
    <row r="47" spans="1:20" s="318" customFormat="1" ht="13.5" customHeight="1">
      <c r="A47" s="5"/>
      <c r="B47" s="319"/>
      <c r="C47" s="319"/>
      <c r="D47" s="323" t="s">
        <v>133</v>
      </c>
      <c r="E47" s="321">
        <f t="shared" si="4"/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5">
        <f t="shared" si="5"/>
        <v>0</v>
      </c>
      <c r="T47" s="325">
        <f t="shared" si="6"/>
        <v>0</v>
      </c>
    </row>
    <row r="48" spans="1:20" s="318" customFormat="1" ht="13.5" customHeight="1">
      <c r="A48" s="5"/>
      <c r="B48" s="319"/>
      <c r="C48" s="319"/>
      <c r="D48" s="323" t="s">
        <v>283</v>
      </c>
      <c r="E48" s="321">
        <f t="shared" si="4"/>
        <v>10</v>
      </c>
      <c r="F48" s="321">
        <v>0</v>
      </c>
      <c r="G48" s="321">
        <v>2</v>
      </c>
      <c r="H48" s="321">
        <v>0</v>
      </c>
      <c r="I48" s="321">
        <v>0</v>
      </c>
      <c r="J48" s="321">
        <v>8</v>
      </c>
      <c r="K48" s="321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5">
        <f t="shared" si="5"/>
        <v>0</v>
      </c>
      <c r="T48" s="325">
        <f t="shared" si="6"/>
        <v>80</v>
      </c>
    </row>
    <row r="49" spans="1:20" s="318" customFormat="1" ht="13.5" customHeight="1">
      <c r="A49" s="5"/>
      <c r="B49" s="319"/>
      <c r="C49" s="319"/>
      <c r="D49" s="323" t="s">
        <v>179</v>
      </c>
      <c r="E49" s="321">
        <f t="shared" si="4"/>
        <v>104</v>
      </c>
      <c r="F49" s="321">
        <v>68</v>
      </c>
      <c r="G49" s="321">
        <v>3</v>
      </c>
      <c r="H49" s="321">
        <v>27</v>
      </c>
      <c r="I49" s="321">
        <v>1</v>
      </c>
      <c r="J49" s="321">
        <v>2</v>
      </c>
      <c r="K49" s="321">
        <v>0</v>
      </c>
      <c r="L49" s="324">
        <v>3</v>
      </c>
      <c r="M49" s="324">
        <v>0</v>
      </c>
      <c r="N49" s="324">
        <v>0</v>
      </c>
      <c r="O49" s="324">
        <v>0</v>
      </c>
      <c r="P49" s="324">
        <v>0</v>
      </c>
      <c r="Q49" s="324">
        <v>0</v>
      </c>
      <c r="R49" s="324">
        <v>0</v>
      </c>
      <c r="S49" s="325">
        <f t="shared" si="5"/>
        <v>65.38461538461539</v>
      </c>
      <c r="T49" s="325">
        <f t="shared" si="6"/>
        <v>1.9230769230769231</v>
      </c>
    </row>
    <row r="50" spans="1:20" s="318" customFormat="1" ht="13.5" customHeight="1">
      <c r="A50" s="5"/>
      <c r="B50" s="319"/>
      <c r="C50" s="319"/>
      <c r="D50" s="323" t="s">
        <v>296</v>
      </c>
      <c r="E50" s="321">
        <f t="shared" si="4"/>
        <v>111</v>
      </c>
      <c r="F50" s="321">
        <v>19</v>
      </c>
      <c r="G50" s="321">
        <v>20</v>
      </c>
      <c r="H50" s="321">
        <v>0</v>
      </c>
      <c r="I50" s="321">
        <v>6</v>
      </c>
      <c r="J50" s="321">
        <v>61</v>
      </c>
      <c r="K50" s="321">
        <v>2</v>
      </c>
      <c r="L50" s="324">
        <v>3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5">
        <f t="shared" si="5"/>
        <v>17.117117117117118</v>
      </c>
      <c r="T50" s="325">
        <f t="shared" si="6"/>
        <v>54.95495495495496</v>
      </c>
    </row>
    <row r="51" spans="1:20" s="318" customFormat="1" ht="4.5" customHeight="1">
      <c r="A51" s="5"/>
      <c r="B51" s="319"/>
      <c r="C51" s="319"/>
      <c r="D51" s="323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6"/>
      <c r="T51" s="326"/>
    </row>
    <row r="52" spans="1:20" s="318" customFormat="1" ht="13.5" customHeight="1">
      <c r="A52" s="5"/>
      <c r="B52" s="319"/>
      <c r="C52" s="319"/>
      <c r="D52" s="323" t="s">
        <v>8</v>
      </c>
      <c r="E52" s="321">
        <f aca="true" t="shared" si="7" ref="E52:E62">SUM(F52:M52)</f>
        <v>3286</v>
      </c>
      <c r="F52" s="321">
        <v>1517</v>
      </c>
      <c r="G52" s="321">
        <v>398</v>
      </c>
      <c r="H52" s="321">
        <v>245</v>
      </c>
      <c r="I52" s="321">
        <v>69</v>
      </c>
      <c r="J52" s="321">
        <v>966</v>
      </c>
      <c r="K52" s="321">
        <v>14</v>
      </c>
      <c r="L52" s="324">
        <v>70</v>
      </c>
      <c r="M52" s="324">
        <v>7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5">
        <f aca="true" t="shared" si="8" ref="S52:S62">IF($E52=0,0,$F52/$E52*100)</f>
        <v>46.165550821667686</v>
      </c>
      <c r="T52" s="325">
        <f aca="true" t="shared" si="9" ref="T52:T62">IF($E52=0,0,($J52+$N52)/$E52*100)</f>
        <v>29.397443700547775</v>
      </c>
    </row>
    <row r="53" spans="1:20" s="318" customFormat="1" ht="13.5" customHeight="1">
      <c r="A53" s="5"/>
      <c r="B53" s="319"/>
      <c r="C53" s="319"/>
      <c r="D53" s="323" t="s">
        <v>224</v>
      </c>
      <c r="E53" s="321">
        <f t="shared" si="7"/>
        <v>2137</v>
      </c>
      <c r="F53" s="321">
        <v>1304</v>
      </c>
      <c r="G53" s="321">
        <v>262</v>
      </c>
      <c r="H53" s="321">
        <v>210</v>
      </c>
      <c r="I53" s="321">
        <v>31</v>
      </c>
      <c r="J53" s="321">
        <v>267</v>
      </c>
      <c r="K53" s="321">
        <v>5</v>
      </c>
      <c r="L53" s="324">
        <v>51</v>
      </c>
      <c r="M53" s="324">
        <v>7</v>
      </c>
      <c r="N53" s="324">
        <v>0</v>
      </c>
      <c r="O53" s="324">
        <v>0</v>
      </c>
      <c r="P53" s="324">
        <v>0</v>
      </c>
      <c r="Q53" s="324">
        <v>0</v>
      </c>
      <c r="R53" s="324">
        <v>0</v>
      </c>
      <c r="S53" s="325">
        <f t="shared" si="8"/>
        <v>61.02012166588676</v>
      </c>
      <c r="T53" s="325">
        <f t="shared" si="9"/>
        <v>12.494150678521292</v>
      </c>
    </row>
    <row r="54" spans="1:20" s="318" customFormat="1" ht="13.5" customHeight="1">
      <c r="A54" s="5"/>
      <c r="B54" s="319"/>
      <c r="C54" s="319"/>
      <c r="D54" s="323" t="s">
        <v>225</v>
      </c>
      <c r="E54" s="321">
        <f t="shared" si="7"/>
        <v>96</v>
      </c>
      <c r="F54" s="321">
        <v>4</v>
      </c>
      <c r="G54" s="321">
        <v>21</v>
      </c>
      <c r="H54" s="321">
        <v>0</v>
      </c>
      <c r="I54" s="321">
        <v>11</v>
      </c>
      <c r="J54" s="321">
        <v>53</v>
      </c>
      <c r="K54" s="321">
        <v>2</v>
      </c>
      <c r="L54" s="324">
        <v>5</v>
      </c>
      <c r="M54" s="324">
        <v>0</v>
      </c>
      <c r="N54" s="324">
        <v>0</v>
      </c>
      <c r="O54" s="324">
        <v>0</v>
      </c>
      <c r="P54" s="324">
        <v>0</v>
      </c>
      <c r="Q54" s="324">
        <v>0</v>
      </c>
      <c r="R54" s="324">
        <v>0</v>
      </c>
      <c r="S54" s="325">
        <f t="shared" si="8"/>
        <v>4.166666666666666</v>
      </c>
      <c r="T54" s="325">
        <f t="shared" si="9"/>
        <v>55.208333333333336</v>
      </c>
    </row>
    <row r="55" spans="1:20" s="318" customFormat="1" ht="13.5" customHeight="1">
      <c r="A55" s="5"/>
      <c r="B55" s="319" t="s">
        <v>248</v>
      </c>
      <c r="D55" s="323" t="s">
        <v>226</v>
      </c>
      <c r="E55" s="321">
        <f t="shared" si="7"/>
        <v>568</v>
      </c>
      <c r="F55" s="321">
        <v>76</v>
      </c>
      <c r="G55" s="321">
        <v>46</v>
      </c>
      <c r="H55" s="321">
        <v>8</v>
      </c>
      <c r="I55" s="321">
        <v>6</v>
      </c>
      <c r="J55" s="321">
        <v>425</v>
      </c>
      <c r="K55" s="321">
        <v>4</v>
      </c>
      <c r="L55" s="324">
        <v>3</v>
      </c>
      <c r="M55" s="324">
        <v>0</v>
      </c>
      <c r="N55" s="324">
        <v>0</v>
      </c>
      <c r="O55" s="324">
        <v>0</v>
      </c>
      <c r="P55" s="324">
        <v>0</v>
      </c>
      <c r="Q55" s="324">
        <v>0</v>
      </c>
      <c r="R55" s="324">
        <v>0</v>
      </c>
      <c r="S55" s="325">
        <f t="shared" si="8"/>
        <v>13.380281690140844</v>
      </c>
      <c r="T55" s="325">
        <f t="shared" si="9"/>
        <v>74.82394366197182</v>
      </c>
    </row>
    <row r="56" spans="1:20" s="318" customFormat="1" ht="13.5" customHeight="1">
      <c r="A56" s="5"/>
      <c r="B56" s="319"/>
      <c r="C56" s="319" t="s">
        <v>227</v>
      </c>
      <c r="D56" s="323" t="s">
        <v>140</v>
      </c>
      <c r="E56" s="321">
        <f t="shared" si="7"/>
        <v>211</v>
      </c>
      <c r="F56" s="321">
        <v>39</v>
      </c>
      <c r="G56" s="321">
        <v>40</v>
      </c>
      <c r="H56" s="321">
        <v>0</v>
      </c>
      <c r="I56" s="321">
        <v>5</v>
      </c>
      <c r="J56" s="321">
        <v>122</v>
      </c>
      <c r="K56" s="321">
        <v>1</v>
      </c>
      <c r="L56" s="324">
        <v>4</v>
      </c>
      <c r="M56" s="324">
        <v>0</v>
      </c>
      <c r="N56" s="324">
        <v>0</v>
      </c>
      <c r="O56" s="324">
        <v>0</v>
      </c>
      <c r="P56" s="324">
        <v>0</v>
      </c>
      <c r="Q56" s="324">
        <v>0</v>
      </c>
      <c r="R56" s="324">
        <v>0</v>
      </c>
      <c r="S56" s="325">
        <f t="shared" si="8"/>
        <v>18.48341232227488</v>
      </c>
      <c r="T56" s="325">
        <f t="shared" si="9"/>
        <v>57.81990521327014</v>
      </c>
    </row>
    <row r="57" spans="1:20" s="318" customFormat="1" ht="13.5" customHeight="1">
      <c r="A57" s="5"/>
      <c r="B57" s="319"/>
      <c r="C57" s="319" t="s">
        <v>228</v>
      </c>
      <c r="D57" s="323" t="s">
        <v>357</v>
      </c>
      <c r="E57" s="321">
        <f t="shared" si="7"/>
        <v>27</v>
      </c>
      <c r="F57" s="321">
        <v>5</v>
      </c>
      <c r="G57" s="321">
        <v>3</v>
      </c>
      <c r="H57" s="321">
        <v>0</v>
      </c>
      <c r="I57" s="321">
        <v>9</v>
      </c>
      <c r="J57" s="321">
        <v>10</v>
      </c>
      <c r="K57" s="321">
        <v>0</v>
      </c>
      <c r="L57" s="324">
        <v>0</v>
      </c>
      <c r="M57" s="324">
        <v>0</v>
      </c>
      <c r="N57" s="324">
        <v>0</v>
      </c>
      <c r="O57" s="324">
        <v>0</v>
      </c>
      <c r="P57" s="324">
        <v>0</v>
      </c>
      <c r="Q57" s="324">
        <v>0</v>
      </c>
      <c r="R57" s="324">
        <v>0</v>
      </c>
      <c r="S57" s="325">
        <f t="shared" si="8"/>
        <v>18.51851851851852</v>
      </c>
      <c r="T57" s="325">
        <f t="shared" si="9"/>
        <v>37.03703703703704</v>
      </c>
    </row>
    <row r="58" spans="1:20" s="318" customFormat="1" ht="13.5" customHeight="1">
      <c r="A58" s="5"/>
      <c r="B58" s="319"/>
      <c r="C58" s="319" t="s">
        <v>229</v>
      </c>
      <c r="D58" s="323" t="s">
        <v>142</v>
      </c>
      <c r="E58" s="321">
        <f t="shared" si="7"/>
        <v>22</v>
      </c>
      <c r="F58" s="321">
        <v>2</v>
      </c>
      <c r="G58" s="321">
        <v>1</v>
      </c>
      <c r="H58" s="321">
        <v>0</v>
      </c>
      <c r="I58" s="321">
        <v>0</v>
      </c>
      <c r="J58" s="321">
        <v>18</v>
      </c>
      <c r="K58" s="321">
        <v>0</v>
      </c>
      <c r="L58" s="324">
        <v>1</v>
      </c>
      <c r="M58" s="324">
        <v>0</v>
      </c>
      <c r="N58" s="324">
        <v>0</v>
      </c>
      <c r="O58" s="324">
        <v>0</v>
      </c>
      <c r="P58" s="324">
        <v>0</v>
      </c>
      <c r="Q58" s="324">
        <v>0</v>
      </c>
      <c r="R58" s="324">
        <v>0</v>
      </c>
      <c r="S58" s="325">
        <f t="shared" si="8"/>
        <v>9.090909090909092</v>
      </c>
      <c r="T58" s="325">
        <f t="shared" si="9"/>
        <v>81.81818181818183</v>
      </c>
    </row>
    <row r="59" spans="1:20" s="318" customFormat="1" ht="13.5" customHeight="1">
      <c r="A59" s="5"/>
      <c r="B59" s="319"/>
      <c r="C59" s="319"/>
      <c r="D59" s="323" t="s">
        <v>133</v>
      </c>
      <c r="E59" s="321">
        <f t="shared" si="7"/>
        <v>0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321">
        <v>0</v>
      </c>
      <c r="L59" s="324">
        <v>0</v>
      </c>
      <c r="M59" s="324">
        <v>0</v>
      </c>
      <c r="N59" s="324">
        <v>0</v>
      </c>
      <c r="O59" s="324">
        <v>0</v>
      </c>
      <c r="P59" s="324">
        <v>0</v>
      </c>
      <c r="Q59" s="324">
        <v>0</v>
      </c>
      <c r="R59" s="324">
        <v>0</v>
      </c>
      <c r="S59" s="325">
        <f t="shared" si="8"/>
        <v>0</v>
      </c>
      <c r="T59" s="325">
        <f t="shared" si="9"/>
        <v>0</v>
      </c>
    </row>
    <row r="60" spans="1:20" s="318" customFormat="1" ht="13.5" customHeight="1">
      <c r="A60" s="5"/>
      <c r="B60" s="319"/>
      <c r="C60" s="319"/>
      <c r="D60" s="323" t="s">
        <v>283</v>
      </c>
      <c r="E60" s="321">
        <f t="shared" si="7"/>
        <v>10</v>
      </c>
      <c r="F60" s="321">
        <v>0</v>
      </c>
      <c r="G60" s="321">
        <v>2</v>
      </c>
      <c r="H60" s="321">
        <v>0</v>
      </c>
      <c r="I60" s="321">
        <v>0</v>
      </c>
      <c r="J60" s="321">
        <v>8</v>
      </c>
      <c r="K60" s="321">
        <v>0</v>
      </c>
      <c r="L60" s="324">
        <v>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5">
        <f t="shared" si="8"/>
        <v>0</v>
      </c>
      <c r="T60" s="325">
        <f t="shared" si="9"/>
        <v>80</v>
      </c>
    </row>
    <row r="61" spans="1:20" s="318" customFormat="1" ht="13.5" customHeight="1">
      <c r="A61" s="5"/>
      <c r="B61" s="319"/>
      <c r="C61" s="319"/>
      <c r="D61" s="323" t="s">
        <v>179</v>
      </c>
      <c r="E61" s="321">
        <f t="shared" si="7"/>
        <v>104</v>
      </c>
      <c r="F61" s="321">
        <v>68</v>
      </c>
      <c r="G61" s="321">
        <v>3</v>
      </c>
      <c r="H61" s="321">
        <v>27</v>
      </c>
      <c r="I61" s="321">
        <v>1</v>
      </c>
      <c r="J61" s="321">
        <v>2</v>
      </c>
      <c r="K61" s="321">
        <v>0</v>
      </c>
      <c r="L61" s="324">
        <v>3</v>
      </c>
      <c r="M61" s="324">
        <v>0</v>
      </c>
      <c r="N61" s="324">
        <v>0</v>
      </c>
      <c r="O61" s="324">
        <v>0</v>
      </c>
      <c r="P61" s="324">
        <v>0</v>
      </c>
      <c r="Q61" s="324">
        <v>0</v>
      </c>
      <c r="R61" s="324">
        <v>0</v>
      </c>
      <c r="S61" s="325">
        <f t="shared" si="8"/>
        <v>65.38461538461539</v>
      </c>
      <c r="T61" s="325">
        <f t="shared" si="9"/>
        <v>1.9230769230769231</v>
      </c>
    </row>
    <row r="62" spans="1:20" s="318" customFormat="1" ht="13.5" customHeight="1">
      <c r="A62" s="5"/>
      <c r="B62" s="319"/>
      <c r="C62" s="319"/>
      <c r="D62" s="323" t="s">
        <v>296</v>
      </c>
      <c r="E62" s="321">
        <f t="shared" si="7"/>
        <v>111</v>
      </c>
      <c r="F62" s="321">
        <v>19</v>
      </c>
      <c r="G62" s="321">
        <v>20</v>
      </c>
      <c r="H62" s="321">
        <v>0</v>
      </c>
      <c r="I62" s="321">
        <v>6</v>
      </c>
      <c r="J62" s="321">
        <v>61</v>
      </c>
      <c r="K62" s="321">
        <v>2</v>
      </c>
      <c r="L62" s="324">
        <v>3</v>
      </c>
      <c r="M62" s="324">
        <v>0</v>
      </c>
      <c r="N62" s="324">
        <v>0</v>
      </c>
      <c r="O62" s="324">
        <v>0</v>
      </c>
      <c r="P62" s="324">
        <v>0</v>
      </c>
      <c r="Q62" s="324">
        <v>0</v>
      </c>
      <c r="R62" s="324">
        <v>0</v>
      </c>
      <c r="S62" s="325">
        <f t="shared" si="8"/>
        <v>17.117117117117118</v>
      </c>
      <c r="T62" s="325">
        <f t="shared" si="9"/>
        <v>54.95495495495496</v>
      </c>
    </row>
    <row r="63" spans="1:20" s="318" customFormat="1" ht="4.5" customHeight="1">
      <c r="A63" s="5"/>
      <c r="B63" s="319"/>
      <c r="C63" s="319"/>
      <c r="D63" s="323"/>
      <c r="E63" s="321">
        <v>0</v>
      </c>
      <c r="F63" s="321"/>
      <c r="G63" s="321"/>
      <c r="H63" s="321"/>
      <c r="I63" s="321"/>
      <c r="J63" s="321"/>
      <c r="K63" s="321"/>
      <c r="L63" s="324"/>
      <c r="M63" s="324"/>
      <c r="N63" s="324"/>
      <c r="O63" s="324"/>
      <c r="P63" s="324"/>
      <c r="Q63" s="324"/>
      <c r="R63" s="324"/>
      <c r="S63" s="325"/>
      <c r="T63" s="325"/>
    </row>
    <row r="64" spans="1:20" s="318" customFormat="1" ht="13.5" customHeight="1">
      <c r="A64" s="5"/>
      <c r="B64" s="319"/>
      <c r="C64" s="319" t="s">
        <v>284</v>
      </c>
      <c r="D64" s="323" t="s">
        <v>8</v>
      </c>
      <c r="E64" s="321">
        <f>SUM(F64:M64)</f>
        <v>79</v>
      </c>
      <c r="F64" s="321">
        <v>9</v>
      </c>
      <c r="G64" s="321">
        <v>8</v>
      </c>
      <c r="H64" s="321">
        <v>1</v>
      </c>
      <c r="I64" s="321">
        <v>4</v>
      </c>
      <c r="J64" s="321">
        <v>24</v>
      </c>
      <c r="K64" s="321">
        <v>16</v>
      </c>
      <c r="L64" s="324">
        <v>17</v>
      </c>
      <c r="M64" s="324">
        <v>0</v>
      </c>
      <c r="N64" s="324">
        <v>0</v>
      </c>
      <c r="O64" s="324">
        <v>0</v>
      </c>
      <c r="P64" s="324">
        <v>0</v>
      </c>
      <c r="Q64" s="324">
        <v>0</v>
      </c>
      <c r="R64" s="324">
        <v>0</v>
      </c>
      <c r="S64" s="325">
        <f>IF($E64=0,0,$F64/$E64*100)</f>
        <v>11.39240506329114</v>
      </c>
      <c r="T64" s="325">
        <f>IF($E64=0,0,($J64+$N64)/$E64*100)</f>
        <v>30.37974683544304</v>
      </c>
    </row>
    <row r="65" spans="1:20" s="318" customFormat="1" ht="13.5" customHeight="1">
      <c r="A65" s="5"/>
      <c r="B65" s="319"/>
      <c r="C65" s="319" t="s">
        <v>285</v>
      </c>
      <c r="D65" s="323" t="s">
        <v>224</v>
      </c>
      <c r="E65" s="321">
        <f>SUM(F65:M65)</f>
        <v>59</v>
      </c>
      <c r="F65" s="321">
        <v>9</v>
      </c>
      <c r="G65" s="321">
        <v>7</v>
      </c>
      <c r="H65" s="321">
        <v>0</v>
      </c>
      <c r="I65" s="321">
        <v>4</v>
      </c>
      <c r="J65" s="321">
        <v>17</v>
      </c>
      <c r="K65" s="321">
        <v>6</v>
      </c>
      <c r="L65" s="324">
        <v>16</v>
      </c>
      <c r="M65" s="324">
        <v>0</v>
      </c>
      <c r="N65" s="324">
        <v>0</v>
      </c>
      <c r="O65" s="324">
        <v>0</v>
      </c>
      <c r="P65" s="324">
        <v>0</v>
      </c>
      <c r="Q65" s="324">
        <v>0</v>
      </c>
      <c r="R65" s="324">
        <v>0</v>
      </c>
      <c r="S65" s="325">
        <f>IF($E65=0,0,$F65/$E65*100)</f>
        <v>15.254237288135593</v>
      </c>
      <c r="T65" s="325">
        <f>IF($E65=0,0,($J65+$N65)/$E65*100)</f>
        <v>28.8135593220339</v>
      </c>
    </row>
    <row r="66" spans="1:20" s="318" customFormat="1" ht="13.5" customHeight="1">
      <c r="A66" s="5"/>
      <c r="B66" s="319"/>
      <c r="C66" s="319" t="s">
        <v>229</v>
      </c>
      <c r="D66" s="323" t="s">
        <v>226</v>
      </c>
      <c r="E66" s="321">
        <f>SUM(F66:M66)</f>
        <v>20</v>
      </c>
      <c r="F66" s="321">
        <v>0</v>
      </c>
      <c r="G66" s="321">
        <v>1</v>
      </c>
      <c r="H66" s="321">
        <v>1</v>
      </c>
      <c r="I66" s="321">
        <v>0</v>
      </c>
      <c r="J66" s="321">
        <v>7</v>
      </c>
      <c r="K66" s="321">
        <v>10</v>
      </c>
      <c r="L66" s="324">
        <v>1</v>
      </c>
      <c r="M66" s="324">
        <v>0</v>
      </c>
      <c r="N66" s="324">
        <v>0</v>
      </c>
      <c r="O66" s="324">
        <v>0</v>
      </c>
      <c r="P66" s="324">
        <v>0</v>
      </c>
      <c r="Q66" s="324">
        <v>0</v>
      </c>
      <c r="R66" s="324">
        <v>0</v>
      </c>
      <c r="S66" s="325">
        <f>IF($E66=0,0,$F66/$E66*100)</f>
        <v>0</v>
      </c>
      <c r="T66" s="325">
        <f>IF($E66=0,0,($J66+$N66)/$E66*100)</f>
        <v>35</v>
      </c>
    </row>
    <row r="67" spans="1:20" s="318" customFormat="1" ht="4.5" customHeight="1">
      <c r="A67" s="5"/>
      <c r="B67" s="319"/>
      <c r="C67" s="319"/>
      <c r="D67" s="323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6"/>
      <c r="T67" s="326"/>
    </row>
    <row r="68" spans="1:20" s="318" customFormat="1" ht="4.5" customHeight="1">
      <c r="A68" s="5"/>
      <c r="B68" s="319"/>
      <c r="C68" s="319"/>
      <c r="D68" s="323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6"/>
      <c r="T68" s="326"/>
    </row>
    <row r="69" spans="1:20" s="318" customFormat="1" ht="13.5" customHeight="1">
      <c r="A69" s="5"/>
      <c r="B69" s="319"/>
      <c r="C69" s="319"/>
      <c r="D69" s="320" t="s">
        <v>8</v>
      </c>
      <c r="E69" s="321">
        <f>SUM(F69:M69)</f>
        <v>3290</v>
      </c>
      <c r="F69" s="321">
        <v>1777</v>
      </c>
      <c r="G69" s="321">
        <v>689</v>
      </c>
      <c r="H69" s="321">
        <v>123</v>
      </c>
      <c r="I69" s="321">
        <v>13</v>
      </c>
      <c r="J69" s="321">
        <v>517</v>
      </c>
      <c r="K69" s="321">
        <v>64</v>
      </c>
      <c r="L69" s="351">
        <v>104</v>
      </c>
      <c r="M69" s="351">
        <v>3</v>
      </c>
      <c r="N69" s="351">
        <v>5</v>
      </c>
      <c r="O69" s="351">
        <v>0</v>
      </c>
      <c r="P69" s="351">
        <v>1</v>
      </c>
      <c r="Q69" s="351">
        <v>4</v>
      </c>
      <c r="R69" s="351">
        <v>0</v>
      </c>
      <c r="S69" s="322">
        <f>IF($E69=0,0,$F69/$E69*100)</f>
        <v>54.01215805471124</v>
      </c>
      <c r="T69" s="322">
        <f>IF($E69=0,0,($J69+$N69)/$E69*100)</f>
        <v>15.866261398176293</v>
      </c>
    </row>
    <row r="70" spans="1:20" s="318" customFormat="1" ht="4.5" customHeight="1">
      <c r="A70" s="5"/>
      <c r="B70" s="319"/>
      <c r="C70" s="319"/>
      <c r="D70" s="323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6"/>
      <c r="T70" s="326"/>
    </row>
    <row r="71" spans="1:20" s="318" customFormat="1" ht="13.5" customHeight="1">
      <c r="A71" s="5"/>
      <c r="B71" s="319"/>
      <c r="C71" s="319"/>
      <c r="D71" s="323" t="s">
        <v>224</v>
      </c>
      <c r="E71" s="321">
        <f aca="true" t="shared" si="10" ref="E71:E80">SUM(F71:M71)</f>
        <v>2409</v>
      </c>
      <c r="F71" s="321">
        <v>1519</v>
      </c>
      <c r="G71" s="321">
        <v>495</v>
      </c>
      <c r="H71" s="321">
        <v>99</v>
      </c>
      <c r="I71" s="321">
        <v>5</v>
      </c>
      <c r="J71" s="321">
        <v>184</v>
      </c>
      <c r="K71" s="321">
        <v>35</v>
      </c>
      <c r="L71" s="324">
        <v>69</v>
      </c>
      <c r="M71" s="324">
        <v>3</v>
      </c>
      <c r="N71" s="324">
        <v>5</v>
      </c>
      <c r="O71" s="324">
        <v>0</v>
      </c>
      <c r="P71" s="324">
        <v>1</v>
      </c>
      <c r="Q71" s="324">
        <v>4</v>
      </c>
      <c r="R71" s="324">
        <v>0</v>
      </c>
      <c r="S71" s="325">
        <f aca="true" t="shared" si="11" ref="S71:S80">IF($E71=0,0,$F71/$E71*100)</f>
        <v>63.0552096305521</v>
      </c>
      <c r="T71" s="325">
        <f aca="true" t="shared" si="12" ref="T71:T80">IF($E71=0,0,($J71+$N71)/$E71*100)</f>
        <v>7.84557907845579</v>
      </c>
    </row>
    <row r="72" spans="1:20" s="318" customFormat="1" ht="13.5" customHeight="1">
      <c r="A72" s="5"/>
      <c r="B72" s="319"/>
      <c r="C72" s="319"/>
      <c r="D72" s="323" t="s">
        <v>225</v>
      </c>
      <c r="E72" s="321">
        <f t="shared" si="10"/>
        <v>74</v>
      </c>
      <c r="F72" s="321">
        <v>5</v>
      </c>
      <c r="G72" s="321">
        <v>29</v>
      </c>
      <c r="H72" s="321">
        <v>0</v>
      </c>
      <c r="I72" s="321">
        <v>1</v>
      </c>
      <c r="J72" s="321">
        <v>25</v>
      </c>
      <c r="K72" s="321">
        <v>2</v>
      </c>
      <c r="L72" s="324">
        <v>12</v>
      </c>
      <c r="M72" s="324">
        <v>0</v>
      </c>
      <c r="N72" s="324">
        <v>0</v>
      </c>
      <c r="O72" s="324">
        <v>0</v>
      </c>
      <c r="P72" s="324">
        <v>0</v>
      </c>
      <c r="Q72" s="324">
        <v>0</v>
      </c>
      <c r="R72" s="324">
        <v>0</v>
      </c>
      <c r="S72" s="325">
        <f t="shared" si="11"/>
        <v>6.756756756756757</v>
      </c>
      <c r="T72" s="325">
        <f t="shared" si="12"/>
        <v>33.78378378378378</v>
      </c>
    </row>
    <row r="73" spans="1:20" s="318" customFormat="1" ht="13.5" customHeight="1">
      <c r="A73" s="5"/>
      <c r="B73" s="319"/>
      <c r="C73" s="319"/>
      <c r="D73" s="323" t="s">
        <v>226</v>
      </c>
      <c r="E73" s="321">
        <f t="shared" si="10"/>
        <v>32</v>
      </c>
      <c r="F73" s="321">
        <v>8</v>
      </c>
      <c r="G73" s="321">
        <v>5</v>
      </c>
      <c r="H73" s="321">
        <v>1</v>
      </c>
      <c r="I73" s="321">
        <v>0</v>
      </c>
      <c r="J73" s="321">
        <v>16</v>
      </c>
      <c r="K73" s="321">
        <v>2</v>
      </c>
      <c r="L73" s="324">
        <v>0</v>
      </c>
      <c r="M73" s="324">
        <v>0</v>
      </c>
      <c r="N73" s="324">
        <v>0</v>
      </c>
      <c r="O73" s="324">
        <v>0</v>
      </c>
      <c r="P73" s="324">
        <v>0</v>
      </c>
      <c r="Q73" s="324">
        <v>0</v>
      </c>
      <c r="R73" s="324">
        <v>0</v>
      </c>
      <c r="S73" s="325">
        <f t="shared" si="11"/>
        <v>25</v>
      </c>
      <c r="T73" s="325">
        <f t="shared" si="12"/>
        <v>50</v>
      </c>
    </row>
    <row r="74" spans="1:20" s="318" customFormat="1" ht="13.5" customHeight="1">
      <c r="A74" s="5"/>
      <c r="B74" s="319"/>
      <c r="D74" s="323" t="s">
        <v>140</v>
      </c>
      <c r="E74" s="321">
        <f t="shared" si="10"/>
        <v>354</v>
      </c>
      <c r="F74" s="321">
        <v>65</v>
      </c>
      <c r="G74" s="321">
        <v>67</v>
      </c>
      <c r="H74" s="321">
        <v>1</v>
      </c>
      <c r="I74" s="321">
        <v>4</v>
      </c>
      <c r="J74" s="321">
        <v>195</v>
      </c>
      <c r="K74" s="321">
        <v>16</v>
      </c>
      <c r="L74" s="324">
        <v>6</v>
      </c>
      <c r="M74" s="324">
        <v>0</v>
      </c>
      <c r="N74" s="324">
        <v>0</v>
      </c>
      <c r="O74" s="324">
        <v>0</v>
      </c>
      <c r="P74" s="324">
        <v>0</v>
      </c>
      <c r="Q74" s="324">
        <v>0</v>
      </c>
      <c r="R74" s="324">
        <v>0</v>
      </c>
      <c r="S74" s="325">
        <f t="shared" si="11"/>
        <v>18.361581920903955</v>
      </c>
      <c r="T74" s="325">
        <f t="shared" si="12"/>
        <v>55.08474576271186</v>
      </c>
    </row>
    <row r="75" spans="1:20" s="318" customFormat="1" ht="13.5" customHeight="1">
      <c r="A75" s="5"/>
      <c r="B75" s="319"/>
      <c r="C75" s="319" t="s">
        <v>8</v>
      </c>
      <c r="D75" s="323" t="s">
        <v>357</v>
      </c>
      <c r="E75" s="321">
        <f t="shared" si="10"/>
        <v>1</v>
      </c>
      <c r="F75" s="321">
        <v>0</v>
      </c>
      <c r="G75" s="321">
        <v>0</v>
      </c>
      <c r="H75" s="321">
        <v>0</v>
      </c>
      <c r="I75" s="321">
        <v>0</v>
      </c>
      <c r="J75" s="321">
        <v>1</v>
      </c>
      <c r="K75" s="321">
        <v>0</v>
      </c>
      <c r="L75" s="324">
        <v>0</v>
      </c>
      <c r="M75" s="324">
        <v>0</v>
      </c>
      <c r="N75" s="324">
        <v>0</v>
      </c>
      <c r="O75" s="324">
        <v>0</v>
      </c>
      <c r="P75" s="324">
        <v>0</v>
      </c>
      <c r="Q75" s="324">
        <v>0</v>
      </c>
      <c r="R75" s="324">
        <v>0</v>
      </c>
      <c r="S75" s="325">
        <f t="shared" si="11"/>
        <v>0</v>
      </c>
      <c r="T75" s="325">
        <f t="shared" si="12"/>
        <v>100</v>
      </c>
    </row>
    <row r="76" spans="1:20" s="318" customFormat="1" ht="13.5" customHeight="1">
      <c r="A76" s="5"/>
      <c r="B76" s="319"/>
      <c r="C76" s="319"/>
      <c r="D76" s="323" t="s">
        <v>142</v>
      </c>
      <c r="E76" s="321">
        <f t="shared" si="10"/>
        <v>61</v>
      </c>
      <c r="F76" s="321">
        <v>9</v>
      </c>
      <c r="G76" s="321">
        <v>23</v>
      </c>
      <c r="H76" s="321">
        <v>1</v>
      </c>
      <c r="I76" s="321">
        <v>1</v>
      </c>
      <c r="J76" s="321">
        <v>22</v>
      </c>
      <c r="K76" s="321">
        <v>0</v>
      </c>
      <c r="L76" s="324">
        <v>5</v>
      </c>
      <c r="M76" s="324">
        <v>0</v>
      </c>
      <c r="N76" s="324">
        <v>0</v>
      </c>
      <c r="O76" s="324">
        <v>0</v>
      </c>
      <c r="P76" s="324">
        <v>0</v>
      </c>
      <c r="Q76" s="324">
        <v>0</v>
      </c>
      <c r="R76" s="324">
        <v>0</v>
      </c>
      <c r="S76" s="325">
        <f t="shared" si="11"/>
        <v>14.754098360655737</v>
      </c>
      <c r="T76" s="325">
        <f t="shared" si="12"/>
        <v>36.0655737704918</v>
      </c>
    </row>
    <row r="77" spans="1:20" s="318" customFormat="1" ht="13.5" customHeight="1">
      <c r="A77" s="5"/>
      <c r="B77" s="319"/>
      <c r="C77" s="319"/>
      <c r="D77" s="323" t="s">
        <v>133</v>
      </c>
      <c r="E77" s="321">
        <f t="shared" si="10"/>
        <v>39</v>
      </c>
      <c r="F77" s="321">
        <v>38</v>
      </c>
      <c r="G77" s="321">
        <v>0</v>
      </c>
      <c r="H77" s="321">
        <v>0</v>
      </c>
      <c r="I77" s="321">
        <v>0</v>
      </c>
      <c r="J77" s="321">
        <v>1</v>
      </c>
      <c r="K77" s="321">
        <v>0</v>
      </c>
      <c r="L77" s="324">
        <v>0</v>
      </c>
      <c r="M77" s="324">
        <v>0</v>
      </c>
      <c r="N77" s="324">
        <v>0</v>
      </c>
      <c r="O77" s="324">
        <v>0</v>
      </c>
      <c r="P77" s="324">
        <v>0</v>
      </c>
      <c r="Q77" s="324">
        <v>0</v>
      </c>
      <c r="R77" s="324">
        <v>0</v>
      </c>
      <c r="S77" s="325">
        <f t="shared" si="11"/>
        <v>97.43589743589743</v>
      </c>
      <c r="T77" s="325">
        <f t="shared" si="12"/>
        <v>2.564102564102564</v>
      </c>
    </row>
    <row r="78" spans="1:20" s="318" customFormat="1" ht="13.5" customHeight="1">
      <c r="A78" s="5"/>
      <c r="B78" s="319"/>
      <c r="C78" s="319"/>
      <c r="D78" s="323" t="s">
        <v>283</v>
      </c>
      <c r="E78" s="321">
        <f t="shared" si="10"/>
        <v>22</v>
      </c>
      <c r="F78" s="321">
        <v>1</v>
      </c>
      <c r="G78" s="321">
        <v>9</v>
      </c>
      <c r="H78" s="321">
        <v>1</v>
      </c>
      <c r="I78" s="321">
        <v>0</v>
      </c>
      <c r="J78" s="321">
        <v>10</v>
      </c>
      <c r="K78" s="321">
        <v>0</v>
      </c>
      <c r="L78" s="324">
        <v>1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5">
        <f t="shared" si="11"/>
        <v>4.545454545454546</v>
      </c>
      <c r="T78" s="325">
        <f t="shared" si="12"/>
        <v>45.45454545454545</v>
      </c>
    </row>
    <row r="79" spans="1:20" s="318" customFormat="1" ht="13.5" customHeight="1">
      <c r="A79" s="5"/>
      <c r="B79" s="319"/>
      <c r="C79" s="319"/>
      <c r="D79" s="323" t="s">
        <v>179</v>
      </c>
      <c r="E79" s="321">
        <f t="shared" si="10"/>
        <v>117</v>
      </c>
      <c r="F79" s="321">
        <v>83</v>
      </c>
      <c r="G79" s="321">
        <v>16</v>
      </c>
      <c r="H79" s="321">
        <v>11</v>
      </c>
      <c r="I79" s="321">
        <v>0</v>
      </c>
      <c r="J79" s="321">
        <v>3</v>
      </c>
      <c r="K79" s="321">
        <v>1</v>
      </c>
      <c r="L79" s="324">
        <v>3</v>
      </c>
      <c r="M79" s="324">
        <v>0</v>
      </c>
      <c r="N79" s="324">
        <v>0</v>
      </c>
      <c r="O79" s="324">
        <v>0</v>
      </c>
      <c r="P79" s="324">
        <v>0</v>
      </c>
      <c r="Q79" s="324">
        <v>0</v>
      </c>
      <c r="R79" s="324">
        <v>0</v>
      </c>
      <c r="S79" s="325">
        <f t="shared" si="11"/>
        <v>70.94017094017094</v>
      </c>
      <c r="T79" s="325">
        <f t="shared" si="12"/>
        <v>2.564102564102564</v>
      </c>
    </row>
    <row r="80" spans="1:20" s="318" customFormat="1" ht="13.5" customHeight="1">
      <c r="A80" s="5"/>
      <c r="B80" s="319"/>
      <c r="C80" s="319"/>
      <c r="D80" s="323" t="s">
        <v>296</v>
      </c>
      <c r="E80" s="321">
        <f t="shared" si="10"/>
        <v>181</v>
      </c>
      <c r="F80" s="321">
        <v>49</v>
      </c>
      <c r="G80" s="321">
        <v>45</v>
      </c>
      <c r="H80" s="321">
        <v>9</v>
      </c>
      <c r="I80" s="321">
        <v>2</v>
      </c>
      <c r="J80" s="321">
        <v>60</v>
      </c>
      <c r="K80" s="321">
        <v>8</v>
      </c>
      <c r="L80" s="324">
        <v>8</v>
      </c>
      <c r="M80" s="324">
        <v>0</v>
      </c>
      <c r="N80" s="324">
        <v>0</v>
      </c>
      <c r="O80" s="324">
        <v>0</v>
      </c>
      <c r="P80" s="324">
        <v>0</v>
      </c>
      <c r="Q80" s="324">
        <v>0</v>
      </c>
      <c r="R80" s="324">
        <v>0</v>
      </c>
      <c r="S80" s="325">
        <f t="shared" si="11"/>
        <v>27.071823204419886</v>
      </c>
      <c r="T80" s="325">
        <f t="shared" si="12"/>
        <v>33.14917127071823</v>
      </c>
    </row>
    <row r="81" spans="1:20" s="318" customFormat="1" ht="4.5" customHeight="1">
      <c r="A81" s="5"/>
      <c r="B81" s="319"/>
      <c r="C81" s="319"/>
      <c r="D81" s="323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5"/>
      <c r="T81" s="325"/>
    </row>
    <row r="82" spans="1:20" s="318" customFormat="1" ht="13.5" customHeight="1">
      <c r="A82" s="5"/>
      <c r="B82" s="319"/>
      <c r="C82" s="319"/>
      <c r="D82" s="323" t="s">
        <v>8</v>
      </c>
      <c r="E82" s="321">
        <f aca="true" t="shared" si="13" ref="E82:E92">SUM(F82:M82)</f>
        <v>3220</v>
      </c>
      <c r="F82" s="321">
        <v>1765</v>
      </c>
      <c r="G82" s="321">
        <v>683</v>
      </c>
      <c r="H82" s="321">
        <v>123</v>
      </c>
      <c r="I82" s="321">
        <v>13</v>
      </c>
      <c r="J82" s="321">
        <v>497</v>
      </c>
      <c r="K82" s="321">
        <v>50</v>
      </c>
      <c r="L82" s="324">
        <v>86</v>
      </c>
      <c r="M82" s="324">
        <v>3</v>
      </c>
      <c r="N82" s="324">
        <v>5</v>
      </c>
      <c r="O82" s="324">
        <v>0</v>
      </c>
      <c r="P82" s="324">
        <v>1</v>
      </c>
      <c r="Q82" s="324">
        <v>4</v>
      </c>
      <c r="R82" s="324">
        <v>0</v>
      </c>
      <c r="S82" s="325">
        <f aca="true" t="shared" si="14" ref="S82:S92">IF($E82=0,0,$F82/$E82*100)</f>
        <v>54.81366459627329</v>
      </c>
      <c r="T82" s="325">
        <f aca="true" t="shared" si="15" ref="T82:T92">IF($E82=0,0,($J82+$N82)/$E82*100)</f>
        <v>15.590062111801242</v>
      </c>
    </row>
    <row r="83" spans="1:20" s="318" customFormat="1" ht="13.5" customHeight="1">
      <c r="A83" s="5"/>
      <c r="B83" s="319"/>
      <c r="C83" s="319"/>
      <c r="D83" s="323" t="s">
        <v>224</v>
      </c>
      <c r="E83" s="321">
        <f t="shared" si="13"/>
        <v>2341</v>
      </c>
      <c r="F83" s="321">
        <v>1507</v>
      </c>
      <c r="G83" s="321">
        <v>489</v>
      </c>
      <c r="H83" s="321">
        <v>99</v>
      </c>
      <c r="I83" s="321">
        <v>5</v>
      </c>
      <c r="J83" s="321">
        <v>165</v>
      </c>
      <c r="K83" s="321">
        <v>22</v>
      </c>
      <c r="L83" s="324">
        <v>51</v>
      </c>
      <c r="M83" s="324">
        <v>3</v>
      </c>
      <c r="N83" s="324">
        <v>5</v>
      </c>
      <c r="O83" s="324">
        <v>0</v>
      </c>
      <c r="P83" s="324">
        <v>1</v>
      </c>
      <c r="Q83" s="324">
        <v>4</v>
      </c>
      <c r="R83" s="324">
        <v>0</v>
      </c>
      <c r="S83" s="325">
        <f t="shared" si="14"/>
        <v>64.37419906023068</v>
      </c>
      <c r="T83" s="325">
        <f t="shared" si="15"/>
        <v>7.261853908586074</v>
      </c>
    </row>
    <row r="84" spans="1:20" s="318" customFormat="1" ht="13.5" customHeight="1">
      <c r="A84" s="5"/>
      <c r="B84" s="319"/>
      <c r="C84" s="319"/>
      <c r="D84" s="323" t="s">
        <v>225</v>
      </c>
      <c r="E84" s="321">
        <f t="shared" si="13"/>
        <v>74</v>
      </c>
      <c r="F84" s="321">
        <v>5</v>
      </c>
      <c r="G84" s="321">
        <v>29</v>
      </c>
      <c r="H84" s="321">
        <v>0</v>
      </c>
      <c r="I84" s="321">
        <v>1</v>
      </c>
      <c r="J84" s="321">
        <v>25</v>
      </c>
      <c r="K84" s="321">
        <v>2</v>
      </c>
      <c r="L84" s="324">
        <v>12</v>
      </c>
      <c r="M84" s="324">
        <v>0</v>
      </c>
      <c r="N84" s="324">
        <v>0</v>
      </c>
      <c r="O84" s="324">
        <v>0</v>
      </c>
      <c r="P84" s="324">
        <v>0</v>
      </c>
      <c r="Q84" s="324">
        <v>0</v>
      </c>
      <c r="R84" s="324">
        <v>0</v>
      </c>
      <c r="S84" s="325">
        <f t="shared" si="14"/>
        <v>6.756756756756757</v>
      </c>
      <c r="T84" s="325">
        <f t="shared" si="15"/>
        <v>33.78378378378378</v>
      </c>
    </row>
    <row r="85" spans="1:20" s="318" customFormat="1" ht="13.5" customHeight="1">
      <c r="A85" s="5"/>
      <c r="B85" s="319" t="s">
        <v>249</v>
      </c>
      <c r="D85" s="323" t="s">
        <v>226</v>
      </c>
      <c r="E85" s="321">
        <f t="shared" si="13"/>
        <v>30</v>
      </c>
      <c r="F85" s="321">
        <v>8</v>
      </c>
      <c r="G85" s="321">
        <v>5</v>
      </c>
      <c r="H85" s="321">
        <v>1</v>
      </c>
      <c r="I85" s="321">
        <v>0</v>
      </c>
      <c r="J85" s="321">
        <v>15</v>
      </c>
      <c r="K85" s="321">
        <v>1</v>
      </c>
      <c r="L85" s="324">
        <v>0</v>
      </c>
      <c r="M85" s="324">
        <v>0</v>
      </c>
      <c r="N85" s="324">
        <v>0</v>
      </c>
      <c r="O85" s="324">
        <v>0</v>
      </c>
      <c r="P85" s="324">
        <v>0</v>
      </c>
      <c r="Q85" s="324">
        <v>0</v>
      </c>
      <c r="R85" s="324">
        <v>0</v>
      </c>
      <c r="S85" s="325">
        <f t="shared" si="14"/>
        <v>26.666666666666668</v>
      </c>
      <c r="T85" s="325">
        <f t="shared" si="15"/>
        <v>50</v>
      </c>
    </row>
    <row r="86" spans="1:20" s="318" customFormat="1" ht="13.5" customHeight="1">
      <c r="A86" s="5"/>
      <c r="B86" s="319"/>
      <c r="C86" s="319" t="s">
        <v>227</v>
      </c>
      <c r="D86" s="323" t="s">
        <v>140</v>
      </c>
      <c r="E86" s="321">
        <f t="shared" si="13"/>
        <v>354</v>
      </c>
      <c r="F86" s="321">
        <v>65</v>
      </c>
      <c r="G86" s="321">
        <v>67</v>
      </c>
      <c r="H86" s="321">
        <v>1</v>
      </c>
      <c r="I86" s="321">
        <v>4</v>
      </c>
      <c r="J86" s="321">
        <v>195</v>
      </c>
      <c r="K86" s="321">
        <v>16</v>
      </c>
      <c r="L86" s="324">
        <v>6</v>
      </c>
      <c r="M86" s="324">
        <v>0</v>
      </c>
      <c r="N86" s="324">
        <v>0</v>
      </c>
      <c r="O86" s="324">
        <v>0</v>
      </c>
      <c r="P86" s="324">
        <v>0</v>
      </c>
      <c r="Q86" s="324">
        <v>0</v>
      </c>
      <c r="R86" s="324">
        <v>0</v>
      </c>
      <c r="S86" s="325">
        <f t="shared" si="14"/>
        <v>18.361581920903955</v>
      </c>
      <c r="T86" s="325">
        <f t="shared" si="15"/>
        <v>55.08474576271186</v>
      </c>
    </row>
    <row r="87" spans="1:20" s="318" customFormat="1" ht="13.5" customHeight="1">
      <c r="A87" s="5"/>
      <c r="B87" s="319"/>
      <c r="C87" s="319" t="s">
        <v>228</v>
      </c>
      <c r="D87" s="323" t="s">
        <v>357</v>
      </c>
      <c r="E87" s="321">
        <f t="shared" si="13"/>
        <v>1</v>
      </c>
      <c r="F87" s="321">
        <v>0</v>
      </c>
      <c r="G87" s="321">
        <v>0</v>
      </c>
      <c r="H87" s="321">
        <v>0</v>
      </c>
      <c r="I87" s="321">
        <v>0</v>
      </c>
      <c r="J87" s="321">
        <v>1</v>
      </c>
      <c r="K87" s="321">
        <v>0</v>
      </c>
      <c r="L87" s="324">
        <v>0</v>
      </c>
      <c r="M87" s="324">
        <v>0</v>
      </c>
      <c r="N87" s="324">
        <v>0</v>
      </c>
      <c r="O87" s="324">
        <v>0</v>
      </c>
      <c r="P87" s="324">
        <v>0</v>
      </c>
      <c r="Q87" s="324">
        <v>0</v>
      </c>
      <c r="R87" s="324">
        <v>0</v>
      </c>
      <c r="S87" s="325">
        <f t="shared" si="14"/>
        <v>0</v>
      </c>
      <c r="T87" s="325">
        <f t="shared" si="15"/>
        <v>100</v>
      </c>
    </row>
    <row r="88" spans="1:20" s="318" customFormat="1" ht="13.5" customHeight="1">
      <c r="A88" s="5"/>
      <c r="B88" s="319"/>
      <c r="C88" s="319" t="s">
        <v>229</v>
      </c>
      <c r="D88" s="323" t="s">
        <v>142</v>
      </c>
      <c r="E88" s="321">
        <f t="shared" si="13"/>
        <v>61</v>
      </c>
      <c r="F88" s="321">
        <v>9</v>
      </c>
      <c r="G88" s="321">
        <v>23</v>
      </c>
      <c r="H88" s="321">
        <v>1</v>
      </c>
      <c r="I88" s="321">
        <v>1</v>
      </c>
      <c r="J88" s="321">
        <v>22</v>
      </c>
      <c r="K88" s="321">
        <v>0</v>
      </c>
      <c r="L88" s="324">
        <v>5</v>
      </c>
      <c r="M88" s="324">
        <v>0</v>
      </c>
      <c r="N88" s="324">
        <v>0</v>
      </c>
      <c r="O88" s="324">
        <v>0</v>
      </c>
      <c r="P88" s="324">
        <v>0</v>
      </c>
      <c r="Q88" s="324">
        <v>0</v>
      </c>
      <c r="R88" s="324">
        <v>0</v>
      </c>
      <c r="S88" s="325">
        <f t="shared" si="14"/>
        <v>14.754098360655737</v>
      </c>
      <c r="T88" s="325">
        <f t="shared" si="15"/>
        <v>36.0655737704918</v>
      </c>
    </row>
    <row r="89" spans="1:20" s="318" customFormat="1" ht="13.5" customHeight="1">
      <c r="A89" s="5"/>
      <c r="B89" s="319"/>
      <c r="C89" s="319"/>
      <c r="D89" s="323" t="s">
        <v>133</v>
      </c>
      <c r="E89" s="321">
        <f t="shared" si="13"/>
        <v>39</v>
      </c>
      <c r="F89" s="321">
        <v>38</v>
      </c>
      <c r="G89" s="321">
        <v>0</v>
      </c>
      <c r="H89" s="321">
        <v>0</v>
      </c>
      <c r="I89" s="321">
        <v>0</v>
      </c>
      <c r="J89" s="321">
        <v>1</v>
      </c>
      <c r="K89" s="321">
        <v>0</v>
      </c>
      <c r="L89" s="324">
        <v>0</v>
      </c>
      <c r="M89" s="324">
        <v>0</v>
      </c>
      <c r="N89" s="324">
        <v>0</v>
      </c>
      <c r="O89" s="324">
        <v>0</v>
      </c>
      <c r="P89" s="324">
        <v>0</v>
      </c>
      <c r="Q89" s="324">
        <v>0</v>
      </c>
      <c r="R89" s="324">
        <v>0</v>
      </c>
      <c r="S89" s="325">
        <f t="shared" si="14"/>
        <v>97.43589743589743</v>
      </c>
      <c r="T89" s="325">
        <f t="shared" si="15"/>
        <v>2.564102564102564</v>
      </c>
    </row>
    <row r="90" spans="1:20" s="318" customFormat="1" ht="13.5" customHeight="1">
      <c r="A90" s="5"/>
      <c r="B90" s="319"/>
      <c r="C90" s="319"/>
      <c r="D90" s="323" t="s">
        <v>283</v>
      </c>
      <c r="E90" s="321">
        <f t="shared" si="13"/>
        <v>22</v>
      </c>
      <c r="F90" s="321">
        <v>1</v>
      </c>
      <c r="G90" s="321">
        <v>9</v>
      </c>
      <c r="H90" s="321">
        <v>1</v>
      </c>
      <c r="I90" s="321">
        <v>0</v>
      </c>
      <c r="J90" s="321">
        <v>10</v>
      </c>
      <c r="K90" s="321">
        <v>0</v>
      </c>
      <c r="L90" s="324">
        <v>1</v>
      </c>
      <c r="M90" s="324">
        <v>0</v>
      </c>
      <c r="N90" s="324">
        <v>0</v>
      </c>
      <c r="O90" s="324">
        <v>0</v>
      </c>
      <c r="P90" s="324">
        <v>0</v>
      </c>
      <c r="Q90" s="324">
        <v>0</v>
      </c>
      <c r="R90" s="324">
        <v>0</v>
      </c>
      <c r="S90" s="325">
        <f t="shared" si="14"/>
        <v>4.545454545454546</v>
      </c>
      <c r="T90" s="325">
        <f t="shared" si="15"/>
        <v>45.45454545454545</v>
      </c>
    </row>
    <row r="91" spans="1:20" s="318" customFormat="1" ht="13.5" customHeight="1">
      <c r="A91" s="5"/>
      <c r="B91" s="319"/>
      <c r="C91" s="319"/>
      <c r="D91" s="323" t="s">
        <v>179</v>
      </c>
      <c r="E91" s="321">
        <f t="shared" si="13"/>
        <v>117</v>
      </c>
      <c r="F91" s="321">
        <v>83</v>
      </c>
      <c r="G91" s="321">
        <v>16</v>
      </c>
      <c r="H91" s="321">
        <v>11</v>
      </c>
      <c r="I91" s="321">
        <v>0</v>
      </c>
      <c r="J91" s="321">
        <v>3</v>
      </c>
      <c r="K91" s="321">
        <v>1</v>
      </c>
      <c r="L91" s="324">
        <v>3</v>
      </c>
      <c r="M91" s="324">
        <v>0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5">
        <f t="shared" si="14"/>
        <v>70.94017094017094</v>
      </c>
      <c r="T91" s="325">
        <f t="shared" si="15"/>
        <v>2.564102564102564</v>
      </c>
    </row>
    <row r="92" spans="1:20" s="318" customFormat="1" ht="13.5" customHeight="1">
      <c r="A92" s="5"/>
      <c r="B92" s="319"/>
      <c r="C92" s="319"/>
      <c r="D92" s="323" t="s">
        <v>296</v>
      </c>
      <c r="E92" s="321">
        <f t="shared" si="13"/>
        <v>181</v>
      </c>
      <c r="F92" s="321">
        <v>49</v>
      </c>
      <c r="G92" s="321">
        <v>45</v>
      </c>
      <c r="H92" s="321">
        <v>9</v>
      </c>
      <c r="I92" s="321">
        <v>2</v>
      </c>
      <c r="J92" s="321">
        <v>60</v>
      </c>
      <c r="K92" s="321">
        <v>8</v>
      </c>
      <c r="L92" s="324">
        <v>8</v>
      </c>
      <c r="M92" s="324">
        <v>0</v>
      </c>
      <c r="N92" s="324">
        <v>0</v>
      </c>
      <c r="O92" s="324">
        <v>0</v>
      </c>
      <c r="P92" s="324">
        <v>0</v>
      </c>
      <c r="Q92" s="324">
        <v>0</v>
      </c>
      <c r="R92" s="324">
        <v>0</v>
      </c>
      <c r="S92" s="325">
        <f t="shared" si="14"/>
        <v>27.071823204419886</v>
      </c>
      <c r="T92" s="325">
        <f t="shared" si="15"/>
        <v>33.14917127071823</v>
      </c>
    </row>
    <row r="93" spans="1:20" s="318" customFormat="1" ht="4.5" customHeight="1">
      <c r="A93" s="5"/>
      <c r="B93" s="319"/>
      <c r="C93" s="319"/>
      <c r="D93" s="323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5"/>
      <c r="T93" s="325"/>
    </row>
    <row r="94" spans="1:20" s="318" customFormat="1" ht="13.5" customHeight="1">
      <c r="A94" s="5"/>
      <c r="B94" s="319"/>
      <c r="C94" s="319" t="s">
        <v>284</v>
      </c>
      <c r="D94" s="323" t="s">
        <v>8</v>
      </c>
      <c r="E94" s="321">
        <f>SUM(F94:M94)</f>
        <v>70</v>
      </c>
      <c r="F94" s="321">
        <v>12</v>
      </c>
      <c r="G94" s="321">
        <v>6</v>
      </c>
      <c r="H94" s="321">
        <v>0</v>
      </c>
      <c r="I94" s="321">
        <v>0</v>
      </c>
      <c r="J94" s="321">
        <v>20</v>
      </c>
      <c r="K94" s="321">
        <v>14</v>
      </c>
      <c r="L94" s="324">
        <v>18</v>
      </c>
      <c r="M94" s="324">
        <v>0</v>
      </c>
      <c r="N94" s="324">
        <v>0</v>
      </c>
      <c r="O94" s="324">
        <v>0</v>
      </c>
      <c r="P94" s="324">
        <v>0</v>
      </c>
      <c r="Q94" s="324">
        <v>0</v>
      </c>
      <c r="R94" s="324">
        <v>0</v>
      </c>
      <c r="S94" s="325">
        <f>IF($E94=0,0,$F94/$E94*100)</f>
        <v>17.142857142857142</v>
      </c>
      <c r="T94" s="325">
        <f>IF($E94=0,0,($J94+$N94)/$E94*100)</f>
        <v>28.57142857142857</v>
      </c>
    </row>
    <row r="95" spans="1:20" s="318" customFormat="1" ht="13.5" customHeight="1">
      <c r="A95" s="5"/>
      <c r="B95" s="319"/>
      <c r="C95" s="319" t="s">
        <v>285</v>
      </c>
      <c r="D95" s="323" t="s">
        <v>224</v>
      </c>
      <c r="E95" s="321">
        <f>SUM(F95:M95)</f>
        <v>68</v>
      </c>
      <c r="F95" s="321">
        <v>12</v>
      </c>
      <c r="G95" s="321">
        <v>6</v>
      </c>
      <c r="H95" s="321">
        <v>0</v>
      </c>
      <c r="I95" s="321">
        <v>0</v>
      </c>
      <c r="J95" s="321">
        <v>19</v>
      </c>
      <c r="K95" s="321">
        <v>13</v>
      </c>
      <c r="L95" s="324">
        <v>18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5">
        <f>IF($E95=0,0,$F95/$E95*100)</f>
        <v>17.647058823529413</v>
      </c>
      <c r="T95" s="325">
        <f>IF($E95=0,0,($J95+$N95)/$E95*100)</f>
        <v>27.941176470588236</v>
      </c>
    </row>
    <row r="96" spans="1:20" s="318" customFormat="1" ht="13.5" customHeight="1">
      <c r="A96" s="5"/>
      <c r="B96" s="319"/>
      <c r="C96" s="319" t="s">
        <v>229</v>
      </c>
      <c r="D96" s="323" t="s">
        <v>226</v>
      </c>
      <c r="E96" s="321">
        <f>SUM(F96:M96)</f>
        <v>2</v>
      </c>
      <c r="F96" s="321">
        <v>0</v>
      </c>
      <c r="G96" s="321">
        <v>0</v>
      </c>
      <c r="H96" s="321">
        <v>0</v>
      </c>
      <c r="I96" s="321">
        <v>0</v>
      </c>
      <c r="J96" s="321">
        <v>1</v>
      </c>
      <c r="K96" s="321">
        <v>1</v>
      </c>
      <c r="L96" s="324">
        <v>0</v>
      </c>
      <c r="M96" s="324">
        <v>0</v>
      </c>
      <c r="N96" s="324">
        <v>0</v>
      </c>
      <c r="O96" s="324">
        <v>0</v>
      </c>
      <c r="P96" s="324">
        <v>0</v>
      </c>
      <c r="Q96" s="324">
        <v>0</v>
      </c>
      <c r="R96" s="324">
        <v>0</v>
      </c>
      <c r="S96" s="325">
        <f>IF($E96=0,0,$F96/$E96*100)</f>
        <v>0</v>
      </c>
      <c r="T96" s="325">
        <f>IF($E96=0,0,($J96+$N96)/$E96*100)</f>
        <v>50</v>
      </c>
    </row>
    <row r="97" spans="2:20" ht="4.5" customHeight="1" thickBot="1">
      <c r="B97" s="86"/>
      <c r="C97" s="86"/>
      <c r="D97" s="120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7"/>
      <c r="T97" s="87"/>
    </row>
    <row r="98" spans="19:20" ht="13.5" customHeight="1">
      <c r="S98" s="88"/>
      <c r="T98" s="88"/>
    </row>
    <row r="99" spans="19:20" ht="13.5" customHeight="1">
      <c r="S99" s="88"/>
      <c r="T99" s="88"/>
    </row>
    <row r="100" ht="11.25"/>
    <row r="101" ht="11.25"/>
  </sheetData>
  <sheetProtection/>
  <mergeCells count="10">
    <mergeCell ref="B2:T2"/>
    <mergeCell ref="S4:S6"/>
    <mergeCell ref="B5:D6"/>
    <mergeCell ref="N6:N7"/>
    <mergeCell ref="E5:E6"/>
    <mergeCell ref="F4:F6"/>
    <mergeCell ref="M4:M6"/>
    <mergeCell ref="N4:R4"/>
    <mergeCell ref="N5:R5"/>
    <mergeCell ref="L4:L6"/>
  </mergeCells>
  <printOptions/>
  <pageMargins left="0.8661417322834646" right="0" top="0.7874015748031497" bottom="0" header="0" footer="0"/>
  <pageSetup orientation="portrait" paperSize="9" scale="70" r:id="rId2"/>
  <headerFooter alignWithMargins="0">
    <oddFooter>&amp;C&amp;P / &amp;N ページ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95"/>
  <sheetViews>
    <sheetView zoomScalePageLayoutView="0" workbookViewId="0" topLeftCell="A1">
      <pane xSplit="4" ySplit="6" topLeftCell="E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5" sqref="E55"/>
    </sheetView>
  </sheetViews>
  <sheetFormatPr defaultColWidth="12.00390625" defaultRowHeight="12.75" customHeight="1"/>
  <cols>
    <col min="1" max="1" width="0.5" style="69" customWidth="1"/>
    <col min="2" max="3" width="3.125" style="69" customWidth="1"/>
    <col min="4" max="4" width="6.625" style="69" customWidth="1"/>
    <col min="5" max="11" width="11.125" style="69" customWidth="1"/>
    <col min="12" max="16384" width="12.00390625" style="69" customWidth="1"/>
  </cols>
  <sheetData>
    <row r="1" ht="4.5" customHeight="1"/>
    <row r="2" spans="2:12" ht="13.5" customHeight="1">
      <c r="B2" s="479" t="s">
        <v>346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ht="4.5" customHeight="1" thickBot="1"/>
    <row r="4" spans="2:11" s="70" customFormat="1" ht="13.5" customHeight="1">
      <c r="B4" s="473" t="s">
        <v>250</v>
      </c>
      <c r="C4" s="473"/>
      <c r="D4" s="474"/>
      <c r="E4" s="477" t="s">
        <v>8</v>
      </c>
      <c r="F4" s="8" t="s">
        <v>230</v>
      </c>
      <c r="G4" s="8" t="s">
        <v>231</v>
      </c>
      <c r="H4" s="8" t="s">
        <v>277</v>
      </c>
      <c r="I4" s="8" t="s">
        <v>277</v>
      </c>
      <c r="J4" s="8" t="s">
        <v>14</v>
      </c>
      <c r="K4" s="8" t="s">
        <v>289</v>
      </c>
    </row>
    <row r="5" spans="2:11" s="70" customFormat="1" ht="13.5" customHeight="1">
      <c r="B5" s="475"/>
      <c r="C5" s="475"/>
      <c r="D5" s="476"/>
      <c r="E5" s="478"/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</row>
    <row r="6" spans="2:11" ht="4.5" customHeight="1">
      <c r="B6" s="71"/>
      <c r="C6" s="71"/>
      <c r="D6" s="71"/>
      <c r="E6" s="72"/>
      <c r="F6" s="71"/>
      <c r="G6" s="71"/>
      <c r="H6" s="71"/>
      <c r="I6" s="71"/>
      <c r="J6" s="71"/>
      <c r="K6" s="71"/>
    </row>
    <row r="7" spans="4:11" ht="12" customHeight="1">
      <c r="D7" s="73" t="s">
        <v>8</v>
      </c>
      <c r="E7" s="90">
        <f>SUM(F7:K7)</f>
        <v>3303</v>
      </c>
      <c r="F7" s="352">
        <v>2986</v>
      </c>
      <c r="G7" s="352">
        <v>275</v>
      </c>
      <c r="H7" s="352">
        <v>4</v>
      </c>
      <c r="I7" s="352">
        <v>0</v>
      </c>
      <c r="J7" s="352">
        <v>38</v>
      </c>
      <c r="K7" s="352">
        <v>0</v>
      </c>
    </row>
    <row r="8" spans="5:11" ht="4.5" customHeight="1">
      <c r="E8" s="91"/>
      <c r="F8" s="75"/>
      <c r="G8" s="75"/>
      <c r="H8" s="75"/>
      <c r="I8" s="75"/>
      <c r="J8" s="75"/>
      <c r="K8" s="75"/>
    </row>
    <row r="9" spans="4:11" ht="12" customHeight="1">
      <c r="D9" s="69" t="s">
        <v>224</v>
      </c>
      <c r="E9" s="92">
        <f>SUM(F9:K9)</f>
        <v>2832</v>
      </c>
      <c r="F9" s="13">
        <v>2627</v>
      </c>
      <c r="G9" s="13">
        <v>201</v>
      </c>
      <c r="H9" s="13">
        <v>4</v>
      </c>
      <c r="I9" s="13">
        <v>0</v>
      </c>
      <c r="J9" s="13">
        <v>0</v>
      </c>
      <c r="K9" s="13">
        <v>0</v>
      </c>
    </row>
    <row r="10" spans="4:11" ht="12" customHeight="1">
      <c r="D10" s="69" t="s">
        <v>225</v>
      </c>
      <c r="E10" s="92">
        <f aca="true" t="shared" si="0" ref="E10:E18">SUM(F10:K10)</f>
        <v>9</v>
      </c>
      <c r="F10" s="13">
        <v>3</v>
      </c>
      <c r="G10" s="13">
        <v>6</v>
      </c>
      <c r="H10" s="13">
        <v>0</v>
      </c>
      <c r="I10" s="13">
        <v>0</v>
      </c>
      <c r="J10" s="13">
        <v>0</v>
      </c>
      <c r="K10" s="13">
        <v>0</v>
      </c>
    </row>
    <row r="11" spans="4:11" ht="12" customHeight="1">
      <c r="D11" s="69" t="s">
        <v>226</v>
      </c>
      <c r="E11" s="92">
        <f>SUM(F11:K11)</f>
        <v>84</v>
      </c>
      <c r="F11" s="13">
        <v>72</v>
      </c>
      <c r="G11" s="13">
        <v>12</v>
      </c>
      <c r="H11" s="13">
        <v>0</v>
      </c>
      <c r="I11" s="13">
        <v>0</v>
      </c>
      <c r="J11" s="13">
        <v>0</v>
      </c>
      <c r="K11" s="13">
        <v>0</v>
      </c>
    </row>
    <row r="12" spans="4:11" ht="12" customHeight="1">
      <c r="D12" s="69" t="s">
        <v>140</v>
      </c>
      <c r="E12" s="92">
        <f t="shared" si="0"/>
        <v>104</v>
      </c>
      <c r="F12" s="13">
        <v>83</v>
      </c>
      <c r="G12" s="13">
        <v>21</v>
      </c>
      <c r="H12" s="13">
        <v>0</v>
      </c>
      <c r="I12" s="13">
        <v>0</v>
      </c>
      <c r="J12" s="13">
        <v>0</v>
      </c>
      <c r="K12" s="13">
        <v>0</v>
      </c>
    </row>
    <row r="13" spans="3:11" ht="12" customHeight="1">
      <c r="C13" s="69" t="s">
        <v>8</v>
      </c>
      <c r="D13" s="69" t="s">
        <v>357</v>
      </c>
      <c r="E13" s="92">
        <v>5</v>
      </c>
      <c r="F13" s="13">
        <v>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4:11" ht="12" customHeight="1">
      <c r="D14" s="69" t="s">
        <v>142</v>
      </c>
      <c r="E14" s="92">
        <f t="shared" si="0"/>
        <v>11</v>
      </c>
      <c r="F14" s="13">
        <v>8</v>
      </c>
      <c r="G14" s="13">
        <v>3</v>
      </c>
      <c r="H14" s="13">
        <v>0</v>
      </c>
      <c r="I14" s="13">
        <v>0</v>
      </c>
      <c r="J14" s="13">
        <v>0</v>
      </c>
      <c r="K14" s="13">
        <v>0</v>
      </c>
    </row>
    <row r="15" spans="4:11" ht="12" customHeight="1">
      <c r="D15" s="69" t="s">
        <v>133</v>
      </c>
      <c r="E15" s="92">
        <f t="shared" si="0"/>
        <v>38</v>
      </c>
      <c r="F15" s="13">
        <v>0</v>
      </c>
      <c r="G15" s="13">
        <v>0</v>
      </c>
      <c r="H15" s="13">
        <v>0</v>
      </c>
      <c r="I15" s="13">
        <v>0</v>
      </c>
      <c r="J15" s="13">
        <v>38</v>
      </c>
      <c r="K15" s="13">
        <v>0</v>
      </c>
    </row>
    <row r="16" spans="4:11" ht="12" customHeight="1">
      <c r="D16" s="69" t="s">
        <v>283</v>
      </c>
      <c r="E16" s="92">
        <f t="shared" si="0"/>
        <v>1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4:11" ht="12" customHeight="1">
      <c r="D17" s="69" t="s">
        <v>179</v>
      </c>
      <c r="E17" s="92">
        <f t="shared" si="0"/>
        <v>151</v>
      </c>
      <c r="F17" s="13">
        <v>145</v>
      </c>
      <c r="G17" s="13">
        <v>6</v>
      </c>
      <c r="H17" s="13">
        <v>0</v>
      </c>
      <c r="I17" s="13">
        <v>0</v>
      </c>
      <c r="J17" s="13">
        <v>0</v>
      </c>
      <c r="K17" s="13">
        <v>0</v>
      </c>
    </row>
    <row r="18" spans="4:11" ht="12" customHeight="1">
      <c r="D18" s="69" t="s">
        <v>296</v>
      </c>
      <c r="E18" s="92">
        <f t="shared" si="0"/>
        <v>68</v>
      </c>
      <c r="F18" s="13">
        <v>42</v>
      </c>
      <c r="G18" s="13">
        <v>26</v>
      </c>
      <c r="H18" s="13">
        <v>0</v>
      </c>
      <c r="I18" s="13">
        <v>0</v>
      </c>
      <c r="J18" s="13">
        <v>0</v>
      </c>
      <c r="K18" s="13">
        <v>0</v>
      </c>
    </row>
    <row r="19" spans="5:11" ht="4.5" customHeight="1">
      <c r="E19" s="91"/>
      <c r="F19" s="75"/>
      <c r="G19" s="75"/>
      <c r="H19" s="74"/>
      <c r="I19" s="75"/>
      <c r="J19" s="75"/>
      <c r="K19" s="75"/>
    </row>
    <row r="20" spans="4:11" ht="12" customHeight="1">
      <c r="D20" s="69" t="s">
        <v>8</v>
      </c>
      <c r="E20" s="92">
        <f>SUM(F20:K20)</f>
        <v>3282</v>
      </c>
      <c r="F20" s="13">
        <v>2978</v>
      </c>
      <c r="G20" s="13">
        <v>263</v>
      </c>
      <c r="H20" s="13">
        <v>3</v>
      </c>
      <c r="I20" s="13">
        <v>0</v>
      </c>
      <c r="J20" s="13">
        <v>38</v>
      </c>
      <c r="K20" s="13">
        <v>0</v>
      </c>
    </row>
    <row r="21" spans="4:11" ht="12" customHeight="1">
      <c r="D21" s="69" t="s">
        <v>224</v>
      </c>
      <c r="E21" s="92">
        <f aca="true" t="shared" si="1" ref="E21:E30">SUM(F21:K21)</f>
        <v>2811</v>
      </c>
      <c r="F21" s="13">
        <v>2619</v>
      </c>
      <c r="G21" s="13">
        <v>189</v>
      </c>
      <c r="H21" s="13">
        <v>3</v>
      </c>
      <c r="I21" s="13">
        <v>0</v>
      </c>
      <c r="J21" s="13">
        <v>0</v>
      </c>
      <c r="K21" s="13">
        <v>0</v>
      </c>
    </row>
    <row r="22" spans="4:11" ht="12" customHeight="1">
      <c r="D22" s="69" t="s">
        <v>225</v>
      </c>
      <c r="E22" s="92">
        <f t="shared" si="1"/>
        <v>9</v>
      </c>
      <c r="F22" s="13">
        <v>3</v>
      </c>
      <c r="G22" s="13">
        <v>6</v>
      </c>
      <c r="H22" s="13">
        <v>0</v>
      </c>
      <c r="I22" s="13">
        <v>0</v>
      </c>
      <c r="J22" s="13">
        <v>0</v>
      </c>
      <c r="K22" s="13">
        <v>0</v>
      </c>
    </row>
    <row r="23" spans="2:11" ht="12" customHeight="1">
      <c r="B23" s="69" t="s">
        <v>8</v>
      </c>
      <c r="D23" s="69" t="s">
        <v>226</v>
      </c>
      <c r="E23" s="92">
        <f t="shared" si="1"/>
        <v>84</v>
      </c>
      <c r="F23" s="13">
        <v>72</v>
      </c>
      <c r="G23" s="13">
        <v>12</v>
      </c>
      <c r="H23" s="13">
        <v>0</v>
      </c>
      <c r="I23" s="13">
        <v>0</v>
      </c>
      <c r="J23" s="13">
        <v>0</v>
      </c>
      <c r="K23" s="13">
        <v>0</v>
      </c>
    </row>
    <row r="24" spans="3:11" ht="12" customHeight="1">
      <c r="C24" s="69" t="s">
        <v>227</v>
      </c>
      <c r="D24" s="69" t="s">
        <v>140</v>
      </c>
      <c r="E24" s="92">
        <f t="shared" si="1"/>
        <v>104</v>
      </c>
      <c r="F24" s="13">
        <v>83</v>
      </c>
      <c r="G24" s="13">
        <v>21</v>
      </c>
      <c r="H24" s="13">
        <v>0</v>
      </c>
      <c r="I24" s="13">
        <v>0</v>
      </c>
      <c r="J24" s="13">
        <v>0</v>
      </c>
      <c r="K24" s="13">
        <v>0</v>
      </c>
    </row>
    <row r="25" spans="3:11" ht="12" customHeight="1">
      <c r="C25" s="69" t="s">
        <v>228</v>
      </c>
      <c r="D25" s="69" t="s">
        <v>357</v>
      </c>
      <c r="E25" s="92">
        <v>5</v>
      </c>
      <c r="F25" s="13">
        <v>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3:11" ht="12" customHeight="1">
      <c r="C26" s="69" t="s">
        <v>229</v>
      </c>
      <c r="D26" s="69" t="s">
        <v>142</v>
      </c>
      <c r="E26" s="92">
        <f t="shared" si="1"/>
        <v>11</v>
      </c>
      <c r="F26" s="13">
        <v>8</v>
      </c>
      <c r="G26" s="13">
        <v>3</v>
      </c>
      <c r="H26" s="13">
        <v>0</v>
      </c>
      <c r="I26" s="13">
        <v>0</v>
      </c>
      <c r="J26" s="13">
        <v>0</v>
      </c>
      <c r="K26" s="13">
        <v>0</v>
      </c>
    </row>
    <row r="27" spans="4:11" ht="12" customHeight="1">
      <c r="D27" s="69" t="s">
        <v>133</v>
      </c>
      <c r="E27" s="92">
        <f t="shared" si="1"/>
        <v>38</v>
      </c>
      <c r="F27" s="13">
        <v>0</v>
      </c>
      <c r="G27" s="13">
        <v>0</v>
      </c>
      <c r="H27" s="13">
        <v>0</v>
      </c>
      <c r="I27" s="13">
        <v>0</v>
      </c>
      <c r="J27" s="13">
        <v>38</v>
      </c>
      <c r="K27" s="13">
        <v>0</v>
      </c>
    </row>
    <row r="28" spans="4:11" ht="12" customHeight="1">
      <c r="D28" s="69" t="s">
        <v>283</v>
      </c>
      <c r="E28" s="92">
        <f t="shared" si="1"/>
        <v>1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4:11" ht="12" customHeight="1">
      <c r="D29" s="69" t="s">
        <v>179</v>
      </c>
      <c r="E29" s="92">
        <f t="shared" si="1"/>
        <v>151</v>
      </c>
      <c r="F29" s="13">
        <v>145</v>
      </c>
      <c r="G29" s="13">
        <v>6</v>
      </c>
      <c r="H29" s="13">
        <v>0</v>
      </c>
      <c r="I29" s="13">
        <v>0</v>
      </c>
      <c r="J29" s="13">
        <v>0</v>
      </c>
      <c r="K29" s="13">
        <v>0</v>
      </c>
    </row>
    <row r="30" spans="4:11" ht="12" customHeight="1">
      <c r="D30" s="69" t="s">
        <v>296</v>
      </c>
      <c r="E30" s="92">
        <f t="shared" si="1"/>
        <v>68</v>
      </c>
      <c r="F30" s="13">
        <v>42</v>
      </c>
      <c r="G30" s="13">
        <v>26</v>
      </c>
      <c r="H30" s="13">
        <v>0</v>
      </c>
      <c r="I30" s="13">
        <v>0</v>
      </c>
      <c r="J30" s="13">
        <v>0</v>
      </c>
      <c r="K30" s="13">
        <v>0</v>
      </c>
    </row>
    <row r="31" spans="5:11" ht="4.5" customHeight="1">
      <c r="E31" s="91"/>
      <c r="F31" s="13"/>
      <c r="G31" s="13"/>
      <c r="H31" s="13"/>
      <c r="I31" s="13"/>
      <c r="J31" s="13"/>
      <c r="K31" s="13"/>
    </row>
    <row r="32" spans="3:11" ht="12" customHeight="1">
      <c r="C32" s="69" t="s">
        <v>284</v>
      </c>
      <c r="D32" s="69" t="s">
        <v>8</v>
      </c>
      <c r="E32" s="92">
        <f>SUM(F32:K32)</f>
        <v>21</v>
      </c>
      <c r="F32" s="13">
        <v>8</v>
      </c>
      <c r="G32" s="13">
        <v>12</v>
      </c>
      <c r="H32" s="13">
        <v>1</v>
      </c>
      <c r="I32" s="13">
        <v>0</v>
      </c>
      <c r="J32" s="13">
        <v>0</v>
      </c>
      <c r="K32" s="13">
        <v>0</v>
      </c>
    </row>
    <row r="33" spans="3:11" ht="12" customHeight="1">
      <c r="C33" s="69" t="s">
        <v>285</v>
      </c>
      <c r="D33" s="69" t="s">
        <v>224</v>
      </c>
      <c r="E33" s="92">
        <f>SUM(F33:K33)</f>
        <v>21</v>
      </c>
      <c r="F33" s="13">
        <v>8</v>
      </c>
      <c r="G33" s="13">
        <v>12</v>
      </c>
      <c r="H33" s="13">
        <v>1</v>
      </c>
      <c r="I33" s="13">
        <v>0</v>
      </c>
      <c r="J33" s="13">
        <v>0</v>
      </c>
      <c r="K33" s="13">
        <v>0</v>
      </c>
    </row>
    <row r="34" spans="3:11" ht="12" customHeight="1">
      <c r="C34" s="69" t="s">
        <v>229</v>
      </c>
      <c r="D34" s="69" t="s">
        <v>226</v>
      </c>
      <c r="E34" s="92">
        <f>SUM(F34:K34)</f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5:11" ht="4.5" customHeight="1">
      <c r="E35" s="91"/>
      <c r="F35" s="75"/>
      <c r="G35" s="75"/>
      <c r="H35" s="75"/>
      <c r="I35" s="75"/>
      <c r="J35" s="75"/>
      <c r="K35" s="75"/>
    </row>
    <row r="36" spans="5:11" ht="4.5" customHeight="1">
      <c r="E36" s="91"/>
      <c r="F36" s="75"/>
      <c r="G36" s="75"/>
      <c r="H36" s="75"/>
      <c r="I36" s="75"/>
      <c r="J36" s="75"/>
      <c r="K36" s="75"/>
    </row>
    <row r="37" spans="4:11" ht="12" customHeight="1">
      <c r="D37" s="73" t="s">
        <v>8</v>
      </c>
      <c r="E37" s="90">
        <f>SUM(F37:K37)</f>
        <v>1526</v>
      </c>
      <c r="F37" s="352">
        <v>1478</v>
      </c>
      <c r="G37" s="352">
        <v>48</v>
      </c>
      <c r="H37" s="352">
        <v>0</v>
      </c>
      <c r="I37" s="352">
        <v>0</v>
      </c>
      <c r="J37" s="352">
        <v>0</v>
      </c>
      <c r="K37" s="352">
        <v>0</v>
      </c>
    </row>
    <row r="38" spans="5:11" ht="4.5" customHeight="1">
      <c r="E38" s="90"/>
      <c r="F38" s="75"/>
      <c r="G38" s="75"/>
      <c r="H38" s="75"/>
      <c r="I38" s="75"/>
      <c r="J38" s="75"/>
      <c r="K38" s="75"/>
    </row>
    <row r="39" spans="4:11" ht="12" customHeight="1">
      <c r="D39" s="69" t="s">
        <v>224</v>
      </c>
      <c r="E39" s="92">
        <f aca="true" t="shared" si="2" ref="E39:E64">SUM(F39:K39)</f>
        <v>1313</v>
      </c>
      <c r="F39" s="13">
        <v>1283</v>
      </c>
      <c r="G39" s="13">
        <v>30</v>
      </c>
      <c r="H39" s="13">
        <v>0</v>
      </c>
      <c r="I39" s="13">
        <v>0</v>
      </c>
      <c r="J39" s="13">
        <v>0</v>
      </c>
      <c r="K39" s="13">
        <v>0</v>
      </c>
    </row>
    <row r="40" spans="4:11" ht="12" customHeight="1">
      <c r="D40" s="69" t="s">
        <v>225</v>
      </c>
      <c r="E40" s="92">
        <f t="shared" si="2"/>
        <v>4</v>
      </c>
      <c r="F40" s="13">
        <v>3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</row>
    <row r="41" spans="4:11" ht="12" customHeight="1">
      <c r="D41" s="69" t="s">
        <v>226</v>
      </c>
      <c r="E41" s="92">
        <f t="shared" si="2"/>
        <v>76</v>
      </c>
      <c r="F41" s="13">
        <v>66</v>
      </c>
      <c r="G41" s="13">
        <v>10</v>
      </c>
      <c r="H41" s="13">
        <v>0</v>
      </c>
      <c r="I41" s="13">
        <v>0</v>
      </c>
      <c r="J41" s="13">
        <v>0</v>
      </c>
      <c r="K41" s="13">
        <v>0</v>
      </c>
    </row>
    <row r="42" spans="4:11" ht="12" customHeight="1">
      <c r="D42" s="69" t="s">
        <v>140</v>
      </c>
      <c r="E42" s="92">
        <f t="shared" si="2"/>
        <v>39</v>
      </c>
      <c r="F42" s="13">
        <v>34</v>
      </c>
      <c r="G42" s="13">
        <v>5</v>
      </c>
      <c r="H42" s="13">
        <v>0</v>
      </c>
      <c r="I42" s="13">
        <v>0</v>
      </c>
      <c r="J42" s="13">
        <v>0</v>
      </c>
      <c r="K42" s="13">
        <v>0</v>
      </c>
    </row>
    <row r="43" spans="3:11" ht="12" customHeight="1">
      <c r="C43" s="69" t="s">
        <v>8</v>
      </c>
      <c r="D43" s="69" t="s">
        <v>357</v>
      </c>
      <c r="E43" s="92">
        <v>5</v>
      </c>
      <c r="F43" s="13">
        <v>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4:11" ht="12" customHeight="1">
      <c r="D44" s="69" t="s">
        <v>142</v>
      </c>
      <c r="E44" s="92">
        <f t="shared" si="2"/>
        <v>2</v>
      </c>
      <c r="F44" s="13">
        <v>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4:11" ht="12" customHeight="1">
      <c r="D45" s="69" t="s">
        <v>133</v>
      </c>
      <c r="E45" s="92">
        <f t="shared" si="2"/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4:11" ht="12" customHeight="1">
      <c r="D46" s="69" t="s">
        <v>283</v>
      </c>
      <c r="E46" s="92">
        <f t="shared" si="2"/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4:11" ht="12" customHeight="1">
      <c r="D47" s="69" t="s">
        <v>179</v>
      </c>
      <c r="E47" s="92">
        <f t="shared" si="2"/>
        <v>68</v>
      </c>
      <c r="F47" s="13">
        <v>68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4:11" ht="12" customHeight="1">
      <c r="D48" s="69" t="s">
        <v>296</v>
      </c>
      <c r="E48" s="92">
        <f t="shared" si="2"/>
        <v>19</v>
      </c>
      <c r="F48" s="13">
        <v>17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</row>
    <row r="49" spans="5:11" ht="4.5" customHeight="1">
      <c r="E49" s="92"/>
      <c r="F49" s="13"/>
      <c r="G49" s="13"/>
      <c r="H49" s="13"/>
      <c r="I49" s="13"/>
      <c r="J49" s="13"/>
      <c r="K49" s="13"/>
    </row>
    <row r="50" spans="4:11" ht="12" customHeight="1">
      <c r="D50" s="69" t="s">
        <v>8</v>
      </c>
      <c r="E50" s="92">
        <f t="shared" si="2"/>
        <v>1517</v>
      </c>
      <c r="F50" s="13">
        <v>1476</v>
      </c>
      <c r="G50" s="13">
        <v>41</v>
      </c>
      <c r="H50" s="13">
        <v>0</v>
      </c>
      <c r="I50" s="13">
        <v>0</v>
      </c>
      <c r="J50" s="13">
        <v>0</v>
      </c>
      <c r="K50" s="13">
        <v>0</v>
      </c>
    </row>
    <row r="51" spans="4:11" ht="12" customHeight="1">
      <c r="D51" s="69" t="s">
        <v>224</v>
      </c>
      <c r="E51" s="92">
        <f t="shared" si="2"/>
        <v>1304</v>
      </c>
      <c r="F51" s="13">
        <v>1281</v>
      </c>
      <c r="G51" s="13">
        <v>23</v>
      </c>
      <c r="H51" s="13">
        <v>0</v>
      </c>
      <c r="I51" s="13">
        <v>0</v>
      </c>
      <c r="J51" s="13">
        <v>0</v>
      </c>
      <c r="K51" s="13">
        <v>0</v>
      </c>
    </row>
    <row r="52" spans="4:11" ht="12" customHeight="1">
      <c r="D52" s="69" t="s">
        <v>225</v>
      </c>
      <c r="E52" s="92">
        <f t="shared" si="2"/>
        <v>4</v>
      </c>
      <c r="F52" s="13">
        <v>3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</row>
    <row r="53" spans="2:11" ht="12" customHeight="1">
      <c r="B53" s="69" t="s">
        <v>248</v>
      </c>
      <c r="D53" s="69" t="s">
        <v>226</v>
      </c>
      <c r="E53" s="92">
        <f t="shared" si="2"/>
        <v>76</v>
      </c>
      <c r="F53" s="13">
        <v>66</v>
      </c>
      <c r="G53" s="13">
        <v>10</v>
      </c>
      <c r="H53" s="13">
        <v>0</v>
      </c>
      <c r="I53" s="13">
        <v>0</v>
      </c>
      <c r="J53" s="13">
        <v>0</v>
      </c>
      <c r="K53" s="13">
        <v>0</v>
      </c>
    </row>
    <row r="54" spans="3:11" ht="12" customHeight="1">
      <c r="C54" s="69" t="s">
        <v>227</v>
      </c>
      <c r="D54" s="69" t="s">
        <v>140</v>
      </c>
      <c r="E54" s="92">
        <f t="shared" si="2"/>
        <v>39</v>
      </c>
      <c r="F54" s="13">
        <v>34</v>
      </c>
      <c r="G54" s="13">
        <v>5</v>
      </c>
      <c r="H54" s="13">
        <v>0</v>
      </c>
      <c r="I54" s="13">
        <v>0</v>
      </c>
      <c r="J54" s="13">
        <v>0</v>
      </c>
      <c r="K54" s="13">
        <v>0</v>
      </c>
    </row>
    <row r="55" spans="3:11" ht="12" customHeight="1">
      <c r="C55" s="69" t="s">
        <v>228</v>
      </c>
      <c r="D55" s="69" t="s">
        <v>357</v>
      </c>
      <c r="E55" s="92">
        <v>5</v>
      </c>
      <c r="F55" s="13">
        <v>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3:11" ht="12" customHeight="1">
      <c r="C56" s="69" t="s">
        <v>229</v>
      </c>
      <c r="D56" s="69" t="s">
        <v>142</v>
      </c>
      <c r="E56" s="92">
        <f t="shared" si="2"/>
        <v>2</v>
      </c>
      <c r="F56" s="13">
        <v>2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4:11" ht="12" customHeight="1">
      <c r="D57" s="69" t="s">
        <v>133</v>
      </c>
      <c r="E57" s="92">
        <f t="shared" si="2"/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4:11" ht="12" customHeight="1">
      <c r="D58" s="69" t="s">
        <v>283</v>
      </c>
      <c r="E58" s="92">
        <f t="shared" si="2"/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</row>
    <row r="59" spans="4:11" ht="12" customHeight="1">
      <c r="D59" s="69" t="s">
        <v>179</v>
      </c>
      <c r="E59" s="92">
        <f t="shared" si="2"/>
        <v>68</v>
      </c>
      <c r="F59" s="13">
        <v>68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4:11" ht="12" customHeight="1">
      <c r="D60" s="69" t="s">
        <v>296</v>
      </c>
      <c r="E60" s="92">
        <f t="shared" si="2"/>
        <v>19</v>
      </c>
      <c r="F60" s="13">
        <v>17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</row>
    <row r="61" spans="5:11" ht="4.5" customHeight="1">
      <c r="E61" s="92">
        <f t="shared" si="2"/>
        <v>0</v>
      </c>
      <c r="F61" s="13"/>
      <c r="G61" s="13"/>
      <c r="H61" s="13"/>
      <c r="I61" s="13"/>
      <c r="J61" s="13"/>
      <c r="K61" s="13"/>
    </row>
    <row r="62" spans="3:11" ht="12" customHeight="1">
      <c r="C62" s="69" t="s">
        <v>284</v>
      </c>
      <c r="D62" s="69" t="s">
        <v>8</v>
      </c>
      <c r="E62" s="92">
        <f t="shared" si="2"/>
        <v>9</v>
      </c>
      <c r="F62" s="13">
        <v>2</v>
      </c>
      <c r="G62" s="13">
        <v>7</v>
      </c>
      <c r="H62" s="13">
        <v>0</v>
      </c>
      <c r="I62" s="13">
        <v>0</v>
      </c>
      <c r="J62" s="13">
        <v>0</v>
      </c>
      <c r="K62" s="13">
        <v>0</v>
      </c>
    </row>
    <row r="63" spans="3:11" ht="12" customHeight="1">
      <c r="C63" s="69" t="s">
        <v>285</v>
      </c>
      <c r="D63" s="69" t="s">
        <v>224</v>
      </c>
      <c r="E63" s="92">
        <f t="shared" si="2"/>
        <v>9</v>
      </c>
      <c r="F63" s="13">
        <v>2</v>
      </c>
      <c r="G63" s="13">
        <v>7</v>
      </c>
      <c r="H63" s="13">
        <v>0</v>
      </c>
      <c r="I63" s="13">
        <v>0</v>
      </c>
      <c r="J63" s="13">
        <v>0</v>
      </c>
      <c r="K63" s="13">
        <v>0</v>
      </c>
    </row>
    <row r="64" spans="3:11" ht="12" customHeight="1">
      <c r="C64" s="69" t="s">
        <v>229</v>
      </c>
      <c r="D64" s="69" t="s">
        <v>226</v>
      </c>
      <c r="E64" s="92">
        <f t="shared" si="2"/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</row>
    <row r="65" spans="5:11" ht="4.5" customHeight="1">
      <c r="E65" s="91"/>
      <c r="F65" s="75"/>
      <c r="G65" s="75"/>
      <c r="H65" s="75"/>
      <c r="I65" s="75"/>
      <c r="J65" s="75"/>
      <c r="K65" s="75"/>
    </row>
    <row r="66" spans="5:11" ht="4.5" customHeight="1">
      <c r="E66" s="91"/>
      <c r="F66" s="75"/>
      <c r="G66" s="75"/>
      <c r="H66" s="75"/>
      <c r="I66" s="75"/>
      <c r="J66" s="75"/>
      <c r="K66" s="75"/>
    </row>
    <row r="67" spans="4:11" ht="12" customHeight="1">
      <c r="D67" s="73" t="s">
        <v>8</v>
      </c>
      <c r="E67" s="90">
        <f>SUM(F67:K67)</f>
        <v>1777</v>
      </c>
      <c r="F67" s="352">
        <v>1508</v>
      </c>
      <c r="G67" s="352">
        <v>227</v>
      </c>
      <c r="H67" s="352">
        <v>4</v>
      </c>
      <c r="I67" s="352">
        <v>0</v>
      </c>
      <c r="J67" s="352">
        <v>38</v>
      </c>
      <c r="K67" s="352">
        <v>0</v>
      </c>
    </row>
    <row r="68" spans="5:11" ht="4.5" customHeight="1">
      <c r="E68" s="91"/>
      <c r="F68" s="75"/>
      <c r="G68" s="75"/>
      <c r="H68" s="75"/>
      <c r="I68" s="75"/>
      <c r="J68" s="75"/>
      <c r="K68" s="75"/>
    </row>
    <row r="69" spans="4:11" ht="12" customHeight="1">
      <c r="D69" s="69" t="s">
        <v>224</v>
      </c>
      <c r="E69" s="92">
        <f aca="true" t="shared" si="3" ref="E69:E78">SUM(F69:K69)</f>
        <v>1519</v>
      </c>
      <c r="F69" s="13">
        <v>1344</v>
      </c>
      <c r="G69" s="13">
        <v>171</v>
      </c>
      <c r="H69" s="13">
        <v>4</v>
      </c>
      <c r="I69" s="13">
        <v>0</v>
      </c>
      <c r="J69" s="13">
        <v>0</v>
      </c>
      <c r="K69" s="13">
        <v>0</v>
      </c>
    </row>
    <row r="70" spans="4:11" ht="12" customHeight="1">
      <c r="D70" s="69" t="s">
        <v>225</v>
      </c>
      <c r="E70" s="92">
        <f t="shared" si="3"/>
        <v>5</v>
      </c>
      <c r="F70" s="13">
        <v>0</v>
      </c>
      <c r="G70" s="13">
        <v>5</v>
      </c>
      <c r="H70" s="13">
        <v>0</v>
      </c>
      <c r="I70" s="13">
        <v>0</v>
      </c>
      <c r="J70" s="13">
        <v>0</v>
      </c>
      <c r="K70" s="13">
        <v>0</v>
      </c>
    </row>
    <row r="71" spans="4:11" ht="12" customHeight="1">
      <c r="D71" s="69" t="s">
        <v>226</v>
      </c>
      <c r="E71" s="92">
        <f t="shared" si="3"/>
        <v>8</v>
      </c>
      <c r="F71" s="13">
        <v>6</v>
      </c>
      <c r="G71" s="13">
        <v>2</v>
      </c>
      <c r="H71" s="13">
        <v>0</v>
      </c>
      <c r="I71" s="13">
        <v>0</v>
      </c>
      <c r="J71" s="13">
        <v>0</v>
      </c>
      <c r="K71" s="13">
        <v>0</v>
      </c>
    </row>
    <row r="72" spans="4:11" ht="12" customHeight="1">
      <c r="D72" s="69" t="s">
        <v>140</v>
      </c>
      <c r="E72" s="92">
        <f t="shared" si="3"/>
        <v>65</v>
      </c>
      <c r="F72" s="13">
        <v>49</v>
      </c>
      <c r="G72" s="13">
        <v>16</v>
      </c>
      <c r="H72" s="13">
        <v>0</v>
      </c>
      <c r="I72" s="13">
        <v>0</v>
      </c>
      <c r="J72" s="13">
        <v>0</v>
      </c>
      <c r="K72" s="13">
        <v>0</v>
      </c>
    </row>
    <row r="73" spans="3:11" ht="12" customHeight="1">
      <c r="C73" s="69" t="s">
        <v>8</v>
      </c>
      <c r="D73" s="69" t="s">
        <v>357</v>
      </c>
      <c r="E73" s="92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4:11" ht="12" customHeight="1">
      <c r="D74" s="69" t="s">
        <v>142</v>
      </c>
      <c r="E74" s="92">
        <f t="shared" si="3"/>
        <v>9</v>
      </c>
      <c r="F74" s="13">
        <v>6</v>
      </c>
      <c r="G74" s="13">
        <v>3</v>
      </c>
      <c r="H74" s="13">
        <v>0</v>
      </c>
      <c r="I74" s="13">
        <v>0</v>
      </c>
      <c r="J74" s="13">
        <v>0</v>
      </c>
      <c r="K74" s="13">
        <v>0</v>
      </c>
    </row>
    <row r="75" spans="4:11" ht="12" customHeight="1">
      <c r="D75" s="69" t="s">
        <v>133</v>
      </c>
      <c r="E75" s="92">
        <f t="shared" si="3"/>
        <v>38</v>
      </c>
      <c r="F75" s="13">
        <v>0</v>
      </c>
      <c r="G75" s="13">
        <v>0</v>
      </c>
      <c r="H75" s="13">
        <v>0</v>
      </c>
      <c r="I75" s="13">
        <v>0</v>
      </c>
      <c r="J75" s="13">
        <v>38</v>
      </c>
      <c r="K75" s="13">
        <v>0</v>
      </c>
    </row>
    <row r="76" spans="4:11" ht="12" customHeight="1">
      <c r="D76" s="69" t="s">
        <v>283</v>
      </c>
      <c r="E76" s="92">
        <f t="shared" si="3"/>
        <v>1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4:11" ht="12" customHeight="1">
      <c r="D77" s="69" t="s">
        <v>179</v>
      </c>
      <c r="E77" s="92">
        <f t="shared" si="3"/>
        <v>83</v>
      </c>
      <c r="F77" s="13">
        <v>77</v>
      </c>
      <c r="G77" s="13">
        <v>6</v>
      </c>
      <c r="H77" s="13">
        <v>0</v>
      </c>
      <c r="I77" s="13">
        <v>0</v>
      </c>
      <c r="J77" s="13">
        <v>0</v>
      </c>
      <c r="K77" s="13">
        <v>0</v>
      </c>
    </row>
    <row r="78" spans="4:11" ht="12" customHeight="1">
      <c r="D78" s="69" t="s">
        <v>296</v>
      </c>
      <c r="E78" s="92">
        <f t="shared" si="3"/>
        <v>49</v>
      </c>
      <c r="F78" s="13">
        <v>25</v>
      </c>
      <c r="G78" s="13">
        <v>24</v>
      </c>
      <c r="H78" s="13">
        <v>0</v>
      </c>
      <c r="I78" s="13">
        <v>0</v>
      </c>
      <c r="J78" s="13">
        <v>0</v>
      </c>
      <c r="K78" s="13">
        <v>0</v>
      </c>
    </row>
    <row r="79" spans="5:11" ht="4.5" customHeight="1">
      <c r="E79" s="91"/>
      <c r="F79" s="75"/>
      <c r="G79" s="75"/>
      <c r="H79" s="75"/>
      <c r="I79" s="75"/>
      <c r="J79" s="75"/>
      <c r="K79" s="75"/>
    </row>
    <row r="80" spans="4:11" ht="12" customHeight="1">
      <c r="D80" s="69" t="s">
        <v>8</v>
      </c>
      <c r="E80" s="92">
        <f aca="true" t="shared" si="4" ref="E80:E90">SUM(F80:K80)</f>
        <v>1765</v>
      </c>
      <c r="F80" s="13">
        <v>1502</v>
      </c>
      <c r="G80" s="13">
        <v>222</v>
      </c>
      <c r="H80" s="13">
        <v>3</v>
      </c>
      <c r="I80" s="13">
        <v>0</v>
      </c>
      <c r="J80" s="13">
        <v>38</v>
      </c>
      <c r="K80" s="13">
        <v>0</v>
      </c>
    </row>
    <row r="81" spans="4:11" ht="12" customHeight="1">
      <c r="D81" s="69" t="s">
        <v>224</v>
      </c>
      <c r="E81" s="92">
        <f t="shared" si="4"/>
        <v>1507</v>
      </c>
      <c r="F81" s="13">
        <v>1338</v>
      </c>
      <c r="G81" s="13">
        <v>166</v>
      </c>
      <c r="H81" s="13">
        <v>3</v>
      </c>
      <c r="I81" s="13">
        <v>0</v>
      </c>
      <c r="J81" s="13">
        <v>0</v>
      </c>
      <c r="K81" s="13">
        <v>0</v>
      </c>
    </row>
    <row r="82" spans="4:11" ht="12" customHeight="1">
      <c r="D82" s="69" t="s">
        <v>225</v>
      </c>
      <c r="E82" s="92">
        <f t="shared" si="4"/>
        <v>5</v>
      </c>
      <c r="F82" s="13">
        <v>0</v>
      </c>
      <c r="G82" s="13">
        <v>5</v>
      </c>
      <c r="H82" s="13">
        <v>0</v>
      </c>
      <c r="I82" s="13">
        <v>0</v>
      </c>
      <c r="J82" s="13">
        <v>0</v>
      </c>
      <c r="K82" s="13">
        <v>0</v>
      </c>
    </row>
    <row r="83" spans="2:11" ht="12" customHeight="1">
      <c r="B83" s="69" t="s">
        <v>249</v>
      </c>
      <c r="D83" s="69" t="s">
        <v>226</v>
      </c>
      <c r="E83" s="92">
        <f t="shared" si="4"/>
        <v>8</v>
      </c>
      <c r="F83" s="13">
        <v>6</v>
      </c>
      <c r="G83" s="13">
        <v>2</v>
      </c>
      <c r="H83" s="13">
        <v>0</v>
      </c>
      <c r="I83" s="13">
        <v>0</v>
      </c>
      <c r="J83" s="13">
        <v>0</v>
      </c>
      <c r="K83" s="13">
        <v>0</v>
      </c>
    </row>
    <row r="84" spans="3:11" ht="12" customHeight="1">
      <c r="C84" s="69" t="s">
        <v>227</v>
      </c>
      <c r="D84" s="69" t="s">
        <v>140</v>
      </c>
      <c r="E84" s="92">
        <f t="shared" si="4"/>
        <v>65</v>
      </c>
      <c r="F84" s="13">
        <v>49</v>
      </c>
      <c r="G84" s="13">
        <v>16</v>
      </c>
      <c r="H84" s="13">
        <v>0</v>
      </c>
      <c r="I84" s="13">
        <v>0</v>
      </c>
      <c r="J84" s="13">
        <v>0</v>
      </c>
      <c r="K84" s="13">
        <v>0</v>
      </c>
    </row>
    <row r="85" spans="3:11" ht="12" customHeight="1">
      <c r="C85" s="69" t="s">
        <v>228</v>
      </c>
      <c r="D85" s="69" t="s">
        <v>357</v>
      </c>
      <c r="E85" s="92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</row>
    <row r="86" spans="3:11" ht="12" customHeight="1">
      <c r="C86" s="69" t="s">
        <v>229</v>
      </c>
      <c r="D86" s="69" t="s">
        <v>142</v>
      </c>
      <c r="E86" s="92">
        <f t="shared" si="4"/>
        <v>9</v>
      </c>
      <c r="F86" s="13">
        <v>6</v>
      </c>
      <c r="G86" s="13">
        <v>3</v>
      </c>
      <c r="H86" s="13">
        <v>0</v>
      </c>
      <c r="I86" s="13">
        <v>0</v>
      </c>
      <c r="J86" s="13">
        <v>0</v>
      </c>
      <c r="K86" s="13">
        <v>0</v>
      </c>
    </row>
    <row r="87" spans="4:11" ht="12" customHeight="1">
      <c r="D87" s="69" t="s">
        <v>133</v>
      </c>
      <c r="E87" s="92">
        <f t="shared" si="4"/>
        <v>38</v>
      </c>
      <c r="F87" s="13">
        <v>0</v>
      </c>
      <c r="G87" s="13">
        <v>0</v>
      </c>
      <c r="H87" s="13">
        <v>0</v>
      </c>
      <c r="I87" s="13">
        <v>0</v>
      </c>
      <c r="J87" s="13">
        <v>38</v>
      </c>
      <c r="K87" s="13">
        <v>0</v>
      </c>
    </row>
    <row r="88" spans="4:11" ht="12" customHeight="1">
      <c r="D88" s="69" t="s">
        <v>283</v>
      </c>
      <c r="E88" s="92">
        <f t="shared" si="4"/>
        <v>1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</row>
    <row r="89" spans="4:11" ht="12" customHeight="1">
      <c r="D89" s="69" t="s">
        <v>179</v>
      </c>
      <c r="E89" s="92">
        <f t="shared" si="4"/>
        <v>83</v>
      </c>
      <c r="F89" s="13">
        <v>77</v>
      </c>
      <c r="G89" s="13">
        <v>6</v>
      </c>
      <c r="H89" s="13">
        <v>0</v>
      </c>
      <c r="I89" s="13">
        <v>0</v>
      </c>
      <c r="J89" s="13">
        <v>0</v>
      </c>
      <c r="K89" s="13">
        <v>0</v>
      </c>
    </row>
    <row r="90" spans="4:11" ht="12" customHeight="1">
      <c r="D90" s="69" t="s">
        <v>296</v>
      </c>
      <c r="E90" s="92">
        <f t="shared" si="4"/>
        <v>49</v>
      </c>
      <c r="F90" s="13">
        <v>25</v>
      </c>
      <c r="G90" s="13">
        <v>24</v>
      </c>
      <c r="H90" s="13">
        <v>0</v>
      </c>
      <c r="I90" s="13">
        <v>0</v>
      </c>
      <c r="J90" s="13">
        <v>0</v>
      </c>
      <c r="K90" s="13">
        <v>0</v>
      </c>
    </row>
    <row r="91" spans="5:11" ht="4.5" customHeight="1">
      <c r="E91" s="91"/>
      <c r="F91" s="13"/>
      <c r="G91" s="13"/>
      <c r="H91" s="13"/>
      <c r="I91" s="13"/>
      <c r="J91" s="13"/>
      <c r="K91" s="13"/>
    </row>
    <row r="92" spans="3:11" ht="12" customHeight="1">
      <c r="C92" s="69" t="s">
        <v>284</v>
      </c>
      <c r="D92" s="69" t="s">
        <v>8</v>
      </c>
      <c r="E92" s="92">
        <f>SUM(F92:K92)</f>
        <v>12</v>
      </c>
      <c r="F92" s="13">
        <v>6</v>
      </c>
      <c r="G92" s="13">
        <v>5</v>
      </c>
      <c r="H92" s="13">
        <v>1</v>
      </c>
      <c r="I92" s="13">
        <v>0</v>
      </c>
      <c r="J92" s="13">
        <v>0</v>
      </c>
      <c r="K92" s="13">
        <v>0</v>
      </c>
    </row>
    <row r="93" spans="3:11" ht="12" customHeight="1">
      <c r="C93" s="69" t="s">
        <v>285</v>
      </c>
      <c r="D93" s="69" t="s">
        <v>224</v>
      </c>
      <c r="E93" s="92">
        <f>SUM(F93:K93)</f>
        <v>12</v>
      </c>
      <c r="F93" s="13">
        <v>6</v>
      </c>
      <c r="G93" s="13">
        <v>5</v>
      </c>
      <c r="H93" s="13">
        <v>1</v>
      </c>
      <c r="I93" s="13">
        <v>0</v>
      </c>
      <c r="J93" s="13">
        <v>0</v>
      </c>
      <c r="K93" s="13">
        <v>0</v>
      </c>
    </row>
    <row r="94" spans="3:11" ht="12" customHeight="1">
      <c r="C94" s="69" t="s">
        <v>229</v>
      </c>
      <c r="D94" s="69" t="s">
        <v>226</v>
      </c>
      <c r="E94" s="92">
        <f>SUM(F94:K94)</f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</row>
    <row r="95" spans="2:11" ht="4.5" customHeight="1" thickBot="1">
      <c r="B95" s="76"/>
      <c r="C95" s="76"/>
      <c r="D95" s="76"/>
      <c r="E95" s="77"/>
      <c r="F95" s="76"/>
      <c r="G95" s="76"/>
      <c r="H95" s="76"/>
      <c r="I95" s="76"/>
      <c r="J95" s="76"/>
      <c r="K95" s="76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sheetProtection/>
  <mergeCells count="3">
    <mergeCell ref="B4:D5"/>
    <mergeCell ref="E4:E5"/>
    <mergeCell ref="B2:L2"/>
  </mergeCells>
  <printOptions/>
  <pageMargins left="0.8661417322834646" right="0.7874015748031497" top="0.7874015748031497" bottom="0" header="0.5118110236220472" footer="0.5118110236220472"/>
  <pageSetup orientation="portrait" paperSize="9" scale="80" r:id="rId2"/>
  <headerFooter alignWithMargins="0">
    <oddFooter>&amp;C&amp;P / &amp;N ページ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X5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00390625" defaultRowHeight="14.25" customHeight="1"/>
  <cols>
    <col min="1" max="1" width="0.5" style="78" customWidth="1"/>
    <col min="2" max="2" width="3.625" style="78" customWidth="1"/>
    <col min="3" max="3" width="7.625" style="78" customWidth="1"/>
    <col min="4" max="4" width="8.50390625" style="78" bestFit="1" customWidth="1"/>
    <col min="5" max="24" width="7.375" style="78" customWidth="1"/>
    <col min="25" max="16384" width="12.00390625" style="78" customWidth="1"/>
  </cols>
  <sheetData>
    <row r="1" ht="4.5" customHeight="1"/>
    <row r="2" spans="2:24" ht="14.25" customHeight="1">
      <c r="B2" s="27" t="s">
        <v>364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4.5" customHeight="1" thickBot="1"/>
    <row r="4" spans="2:24" s="79" customFormat="1" ht="13.5" customHeight="1">
      <c r="B4" s="144"/>
      <c r="C4" s="145"/>
      <c r="D4" s="144"/>
      <c r="E4" s="482" t="s">
        <v>436</v>
      </c>
      <c r="F4" s="134"/>
      <c r="G4" s="485" t="s">
        <v>308</v>
      </c>
      <c r="H4" s="134"/>
      <c r="I4" s="134"/>
      <c r="J4" s="491" t="s">
        <v>290</v>
      </c>
      <c r="K4" s="488" t="s">
        <v>274</v>
      </c>
      <c r="L4" s="482" t="s">
        <v>297</v>
      </c>
      <c r="M4" s="482" t="s">
        <v>298</v>
      </c>
      <c r="N4" s="482" t="s">
        <v>299</v>
      </c>
      <c r="O4" s="482" t="s">
        <v>300</v>
      </c>
      <c r="P4" s="496" t="s">
        <v>309</v>
      </c>
      <c r="Q4" s="485" t="s">
        <v>310</v>
      </c>
      <c r="R4" s="485" t="s">
        <v>301</v>
      </c>
      <c r="S4" s="485" t="s">
        <v>291</v>
      </c>
      <c r="T4" s="482" t="s">
        <v>275</v>
      </c>
      <c r="U4" s="485" t="s">
        <v>292</v>
      </c>
      <c r="V4" s="133" t="s">
        <v>302</v>
      </c>
      <c r="W4" s="134" t="s">
        <v>238</v>
      </c>
      <c r="X4" s="482" t="s">
        <v>276</v>
      </c>
    </row>
    <row r="5" spans="2:24" s="79" customFormat="1" ht="13.5" customHeight="1">
      <c r="B5" s="503" t="s">
        <v>251</v>
      </c>
      <c r="C5" s="504"/>
      <c r="D5" s="143" t="s">
        <v>8</v>
      </c>
      <c r="E5" s="494"/>
      <c r="F5" s="142" t="s">
        <v>239</v>
      </c>
      <c r="G5" s="486"/>
      <c r="H5" s="142" t="s">
        <v>240</v>
      </c>
      <c r="I5" s="142" t="s">
        <v>241</v>
      </c>
      <c r="J5" s="492"/>
      <c r="K5" s="489"/>
      <c r="L5" s="494"/>
      <c r="M5" s="494"/>
      <c r="N5" s="494"/>
      <c r="O5" s="483"/>
      <c r="P5" s="497"/>
      <c r="Q5" s="499"/>
      <c r="R5" s="486"/>
      <c r="S5" s="486"/>
      <c r="T5" s="494"/>
      <c r="U5" s="486"/>
      <c r="V5" s="480" t="s">
        <v>271</v>
      </c>
      <c r="W5" s="480" t="s">
        <v>311</v>
      </c>
      <c r="X5" s="483"/>
    </row>
    <row r="6" spans="2:24" s="79" customFormat="1" ht="13.5" customHeight="1">
      <c r="B6" s="143"/>
      <c r="C6" s="146"/>
      <c r="D6" s="143"/>
      <c r="E6" s="495"/>
      <c r="F6" s="141"/>
      <c r="G6" s="487"/>
      <c r="H6" s="141"/>
      <c r="I6" s="141"/>
      <c r="J6" s="493"/>
      <c r="K6" s="490"/>
      <c r="L6" s="495"/>
      <c r="M6" s="495"/>
      <c r="N6" s="495"/>
      <c r="O6" s="484"/>
      <c r="P6" s="498"/>
      <c r="Q6" s="500"/>
      <c r="R6" s="487"/>
      <c r="S6" s="487"/>
      <c r="T6" s="495"/>
      <c r="U6" s="487"/>
      <c r="V6" s="481"/>
      <c r="W6" s="481"/>
      <c r="X6" s="484"/>
    </row>
    <row r="7" spans="2:24" ht="4.5" customHeight="1">
      <c r="B7" s="80"/>
      <c r="C7" s="14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94"/>
      <c r="R7" s="94"/>
      <c r="S7" s="80"/>
      <c r="T7" s="80"/>
      <c r="U7" s="80"/>
      <c r="V7" s="80"/>
      <c r="W7" s="80"/>
      <c r="X7" s="80"/>
    </row>
    <row r="8" spans="2:24" ht="13.5" customHeight="1">
      <c r="B8" s="136"/>
      <c r="C8" s="138" t="s">
        <v>8</v>
      </c>
      <c r="D8" s="93">
        <v>1512</v>
      </c>
      <c r="E8" s="93">
        <v>9</v>
      </c>
      <c r="F8" s="93">
        <v>2</v>
      </c>
      <c r="G8" s="93">
        <v>0</v>
      </c>
      <c r="H8" s="93">
        <v>74</v>
      </c>
      <c r="I8" s="93">
        <v>790</v>
      </c>
      <c r="J8" s="93">
        <v>17</v>
      </c>
      <c r="K8" s="93">
        <v>8</v>
      </c>
      <c r="L8" s="93">
        <v>52</v>
      </c>
      <c r="M8" s="93">
        <v>151</v>
      </c>
      <c r="N8" s="93">
        <v>6</v>
      </c>
      <c r="O8" s="93">
        <v>2</v>
      </c>
      <c r="P8" s="93">
        <v>11</v>
      </c>
      <c r="Q8" s="93">
        <v>93</v>
      </c>
      <c r="R8" s="93">
        <v>54</v>
      </c>
      <c r="S8" s="93">
        <v>2</v>
      </c>
      <c r="T8" s="93">
        <v>114</v>
      </c>
      <c r="U8" s="93">
        <v>8</v>
      </c>
      <c r="V8" s="93">
        <v>33</v>
      </c>
      <c r="W8" s="93">
        <v>78</v>
      </c>
      <c r="X8" s="93">
        <v>8</v>
      </c>
    </row>
    <row r="9" spans="2:24" ht="13.5" customHeight="1">
      <c r="B9" s="136"/>
      <c r="C9" s="137" t="s">
        <v>224</v>
      </c>
      <c r="D9" s="81">
        <v>473</v>
      </c>
      <c r="E9" s="81">
        <v>1</v>
      </c>
      <c r="F9" s="81">
        <v>0</v>
      </c>
      <c r="G9" s="81">
        <v>0</v>
      </c>
      <c r="H9" s="81">
        <v>14</v>
      </c>
      <c r="I9" s="81">
        <v>196</v>
      </c>
      <c r="J9" s="81">
        <v>6</v>
      </c>
      <c r="K9" s="81">
        <v>1</v>
      </c>
      <c r="L9" s="81">
        <v>15</v>
      </c>
      <c r="M9" s="81">
        <v>57</v>
      </c>
      <c r="N9" s="81">
        <v>2</v>
      </c>
      <c r="O9" s="81">
        <v>0</v>
      </c>
      <c r="P9" s="81">
        <v>0</v>
      </c>
      <c r="Q9" s="81">
        <v>32</v>
      </c>
      <c r="R9" s="81">
        <v>21</v>
      </c>
      <c r="S9" s="81">
        <v>1</v>
      </c>
      <c r="T9" s="81">
        <v>54</v>
      </c>
      <c r="U9" s="81">
        <v>3</v>
      </c>
      <c r="V9" s="81">
        <v>13</v>
      </c>
      <c r="W9" s="81">
        <v>51</v>
      </c>
      <c r="X9" s="81">
        <v>6</v>
      </c>
    </row>
    <row r="10" spans="2:24" ht="13.5" customHeight="1">
      <c r="B10" s="136"/>
      <c r="C10" s="137" t="s">
        <v>225</v>
      </c>
      <c r="D10" s="81">
        <v>78</v>
      </c>
      <c r="E10" s="81">
        <v>6</v>
      </c>
      <c r="F10" s="81">
        <v>0</v>
      </c>
      <c r="G10" s="81">
        <v>0</v>
      </c>
      <c r="H10" s="81">
        <v>8</v>
      </c>
      <c r="I10" s="81">
        <v>31</v>
      </c>
      <c r="J10" s="81">
        <v>0</v>
      </c>
      <c r="K10" s="81">
        <v>0</v>
      </c>
      <c r="L10" s="81">
        <v>1</v>
      </c>
      <c r="M10" s="81">
        <v>6</v>
      </c>
      <c r="N10" s="81">
        <v>0</v>
      </c>
      <c r="O10" s="81">
        <v>0</v>
      </c>
      <c r="P10" s="81">
        <v>0</v>
      </c>
      <c r="Q10" s="81">
        <v>3</v>
      </c>
      <c r="R10" s="81">
        <v>6</v>
      </c>
      <c r="S10" s="81">
        <v>0</v>
      </c>
      <c r="T10" s="81">
        <v>11</v>
      </c>
      <c r="U10" s="81">
        <v>1</v>
      </c>
      <c r="V10" s="81">
        <v>1</v>
      </c>
      <c r="W10" s="81">
        <v>4</v>
      </c>
      <c r="X10" s="81">
        <v>0</v>
      </c>
    </row>
    <row r="11" spans="2:24" ht="13.5" customHeight="1">
      <c r="B11" s="136"/>
      <c r="C11" s="137" t="s">
        <v>226</v>
      </c>
      <c r="D11" s="81">
        <v>448</v>
      </c>
      <c r="E11" s="81">
        <v>0</v>
      </c>
      <c r="F11" s="81">
        <v>1</v>
      </c>
      <c r="G11" s="81">
        <v>0</v>
      </c>
      <c r="H11" s="81">
        <v>44</v>
      </c>
      <c r="I11" s="81">
        <v>328</v>
      </c>
      <c r="J11" s="81">
        <v>7</v>
      </c>
      <c r="K11" s="81">
        <v>4</v>
      </c>
      <c r="L11" s="81">
        <v>16</v>
      </c>
      <c r="M11" s="81">
        <v>9</v>
      </c>
      <c r="N11" s="81">
        <v>0</v>
      </c>
      <c r="O11" s="81">
        <v>0</v>
      </c>
      <c r="P11" s="81">
        <v>5</v>
      </c>
      <c r="Q11" s="81">
        <v>3</v>
      </c>
      <c r="R11" s="81">
        <v>10</v>
      </c>
      <c r="S11" s="81">
        <v>0</v>
      </c>
      <c r="T11" s="81">
        <v>1</v>
      </c>
      <c r="U11" s="81">
        <v>0</v>
      </c>
      <c r="V11" s="81">
        <v>13</v>
      </c>
      <c r="W11" s="81">
        <v>6</v>
      </c>
      <c r="X11" s="81">
        <v>1</v>
      </c>
    </row>
    <row r="12" spans="2:24" ht="13.5" customHeight="1">
      <c r="B12" s="136"/>
      <c r="C12" s="137" t="s">
        <v>140</v>
      </c>
      <c r="D12" s="81">
        <v>317</v>
      </c>
      <c r="E12" s="81">
        <v>2</v>
      </c>
      <c r="F12" s="81">
        <v>1</v>
      </c>
      <c r="G12" s="81">
        <v>0</v>
      </c>
      <c r="H12" s="81">
        <v>6</v>
      </c>
      <c r="I12" s="81">
        <v>155</v>
      </c>
      <c r="J12" s="81">
        <v>3</v>
      </c>
      <c r="K12" s="81">
        <v>3</v>
      </c>
      <c r="L12" s="81">
        <v>9</v>
      </c>
      <c r="M12" s="81">
        <v>59</v>
      </c>
      <c r="N12" s="81">
        <v>4</v>
      </c>
      <c r="O12" s="81">
        <v>2</v>
      </c>
      <c r="P12" s="81">
        <v>2</v>
      </c>
      <c r="Q12" s="81">
        <v>26</v>
      </c>
      <c r="R12" s="81">
        <v>11</v>
      </c>
      <c r="S12" s="81">
        <v>1</v>
      </c>
      <c r="T12" s="81">
        <v>18</v>
      </c>
      <c r="U12" s="81">
        <v>2</v>
      </c>
      <c r="V12" s="81">
        <v>5</v>
      </c>
      <c r="W12" s="81">
        <v>8</v>
      </c>
      <c r="X12" s="81">
        <v>0</v>
      </c>
    </row>
    <row r="13" spans="2:24" ht="13.5" customHeight="1">
      <c r="B13" s="136" t="s">
        <v>8</v>
      </c>
      <c r="C13" s="137" t="s">
        <v>357</v>
      </c>
      <c r="D13" s="81">
        <v>11</v>
      </c>
      <c r="E13" s="81">
        <v>0</v>
      </c>
      <c r="F13" s="81">
        <v>0</v>
      </c>
      <c r="G13" s="81">
        <v>0</v>
      </c>
      <c r="H13" s="81">
        <v>0</v>
      </c>
      <c r="I13" s="81">
        <v>4</v>
      </c>
      <c r="J13" s="81">
        <v>0</v>
      </c>
      <c r="K13" s="81">
        <v>0</v>
      </c>
      <c r="L13" s="81">
        <v>3</v>
      </c>
      <c r="M13" s="81">
        <v>1</v>
      </c>
      <c r="N13" s="81">
        <v>0</v>
      </c>
      <c r="O13" s="81">
        <v>0</v>
      </c>
      <c r="P13" s="81">
        <v>0</v>
      </c>
      <c r="Q13" s="81">
        <v>0</v>
      </c>
      <c r="R13" s="81">
        <v>1</v>
      </c>
      <c r="S13" s="81">
        <v>0</v>
      </c>
      <c r="T13" s="81">
        <v>0</v>
      </c>
      <c r="U13" s="81">
        <v>0</v>
      </c>
      <c r="V13" s="81">
        <v>0</v>
      </c>
      <c r="W13" s="81">
        <v>2</v>
      </c>
      <c r="X13" s="81">
        <v>0</v>
      </c>
    </row>
    <row r="14" spans="2:24" ht="13.5" customHeight="1">
      <c r="B14" s="136"/>
      <c r="C14" s="137" t="s">
        <v>142</v>
      </c>
      <c r="D14" s="81">
        <v>40</v>
      </c>
      <c r="E14" s="81">
        <v>0</v>
      </c>
      <c r="F14" s="81">
        <v>0</v>
      </c>
      <c r="G14" s="81">
        <v>0</v>
      </c>
      <c r="H14" s="81">
        <v>0</v>
      </c>
      <c r="I14" s="81">
        <v>17</v>
      </c>
      <c r="J14" s="81">
        <v>0</v>
      </c>
      <c r="K14" s="81">
        <v>0</v>
      </c>
      <c r="L14" s="81">
        <v>0</v>
      </c>
      <c r="M14" s="81">
        <v>4</v>
      </c>
      <c r="N14" s="81">
        <v>0</v>
      </c>
      <c r="O14" s="81">
        <v>0</v>
      </c>
      <c r="P14" s="81">
        <v>0</v>
      </c>
      <c r="Q14" s="81">
        <v>13</v>
      </c>
      <c r="R14" s="81">
        <v>1</v>
      </c>
      <c r="S14" s="81">
        <v>0</v>
      </c>
      <c r="T14" s="81">
        <v>5</v>
      </c>
      <c r="U14" s="81">
        <v>0</v>
      </c>
      <c r="V14" s="81">
        <v>0</v>
      </c>
      <c r="W14" s="81">
        <v>0</v>
      </c>
      <c r="X14" s="81">
        <v>0</v>
      </c>
    </row>
    <row r="15" spans="2:24" ht="13.5" customHeight="1">
      <c r="B15" s="136"/>
      <c r="C15" s="137" t="s">
        <v>133</v>
      </c>
      <c r="D15" s="81">
        <v>1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1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</row>
    <row r="16" spans="2:24" ht="13.5" customHeight="1">
      <c r="B16" s="136"/>
      <c r="C16" s="137" t="s">
        <v>283</v>
      </c>
      <c r="D16" s="81">
        <v>18</v>
      </c>
      <c r="E16" s="81">
        <v>0</v>
      </c>
      <c r="F16" s="81">
        <v>0</v>
      </c>
      <c r="G16" s="81">
        <v>0</v>
      </c>
      <c r="H16" s="81">
        <v>0</v>
      </c>
      <c r="I16" s="81">
        <v>3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13</v>
      </c>
      <c r="U16" s="81">
        <v>0</v>
      </c>
      <c r="V16" s="81">
        <v>0</v>
      </c>
      <c r="W16" s="81">
        <v>2</v>
      </c>
      <c r="X16" s="81">
        <v>0</v>
      </c>
    </row>
    <row r="17" spans="2:24" ht="13.5" customHeight="1">
      <c r="B17" s="136"/>
      <c r="C17" s="137" t="s">
        <v>179</v>
      </c>
      <c r="D17" s="81">
        <v>5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1</v>
      </c>
      <c r="M17" s="81">
        <v>3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1</v>
      </c>
      <c r="X17" s="81">
        <v>0</v>
      </c>
    </row>
    <row r="18" spans="2:24" ht="13.5" customHeight="1">
      <c r="B18" s="136"/>
      <c r="C18" s="137" t="s">
        <v>296</v>
      </c>
      <c r="D18" s="81">
        <v>121</v>
      </c>
      <c r="E18" s="81">
        <v>0</v>
      </c>
      <c r="F18" s="81">
        <v>0</v>
      </c>
      <c r="G18" s="81">
        <v>0</v>
      </c>
      <c r="H18" s="81">
        <v>2</v>
      </c>
      <c r="I18" s="81">
        <v>56</v>
      </c>
      <c r="J18" s="81">
        <v>1</v>
      </c>
      <c r="K18" s="81">
        <v>0</v>
      </c>
      <c r="L18" s="81">
        <v>7</v>
      </c>
      <c r="M18" s="81">
        <v>12</v>
      </c>
      <c r="N18" s="81">
        <v>0</v>
      </c>
      <c r="O18" s="81">
        <v>0</v>
      </c>
      <c r="P18" s="81">
        <v>4</v>
      </c>
      <c r="Q18" s="81">
        <v>15</v>
      </c>
      <c r="R18" s="81">
        <v>4</v>
      </c>
      <c r="S18" s="81">
        <v>0</v>
      </c>
      <c r="T18" s="81">
        <v>12</v>
      </c>
      <c r="U18" s="81">
        <v>2</v>
      </c>
      <c r="V18" s="81">
        <v>1</v>
      </c>
      <c r="W18" s="81">
        <v>4</v>
      </c>
      <c r="X18" s="81">
        <v>1</v>
      </c>
    </row>
    <row r="19" spans="2:24" ht="4.5" customHeight="1">
      <c r="B19" s="136"/>
      <c r="C19" s="137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2:24" ht="13.5" customHeight="1">
      <c r="B20" s="136"/>
      <c r="C20" s="138" t="s">
        <v>8</v>
      </c>
      <c r="D20" s="93">
        <v>990</v>
      </c>
      <c r="E20" s="93">
        <v>7</v>
      </c>
      <c r="F20" s="93">
        <v>2</v>
      </c>
      <c r="G20" s="93">
        <v>0</v>
      </c>
      <c r="H20" s="93">
        <v>68</v>
      </c>
      <c r="I20" s="93">
        <v>624</v>
      </c>
      <c r="J20" s="93">
        <v>11</v>
      </c>
      <c r="K20" s="93">
        <v>7</v>
      </c>
      <c r="L20" s="93">
        <v>41</v>
      </c>
      <c r="M20" s="93">
        <v>49</v>
      </c>
      <c r="N20" s="93">
        <v>1</v>
      </c>
      <c r="O20" s="93">
        <v>0</v>
      </c>
      <c r="P20" s="93">
        <v>7</v>
      </c>
      <c r="Q20" s="93">
        <v>33</v>
      </c>
      <c r="R20" s="93">
        <v>21</v>
      </c>
      <c r="S20" s="93">
        <v>0</v>
      </c>
      <c r="T20" s="93">
        <v>28</v>
      </c>
      <c r="U20" s="93">
        <v>3</v>
      </c>
      <c r="V20" s="93">
        <v>23</v>
      </c>
      <c r="W20" s="93">
        <v>62</v>
      </c>
      <c r="X20" s="93">
        <v>3</v>
      </c>
    </row>
    <row r="21" spans="2:24" ht="13.5" customHeight="1">
      <c r="B21" s="136"/>
      <c r="C21" s="137" t="s">
        <v>224</v>
      </c>
      <c r="D21" s="81">
        <v>284</v>
      </c>
      <c r="E21" s="81">
        <v>1</v>
      </c>
      <c r="F21" s="81">
        <v>0</v>
      </c>
      <c r="G21" s="81">
        <v>0</v>
      </c>
      <c r="H21" s="81">
        <v>13</v>
      </c>
      <c r="I21" s="81">
        <v>145</v>
      </c>
      <c r="J21" s="81">
        <v>3</v>
      </c>
      <c r="K21" s="81">
        <v>1</v>
      </c>
      <c r="L21" s="81">
        <v>12</v>
      </c>
      <c r="M21" s="81">
        <v>22</v>
      </c>
      <c r="N21" s="81">
        <v>0</v>
      </c>
      <c r="O21" s="81">
        <v>0</v>
      </c>
      <c r="P21" s="81">
        <v>0</v>
      </c>
      <c r="Q21" s="81">
        <v>11</v>
      </c>
      <c r="R21" s="81">
        <v>8</v>
      </c>
      <c r="S21" s="81">
        <v>0</v>
      </c>
      <c r="T21" s="81">
        <v>17</v>
      </c>
      <c r="U21" s="81">
        <v>1</v>
      </c>
      <c r="V21" s="81">
        <v>8</v>
      </c>
      <c r="W21" s="81">
        <v>40</v>
      </c>
      <c r="X21" s="81">
        <v>2</v>
      </c>
    </row>
    <row r="22" spans="2:24" ht="13.5" customHeight="1">
      <c r="B22" s="136"/>
      <c r="C22" s="137" t="s">
        <v>225</v>
      </c>
      <c r="D22" s="81">
        <v>53</v>
      </c>
      <c r="E22" s="81">
        <v>5</v>
      </c>
      <c r="F22" s="81">
        <v>0</v>
      </c>
      <c r="G22" s="81">
        <v>0</v>
      </c>
      <c r="H22" s="81">
        <v>7</v>
      </c>
      <c r="I22" s="81">
        <v>26</v>
      </c>
      <c r="J22" s="81">
        <v>0</v>
      </c>
      <c r="K22" s="81">
        <v>0</v>
      </c>
      <c r="L22" s="81">
        <v>1</v>
      </c>
      <c r="M22" s="81">
        <v>3</v>
      </c>
      <c r="N22" s="81">
        <v>0</v>
      </c>
      <c r="O22" s="81">
        <v>0</v>
      </c>
      <c r="P22" s="81">
        <v>0</v>
      </c>
      <c r="Q22" s="81">
        <v>3</v>
      </c>
      <c r="R22" s="81">
        <v>1</v>
      </c>
      <c r="S22" s="81">
        <v>0</v>
      </c>
      <c r="T22" s="81">
        <v>1</v>
      </c>
      <c r="U22" s="81">
        <v>1</v>
      </c>
      <c r="V22" s="81">
        <v>1</v>
      </c>
      <c r="W22" s="81">
        <v>4</v>
      </c>
      <c r="X22" s="81">
        <v>0</v>
      </c>
    </row>
    <row r="23" spans="2:24" ht="13.5" customHeight="1">
      <c r="B23" s="136" t="s">
        <v>242</v>
      </c>
      <c r="C23" s="137" t="s">
        <v>226</v>
      </c>
      <c r="D23" s="81">
        <v>432</v>
      </c>
      <c r="E23" s="81">
        <v>0</v>
      </c>
      <c r="F23" s="81">
        <v>1</v>
      </c>
      <c r="G23" s="81">
        <v>0</v>
      </c>
      <c r="H23" s="81">
        <v>44</v>
      </c>
      <c r="I23" s="81">
        <v>319</v>
      </c>
      <c r="J23" s="81">
        <v>7</v>
      </c>
      <c r="K23" s="81">
        <v>4</v>
      </c>
      <c r="L23" s="81">
        <v>15</v>
      </c>
      <c r="M23" s="81">
        <v>8</v>
      </c>
      <c r="N23" s="81">
        <v>0</v>
      </c>
      <c r="O23" s="81">
        <v>0</v>
      </c>
      <c r="P23" s="81">
        <v>4</v>
      </c>
      <c r="Q23" s="81">
        <v>3</v>
      </c>
      <c r="R23" s="81">
        <v>9</v>
      </c>
      <c r="S23" s="81">
        <v>0</v>
      </c>
      <c r="T23" s="81">
        <v>1</v>
      </c>
      <c r="U23" s="81">
        <v>0</v>
      </c>
      <c r="V23" s="81">
        <v>11</v>
      </c>
      <c r="W23" s="81">
        <v>5</v>
      </c>
      <c r="X23" s="81">
        <v>1</v>
      </c>
    </row>
    <row r="24" spans="2:24" ht="13.5" customHeight="1">
      <c r="B24" s="136"/>
      <c r="C24" s="137" t="s">
        <v>140</v>
      </c>
      <c r="D24" s="81">
        <v>122</v>
      </c>
      <c r="E24" s="81">
        <v>1</v>
      </c>
      <c r="F24" s="81">
        <v>1</v>
      </c>
      <c r="G24" s="81">
        <v>0</v>
      </c>
      <c r="H24" s="81">
        <v>2</v>
      </c>
      <c r="I24" s="81">
        <v>80</v>
      </c>
      <c r="J24" s="81">
        <v>1</v>
      </c>
      <c r="K24" s="81">
        <v>2</v>
      </c>
      <c r="L24" s="81">
        <v>4</v>
      </c>
      <c r="M24" s="81">
        <v>12</v>
      </c>
      <c r="N24" s="81">
        <v>1</v>
      </c>
      <c r="O24" s="81">
        <v>0</v>
      </c>
      <c r="P24" s="81">
        <v>0</v>
      </c>
      <c r="Q24" s="81">
        <v>6</v>
      </c>
      <c r="R24" s="81">
        <v>1</v>
      </c>
      <c r="S24" s="81">
        <v>0</v>
      </c>
      <c r="T24" s="81">
        <v>2</v>
      </c>
      <c r="U24" s="81">
        <v>1</v>
      </c>
      <c r="V24" s="81">
        <v>3</v>
      </c>
      <c r="W24" s="81">
        <v>5</v>
      </c>
      <c r="X24" s="81">
        <v>0</v>
      </c>
    </row>
    <row r="25" spans="2:24" ht="13.5" customHeight="1">
      <c r="B25" s="136" t="s">
        <v>27</v>
      </c>
      <c r="C25" s="137" t="s">
        <v>357</v>
      </c>
      <c r="D25" s="81">
        <v>10</v>
      </c>
      <c r="E25" s="81">
        <v>0</v>
      </c>
      <c r="F25" s="81">
        <v>0</v>
      </c>
      <c r="G25" s="81">
        <v>0</v>
      </c>
      <c r="H25" s="81">
        <v>0</v>
      </c>
      <c r="I25" s="81">
        <v>3</v>
      </c>
      <c r="J25" s="81">
        <v>0</v>
      </c>
      <c r="K25" s="81">
        <v>0</v>
      </c>
      <c r="L25" s="81">
        <v>3</v>
      </c>
      <c r="M25" s="81">
        <v>1</v>
      </c>
      <c r="N25" s="81">
        <v>0</v>
      </c>
      <c r="O25" s="81">
        <v>0</v>
      </c>
      <c r="P25" s="81">
        <v>0</v>
      </c>
      <c r="Q25" s="81">
        <v>0</v>
      </c>
      <c r="R25" s="81">
        <v>1</v>
      </c>
      <c r="S25" s="81">
        <v>0</v>
      </c>
      <c r="T25" s="81">
        <v>0</v>
      </c>
      <c r="U25" s="81">
        <v>0</v>
      </c>
      <c r="V25" s="81">
        <v>0</v>
      </c>
      <c r="W25" s="81">
        <v>2</v>
      </c>
      <c r="X25" s="81">
        <v>0</v>
      </c>
    </row>
    <row r="26" spans="2:24" ht="13.5" customHeight="1">
      <c r="B26" s="136"/>
      <c r="C26" s="137" t="s">
        <v>142</v>
      </c>
      <c r="D26" s="81">
        <v>18</v>
      </c>
      <c r="E26" s="81">
        <v>0</v>
      </c>
      <c r="F26" s="81">
        <v>0</v>
      </c>
      <c r="G26" s="81">
        <v>0</v>
      </c>
      <c r="H26" s="81">
        <v>0</v>
      </c>
      <c r="I26" s="81">
        <v>9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8</v>
      </c>
      <c r="R26" s="81">
        <v>0</v>
      </c>
      <c r="S26" s="81">
        <v>0</v>
      </c>
      <c r="T26" s="81">
        <v>1</v>
      </c>
      <c r="U26" s="81">
        <v>0</v>
      </c>
      <c r="V26" s="81">
        <v>0</v>
      </c>
      <c r="W26" s="81">
        <v>0</v>
      </c>
      <c r="X26" s="81">
        <v>0</v>
      </c>
    </row>
    <row r="27" spans="2:24" ht="13.5" customHeight="1">
      <c r="B27" s="136"/>
      <c r="C27" s="137" t="s">
        <v>133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</row>
    <row r="28" spans="2:24" ht="13.5" customHeight="1">
      <c r="B28" s="136"/>
      <c r="C28" s="137" t="s">
        <v>283</v>
      </c>
      <c r="D28" s="81">
        <v>8</v>
      </c>
      <c r="E28" s="81">
        <v>0</v>
      </c>
      <c r="F28" s="81">
        <v>0</v>
      </c>
      <c r="G28" s="81">
        <v>0</v>
      </c>
      <c r="H28" s="81">
        <v>0</v>
      </c>
      <c r="I28" s="81">
        <v>2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4</v>
      </c>
      <c r="U28" s="81">
        <v>0</v>
      </c>
      <c r="V28" s="81">
        <v>0</v>
      </c>
      <c r="W28" s="81">
        <v>2</v>
      </c>
      <c r="X28" s="81">
        <v>0</v>
      </c>
    </row>
    <row r="29" spans="2:24" ht="13.5" customHeight="1">
      <c r="B29" s="136"/>
      <c r="C29" s="137" t="s">
        <v>179</v>
      </c>
      <c r="D29" s="81">
        <v>2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1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1</v>
      </c>
      <c r="X29" s="81">
        <v>0</v>
      </c>
    </row>
    <row r="30" spans="2:24" ht="13.5" customHeight="1">
      <c r="B30" s="136"/>
      <c r="C30" s="137" t="s">
        <v>296</v>
      </c>
      <c r="D30" s="81">
        <v>61</v>
      </c>
      <c r="E30" s="81">
        <v>0</v>
      </c>
      <c r="F30" s="81">
        <v>0</v>
      </c>
      <c r="G30" s="81">
        <v>0</v>
      </c>
      <c r="H30" s="81">
        <v>2</v>
      </c>
      <c r="I30" s="81">
        <v>40</v>
      </c>
      <c r="J30" s="81">
        <v>0</v>
      </c>
      <c r="K30" s="81">
        <v>0</v>
      </c>
      <c r="L30" s="81">
        <v>6</v>
      </c>
      <c r="M30" s="81">
        <v>2</v>
      </c>
      <c r="N30" s="81">
        <v>0</v>
      </c>
      <c r="O30" s="81">
        <v>0</v>
      </c>
      <c r="P30" s="81">
        <v>3</v>
      </c>
      <c r="Q30" s="81">
        <v>2</v>
      </c>
      <c r="R30" s="81">
        <v>1</v>
      </c>
      <c r="S30" s="81">
        <v>0</v>
      </c>
      <c r="T30" s="81">
        <v>2</v>
      </c>
      <c r="U30" s="81">
        <v>0</v>
      </c>
      <c r="V30" s="81">
        <v>0</v>
      </c>
      <c r="W30" s="81">
        <v>3</v>
      </c>
      <c r="X30" s="81">
        <v>0</v>
      </c>
    </row>
    <row r="31" spans="2:24" ht="4.5" customHeight="1">
      <c r="B31" s="136"/>
      <c r="C31" s="137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2:24" ht="13.5" customHeight="1">
      <c r="B32" s="136"/>
      <c r="C32" s="138" t="s">
        <v>8</v>
      </c>
      <c r="D32" s="93">
        <v>522</v>
      </c>
      <c r="E32" s="93">
        <v>2</v>
      </c>
      <c r="F32" s="93">
        <v>0</v>
      </c>
      <c r="G32" s="93">
        <v>0</v>
      </c>
      <c r="H32" s="93">
        <v>6</v>
      </c>
      <c r="I32" s="93">
        <v>166</v>
      </c>
      <c r="J32" s="93">
        <v>6</v>
      </c>
      <c r="K32" s="93">
        <v>1</v>
      </c>
      <c r="L32" s="93">
        <v>11</v>
      </c>
      <c r="M32" s="93">
        <v>102</v>
      </c>
      <c r="N32" s="93">
        <v>5</v>
      </c>
      <c r="O32" s="93">
        <v>2</v>
      </c>
      <c r="P32" s="93">
        <v>4</v>
      </c>
      <c r="Q32" s="93">
        <v>60</v>
      </c>
      <c r="R32" s="93">
        <v>33</v>
      </c>
      <c r="S32" s="93">
        <v>2</v>
      </c>
      <c r="T32" s="93">
        <v>86</v>
      </c>
      <c r="U32" s="93">
        <v>5</v>
      </c>
      <c r="V32" s="93">
        <v>10</v>
      </c>
      <c r="W32" s="93">
        <v>16</v>
      </c>
      <c r="X32" s="93">
        <v>5</v>
      </c>
    </row>
    <row r="33" spans="2:24" ht="13.5" customHeight="1">
      <c r="B33" s="136"/>
      <c r="C33" s="137" t="s">
        <v>224</v>
      </c>
      <c r="D33" s="81">
        <v>189</v>
      </c>
      <c r="E33" s="81">
        <v>0</v>
      </c>
      <c r="F33" s="81">
        <v>0</v>
      </c>
      <c r="G33" s="81">
        <v>0</v>
      </c>
      <c r="H33" s="81">
        <v>1</v>
      </c>
      <c r="I33" s="81">
        <v>51</v>
      </c>
      <c r="J33" s="81">
        <v>3</v>
      </c>
      <c r="K33" s="81">
        <v>0</v>
      </c>
      <c r="L33" s="81">
        <v>3</v>
      </c>
      <c r="M33" s="81">
        <v>35</v>
      </c>
      <c r="N33" s="81">
        <v>2</v>
      </c>
      <c r="O33" s="81">
        <v>0</v>
      </c>
      <c r="P33" s="81">
        <v>0</v>
      </c>
      <c r="Q33" s="81">
        <v>21</v>
      </c>
      <c r="R33" s="81">
        <v>13</v>
      </c>
      <c r="S33" s="81">
        <v>1</v>
      </c>
      <c r="T33" s="81">
        <v>37</v>
      </c>
      <c r="U33" s="81">
        <v>2</v>
      </c>
      <c r="V33" s="81">
        <v>5</v>
      </c>
      <c r="W33" s="81">
        <v>11</v>
      </c>
      <c r="X33" s="81">
        <v>4</v>
      </c>
    </row>
    <row r="34" spans="2:24" ht="13.5" customHeight="1">
      <c r="B34" s="136"/>
      <c r="C34" s="137" t="s">
        <v>225</v>
      </c>
      <c r="D34" s="81">
        <v>25</v>
      </c>
      <c r="E34" s="81">
        <v>1</v>
      </c>
      <c r="F34" s="81">
        <v>0</v>
      </c>
      <c r="G34" s="81">
        <v>0</v>
      </c>
      <c r="H34" s="81">
        <v>1</v>
      </c>
      <c r="I34" s="81">
        <v>5</v>
      </c>
      <c r="J34" s="81">
        <v>0</v>
      </c>
      <c r="K34" s="81">
        <v>0</v>
      </c>
      <c r="L34" s="81">
        <v>0</v>
      </c>
      <c r="M34" s="81">
        <v>3</v>
      </c>
      <c r="N34" s="81">
        <v>0</v>
      </c>
      <c r="O34" s="81">
        <v>0</v>
      </c>
      <c r="P34" s="81">
        <v>0</v>
      </c>
      <c r="Q34" s="81">
        <v>0</v>
      </c>
      <c r="R34" s="81">
        <v>5</v>
      </c>
      <c r="S34" s="81">
        <v>0</v>
      </c>
      <c r="T34" s="81">
        <v>10</v>
      </c>
      <c r="U34" s="81">
        <v>0</v>
      </c>
      <c r="V34" s="81">
        <v>0</v>
      </c>
      <c r="W34" s="81">
        <v>0</v>
      </c>
      <c r="X34" s="81">
        <v>0</v>
      </c>
    </row>
    <row r="35" spans="2:24" ht="13.5" customHeight="1">
      <c r="B35" s="136"/>
      <c r="C35" s="137" t="s">
        <v>226</v>
      </c>
      <c r="D35" s="81">
        <v>16</v>
      </c>
      <c r="E35" s="81">
        <v>0</v>
      </c>
      <c r="F35" s="81">
        <v>0</v>
      </c>
      <c r="G35" s="81">
        <v>0</v>
      </c>
      <c r="H35" s="81">
        <v>0</v>
      </c>
      <c r="I35" s="81">
        <v>9</v>
      </c>
      <c r="J35" s="81">
        <v>0</v>
      </c>
      <c r="K35" s="81">
        <v>0</v>
      </c>
      <c r="L35" s="81">
        <v>1</v>
      </c>
      <c r="M35" s="81">
        <v>1</v>
      </c>
      <c r="N35" s="81">
        <v>0</v>
      </c>
      <c r="O35" s="81">
        <v>0</v>
      </c>
      <c r="P35" s="81">
        <v>1</v>
      </c>
      <c r="Q35" s="81">
        <v>0</v>
      </c>
      <c r="R35" s="81">
        <v>1</v>
      </c>
      <c r="S35" s="81">
        <v>0</v>
      </c>
      <c r="T35" s="81">
        <v>0</v>
      </c>
      <c r="U35" s="81">
        <v>0</v>
      </c>
      <c r="V35" s="81">
        <v>2</v>
      </c>
      <c r="W35" s="81">
        <v>1</v>
      </c>
      <c r="X35" s="81">
        <v>0</v>
      </c>
    </row>
    <row r="36" spans="2:24" ht="13.5" customHeight="1">
      <c r="B36" s="136"/>
      <c r="C36" s="137" t="s">
        <v>140</v>
      </c>
      <c r="D36" s="81">
        <v>195</v>
      </c>
      <c r="E36" s="81">
        <v>1</v>
      </c>
      <c r="F36" s="81">
        <v>0</v>
      </c>
      <c r="G36" s="81">
        <v>0</v>
      </c>
      <c r="H36" s="81">
        <v>4</v>
      </c>
      <c r="I36" s="81">
        <v>75</v>
      </c>
      <c r="J36" s="81">
        <v>2</v>
      </c>
      <c r="K36" s="81">
        <v>1</v>
      </c>
      <c r="L36" s="81">
        <v>5</v>
      </c>
      <c r="M36" s="81">
        <v>47</v>
      </c>
      <c r="N36" s="81">
        <v>3</v>
      </c>
      <c r="O36" s="81">
        <v>2</v>
      </c>
      <c r="P36" s="81">
        <v>2</v>
      </c>
      <c r="Q36" s="81">
        <v>20</v>
      </c>
      <c r="R36" s="81">
        <v>10</v>
      </c>
      <c r="S36" s="81">
        <v>1</v>
      </c>
      <c r="T36" s="81">
        <v>16</v>
      </c>
      <c r="U36" s="81">
        <v>1</v>
      </c>
      <c r="V36" s="81">
        <v>2</v>
      </c>
      <c r="W36" s="81">
        <v>3</v>
      </c>
      <c r="X36" s="81">
        <v>0</v>
      </c>
    </row>
    <row r="37" spans="2:24" ht="13.5" customHeight="1">
      <c r="B37" s="136" t="s">
        <v>28</v>
      </c>
      <c r="C37" s="137" t="s">
        <v>357</v>
      </c>
      <c r="D37" s="81">
        <v>1</v>
      </c>
      <c r="E37" s="81">
        <v>0</v>
      </c>
      <c r="F37" s="81">
        <v>0</v>
      </c>
      <c r="G37" s="81">
        <v>0</v>
      </c>
      <c r="H37" s="81">
        <v>0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</row>
    <row r="38" spans="2:24" ht="13.5" customHeight="1">
      <c r="B38" s="136"/>
      <c r="C38" s="137" t="s">
        <v>142</v>
      </c>
      <c r="D38" s="81">
        <v>22</v>
      </c>
      <c r="E38" s="81">
        <v>0</v>
      </c>
      <c r="F38" s="81">
        <v>0</v>
      </c>
      <c r="G38" s="81">
        <v>0</v>
      </c>
      <c r="H38" s="81">
        <v>0</v>
      </c>
      <c r="I38" s="81">
        <v>8</v>
      </c>
      <c r="J38" s="81">
        <v>0</v>
      </c>
      <c r="K38" s="81">
        <v>0</v>
      </c>
      <c r="L38" s="81">
        <v>0</v>
      </c>
      <c r="M38" s="81">
        <v>4</v>
      </c>
      <c r="N38" s="81">
        <v>0</v>
      </c>
      <c r="O38" s="81">
        <v>0</v>
      </c>
      <c r="P38" s="81">
        <v>0</v>
      </c>
      <c r="Q38" s="81">
        <v>5</v>
      </c>
      <c r="R38" s="81">
        <v>1</v>
      </c>
      <c r="S38" s="81">
        <v>0</v>
      </c>
      <c r="T38" s="81">
        <v>4</v>
      </c>
      <c r="U38" s="81">
        <v>0</v>
      </c>
      <c r="V38" s="81">
        <v>0</v>
      </c>
      <c r="W38" s="81">
        <v>0</v>
      </c>
      <c r="X38" s="81">
        <v>0</v>
      </c>
    </row>
    <row r="39" spans="2:24" ht="13.5" customHeight="1">
      <c r="B39" s="136"/>
      <c r="C39" s="137" t="s">
        <v>133</v>
      </c>
      <c r="D39" s="81">
        <v>1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1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</row>
    <row r="40" spans="2:24" ht="13.5" customHeight="1">
      <c r="B40" s="136"/>
      <c r="C40" s="137" t="s">
        <v>283</v>
      </c>
      <c r="D40" s="81">
        <v>10</v>
      </c>
      <c r="E40" s="81">
        <v>0</v>
      </c>
      <c r="F40" s="81">
        <v>0</v>
      </c>
      <c r="G40" s="81">
        <v>0</v>
      </c>
      <c r="H40" s="81">
        <v>0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9</v>
      </c>
      <c r="U40" s="81">
        <v>0</v>
      </c>
      <c r="V40" s="81">
        <v>0</v>
      </c>
      <c r="W40" s="81">
        <v>0</v>
      </c>
      <c r="X40" s="81">
        <v>0</v>
      </c>
    </row>
    <row r="41" spans="2:24" ht="13.5" customHeight="1">
      <c r="B41" s="136"/>
      <c r="C41" s="137" t="s">
        <v>179</v>
      </c>
      <c r="D41" s="81">
        <v>3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1</v>
      </c>
      <c r="M41" s="81">
        <v>2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</row>
    <row r="42" spans="2:24" ht="13.5" customHeight="1">
      <c r="B42" s="136"/>
      <c r="C42" s="137" t="s">
        <v>296</v>
      </c>
      <c r="D42" s="81">
        <v>60</v>
      </c>
      <c r="E42" s="81">
        <v>0</v>
      </c>
      <c r="F42" s="81">
        <v>0</v>
      </c>
      <c r="G42" s="81">
        <v>0</v>
      </c>
      <c r="H42" s="81">
        <v>0</v>
      </c>
      <c r="I42" s="81">
        <v>16</v>
      </c>
      <c r="J42" s="81">
        <v>1</v>
      </c>
      <c r="K42" s="81">
        <v>0</v>
      </c>
      <c r="L42" s="81">
        <v>1</v>
      </c>
      <c r="M42" s="81">
        <v>10</v>
      </c>
      <c r="N42" s="81">
        <v>0</v>
      </c>
      <c r="O42" s="81">
        <v>0</v>
      </c>
      <c r="P42" s="81">
        <v>1</v>
      </c>
      <c r="Q42" s="81">
        <v>13</v>
      </c>
      <c r="R42" s="81">
        <v>3</v>
      </c>
      <c r="S42" s="81">
        <v>0</v>
      </c>
      <c r="T42" s="81">
        <v>10</v>
      </c>
      <c r="U42" s="81">
        <v>2</v>
      </c>
      <c r="V42" s="81">
        <v>1</v>
      </c>
      <c r="W42" s="81">
        <v>1</v>
      </c>
      <c r="X42" s="81">
        <v>1</v>
      </c>
    </row>
    <row r="43" spans="2:24" ht="4.5" customHeight="1">
      <c r="B43" s="136"/>
      <c r="C43" s="137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2:24" ht="4.5" customHeight="1">
      <c r="B44" s="136"/>
      <c r="C44" s="137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2:24" ht="13.5" customHeight="1">
      <c r="B45" s="501" t="s">
        <v>243</v>
      </c>
      <c r="C45" s="50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4" ht="13.5" customHeight="1">
      <c r="B46" s="501" t="s">
        <v>244</v>
      </c>
      <c r="C46" s="50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2:24" ht="13.5" customHeight="1">
      <c r="B47" s="136"/>
      <c r="C47" s="138" t="s">
        <v>8</v>
      </c>
      <c r="D47" s="93">
        <f>SUM(E47:X47)</f>
        <v>338</v>
      </c>
      <c r="E47" s="93">
        <f>SUM(E48:E49)</f>
        <v>2</v>
      </c>
      <c r="F47" s="93">
        <f aca="true" t="shared" si="0" ref="F47:X47">SUM(F48:F49)</f>
        <v>0</v>
      </c>
      <c r="G47" s="93">
        <f t="shared" si="0"/>
        <v>0</v>
      </c>
      <c r="H47" s="93">
        <f t="shared" si="0"/>
        <v>20</v>
      </c>
      <c r="I47" s="93">
        <f t="shared" si="0"/>
        <v>142</v>
      </c>
      <c r="J47" s="93">
        <f t="shared" si="0"/>
        <v>4</v>
      </c>
      <c r="K47" s="93">
        <f t="shared" si="0"/>
        <v>2</v>
      </c>
      <c r="L47" s="93">
        <f t="shared" si="0"/>
        <v>24</v>
      </c>
      <c r="M47" s="93">
        <f t="shared" si="0"/>
        <v>23</v>
      </c>
      <c r="N47" s="93">
        <f>SUM(N48:N49)</f>
        <v>1</v>
      </c>
      <c r="O47" s="93">
        <f t="shared" si="0"/>
        <v>0</v>
      </c>
      <c r="P47" s="93">
        <f t="shared" si="0"/>
        <v>3</v>
      </c>
      <c r="Q47" s="93">
        <f t="shared" si="0"/>
        <v>37</v>
      </c>
      <c r="R47" s="93">
        <f t="shared" si="0"/>
        <v>14</v>
      </c>
      <c r="S47" s="93">
        <f t="shared" si="0"/>
        <v>0</v>
      </c>
      <c r="T47" s="93">
        <f t="shared" si="0"/>
        <v>11</v>
      </c>
      <c r="U47" s="93">
        <f t="shared" si="0"/>
        <v>1</v>
      </c>
      <c r="V47" s="93">
        <f t="shared" si="0"/>
        <v>13</v>
      </c>
      <c r="W47" s="93">
        <f>SUM(W48:W49)</f>
        <v>40</v>
      </c>
      <c r="X47" s="93">
        <f t="shared" si="0"/>
        <v>1</v>
      </c>
    </row>
    <row r="48" spans="2:24" ht="13.5" customHeight="1">
      <c r="B48" s="136"/>
      <c r="C48" s="137" t="s">
        <v>27</v>
      </c>
      <c r="D48" s="353">
        <v>234</v>
      </c>
      <c r="E48" s="81">
        <v>0</v>
      </c>
      <c r="F48" s="81">
        <v>0</v>
      </c>
      <c r="G48" s="81">
        <v>0</v>
      </c>
      <c r="H48" s="81">
        <v>20</v>
      </c>
      <c r="I48" s="81">
        <v>117</v>
      </c>
      <c r="J48" s="81">
        <v>4</v>
      </c>
      <c r="K48" s="81">
        <v>1</v>
      </c>
      <c r="L48" s="81">
        <v>20</v>
      </c>
      <c r="M48" s="81">
        <v>3</v>
      </c>
      <c r="N48" s="81">
        <v>1</v>
      </c>
      <c r="O48" s="81">
        <v>0</v>
      </c>
      <c r="P48" s="81">
        <v>3</v>
      </c>
      <c r="Q48" s="81">
        <v>12</v>
      </c>
      <c r="R48" s="81">
        <v>6</v>
      </c>
      <c r="S48" s="81">
        <v>0</v>
      </c>
      <c r="T48" s="81">
        <v>3</v>
      </c>
      <c r="U48" s="81">
        <v>1</v>
      </c>
      <c r="V48" s="81">
        <v>9</v>
      </c>
      <c r="W48" s="81">
        <v>34</v>
      </c>
      <c r="X48" s="81">
        <v>0</v>
      </c>
    </row>
    <row r="49" spans="2:24" ht="13.5" customHeight="1">
      <c r="B49" s="136"/>
      <c r="C49" s="137" t="s">
        <v>28</v>
      </c>
      <c r="D49" s="353">
        <v>104</v>
      </c>
      <c r="E49" s="81">
        <v>2</v>
      </c>
      <c r="F49" s="81">
        <v>0</v>
      </c>
      <c r="G49" s="81">
        <v>0</v>
      </c>
      <c r="H49" s="81">
        <v>0</v>
      </c>
      <c r="I49" s="81">
        <v>25</v>
      </c>
      <c r="J49" s="81">
        <v>0</v>
      </c>
      <c r="K49" s="81">
        <v>1</v>
      </c>
      <c r="L49" s="81">
        <v>4</v>
      </c>
      <c r="M49" s="81">
        <v>20</v>
      </c>
      <c r="N49" s="81">
        <v>0</v>
      </c>
      <c r="O49" s="81">
        <v>0</v>
      </c>
      <c r="P49" s="81">
        <v>0</v>
      </c>
      <c r="Q49" s="81">
        <v>25</v>
      </c>
      <c r="R49" s="81">
        <v>8</v>
      </c>
      <c r="S49" s="81">
        <v>0</v>
      </c>
      <c r="T49" s="81">
        <v>8</v>
      </c>
      <c r="U49" s="81">
        <v>0</v>
      </c>
      <c r="V49" s="81">
        <v>4</v>
      </c>
      <c r="W49" s="81">
        <v>6</v>
      </c>
      <c r="X49" s="81">
        <v>1</v>
      </c>
    </row>
    <row r="50" spans="2:24" ht="4.5" customHeight="1" thickBot="1">
      <c r="B50" s="83"/>
      <c r="C50" s="13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ht="12"/>
    <row r="52" ht="12"/>
    <row r="53" ht="12">
      <c r="F53" s="82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20">
    <mergeCell ref="B45:C45"/>
    <mergeCell ref="B46:C46"/>
    <mergeCell ref="B5:C5"/>
    <mergeCell ref="E4:E6"/>
    <mergeCell ref="X4:X6"/>
    <mergeCell ref="M4:M6"/>
    <mergeCell ref="L4:L6"/>
    <mergeCell ref="N4:N6"/>
    <mergeCell ref="U4:U6"/>
    <mergeCell ref="W5:W6"/>
    <mergeCell ref="P4:P6"/>
    <mergeCell ref="R4:R6"/>
    <mergeCell ref="Q4:Q6"/>
    <mergeCell ref="T4:T6"/>
    <mergeCell ref="V5:V6"/>
    <mergeCell ref="O4:O6"/>
    <mergeCell ref="G4:G6"/>
    <mergeCell ref="K4:K6"/>
    <mergeCell ref="S4:S6"/>
    <mergeCell ref="J4:J6"/>
  </mergeCells>
  <printOptions/>
  <pageMargins left="0.8661417322834646" right="0.3937007874015748" top="0.8661417322834646" bottom="0.7874015748031497" header="0.5905511811023623" footer="0.5118110236220472"/>
  <pageSetup orientation="landscape" paperSize="9" scale="80" r:id="rId2"/>
  <headerFooter alignWithMargins="0">
    <oddFooter>&amp;C&amp;P / &amp;N ページ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W60"/>
  <sheetViews>
    <sheetView zoomScaleSheetLayoutView="16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3.25" customHeight="1"/>
  <cols>
    <col min="1" max="1" width="0.5" style="84" customWidth="1"/>
    <col min="2" max="2" width="2.625" style="84" customWidth="1"/>
    <col min="3" max="3" width="4.625" style="84" customWidth="1"/>
    <col min="4" max="4" width="2.50390625" style="84" customWidth="1"/>
    <col min="5" max="5" width="7.125" style="84" customWidth="1"/>
    <col min="6" max="6" width="6.625" style="84" customWidth="1"/>
    <col min="7" max="7" width="7.25390625" style="84" customWidth="1"/>
    <col min="8" max="9" width="6.625" style="84" customWidth="1"/>
    <col min="10" max="13" width="5.625" style="84" customWidth="1"/>
    <col min="14" max="14" width="4.125" style="84" bestFit="1" customWidth="1"/>
    <col min="15" max="18" width="4.00390625" style="84" customWidth="1"/>
    <col min="19" max="19" width="7.50390625" style="84" customWidth="1"/>
    <col min="20" max="20" width="7.875" style="84" bestFit="1" customWidth="1"/>
    <col min="21" max="16384" width="9.00390625" style="84" customWidth="1"/>
  </cols>
  <sheetData>
    <row r="1" s="59" customFormat="1" ht="4.5" customHeight="1"/>
    <row r="2" spans="2:20" ht="18" customHeight="1">
      <c r="B2" s="135" t="s">
        <v>347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ht="4.5" customHeight="1" thickBot="1"/>
    <row r="4" spans="2:20" ht="11.25" customHeight="1">
      <c r="B4" s="147"/>
      <c r="C4" s="147"/>
      <c r="D4" s="147"/>
      <c r="E4" s="148"/>
      <c r="F4" s="148" t="s">
        <v>191</v>
      </c>
      <c r="G4" s="148" t="s">
        <v>192</v>
      </c>
      <c r="H4" s="148" t="s">
        <v>193</v>
      </c>
      <c r="I4" s="148" t="s">
        <v>262</v>
      </c>
      <c r="J4" s="148" t="s">
        <v>263</v>
      </c>
      <c r="K4" s="148" t="s">
        <v>264</v>
      </c>
      <c r="L4" s="148" t="s">
        <v>265</v>
      </c>
      <c r="M4" s="506" t="s">
        <v>252</v>
      </c>
      <c r="N4" s="507"/>
      <c r="O4" s="507"/>
      <c r="P4" s="507"/>
      <c r="Q4" s="507"/>
      <c r="R4" s="508"/>
      <c r="S4" s="149"/>
      <c r="T4" s="149"/>
    </row>
    <row r="5" spans="2:20" ht="11.25" customHeight="1">
      <c r="B5" s="150"/>
      <c r="C5" s="150"/>
      <c r="D5" s="150"/>
      <c r="E5" s="151"/>
      <c r="F5" s="151"/>
      <c r="G5" s="151" t="s">
        <v>17</v>
      </c>
      <c r="H5" s="151"/>
      <c r="I5" s="151"/>
      <c r="J5" s="151"/>
      <c r="K5" s="151"/>
      <c r="L5" s="151"/>
      <c r="M5" s="152"/>
      <c r="N5" s="512" t="s">
        <v>266</v>
      </c>
      <c r="O5" s="513"/>
      <c r="P5" s="513"/>
      <c r="Q5" s="513"/>
      <c r="R5" s="514"/>
      <c r="S5" s="151"/>
      <c r="T5" s="151"/>
    </row>
    <row r="6" spans="2:20" ht="11.25" customHeight="1">
      <c r="B6" s="150"/>
      <c r="C6" s="150"/>
      <c r="D6" s="150"/>
      <c r="E6" s="151"/>
      <c r="F6" s="151" t="s">
        <v>181</v>
      </c>
      <c r="G6" s="151"/>
      <c r="H6" s="151" t="s">
        <v>253</v>
      </c>
      <c r="I6" s="151" t="s">
        <v>267</v>
      </c>
      <c r="J6" s="151"/>
      <c r="K6" s="151"/>
      <c r="L6" s="151"/>
      <c r="M6" s="151" t="s">
        <v>254</v>
      </c>
      <c r="N6" s="515"/>
      <c r="O6" s="516"/>
      <c r="P6" s="516"/>
      <c r="Q6" s="516"/>
      <c r="R6" s="517"/>
      <c r="S6" s="151" t="s">
        <v>194</v>
      </c>
      <c r="T6" s="151" t="s">
        <v>189</v>
      </c>
    </row>
    <row r="7" spans="2:20" ht="11.25" customHeight="1">
      <c r="B7" s="150"/>
      <c r="C7" s="150"/>
      <c r="D7" s="150"/>
      <c r="E7" s="151"/>
      <c r="F7" s="153"/>
      <c r="G7" s="151" t="s">
        <v>255</v>
      </c>
      <c r="H7" s="153"/>
      <c r="I7" s="153"/>
      <c r="J7" s="151"/>
      <c r="K7" s="151" t="s">
        <v>211</v>
      </c>
      <c r="L7" s="151" t="s">
        <v>362</v>
      </c>
      <c r="M7" s="151"/>
      <c r="N7" s="152"/>
      <c r="O7" s="152"/>
      <c r="P7" s="152"/>
      <c r="Q7" s="152"/>
      <c r="R7" s="152"/>
      <c r="S7" s="151"/>
      <c r="T7" s="151"/>
    </row>
    <row r="8" spans="2:20" ht="11.25" customHeight="1">
      <c r="B8" s="509" t="s">
        <v>268</v>
      </c>
      <c r="C8" s="509"/>
      <c r="D8" s="510"/>
      <c r="E8" s="151" t="s">
        <v>269</v>
      </c>
      <c r="F8" s="151" t="s">
        <v>256</v>
      </c>
      <c r="G8" s="151"/>
      <c r="H8" s="151" t="s">
        <v>293</v>
      </c>
      <c r="I8" s="151" t="s">
        <v>270</v>
      </c>
      <c r="J8" s="151" t="s">
        <v>186</v>
      </c>
      <c r="K8" s="151"/>
      <c r="L8" s="151"/>
      <c r="M8" s="151" t="s">
        <v>187</v>
      </c>
      <c r="N8" s="151"/>
      <c r="O8" s="151"/>
      <c r="P8" s="151"/>
      <c r="Q8" s="151"/>
      <c r="R8" s="327"/>
      <c r="S8" s="151" t="s">
        <v>257</v>
      </c>
      <c r="T8" s="153"/>
    </row>
    <row r="9" spans="2:20" ht="11.25" customHeight="1">
      <c r="B9" s="150"/>
      <c r="C9" s="150"/>
      <c r="D9" s="150"/>
      <c r="E9" s="151"/>
      <c r="F9" s="153"/>
      <c r="G9" s="151" t="s">
        <v>258</v>
      </c>
      <c r="H9" s="153"/>
      <c r="I9" s="151"/>
      <c r="J9" s="151"/>
      <c r="K9" s="153" t="s">
        <v>215</v>
      </c>
      <c r="L9" s="151" t="s">
        <v>363</v>
      </c>
      <c r="M9" s="151"/>
      <c r="N9" s="151" t="s">
        <v>438</v>
      </c>
      <c r="O9" s="42" t="s">
        <v>191</v>
      </c>
      <c r="P9" s="42" t="s">
        <v>192</v>
      </c>
      <c r="Q9" s="42" t="s">
        <v>193</v>
      </c>
      <c r="R9" s="173" t="s">
        <v>218</v>
      </c>
      <c r="S9" s="151" t="s">
        <v>259</v>
      </c>
      <c r="T9" s="151"/>
    </row>
    <row r="10" spans="2:20" ht="11.25" customHeight="1">
      <c r="B10" s="150"/>
      <c r="C10" s="150"/>
      <c r="D10" s="150"/>
      <c r="E10" s="151"/>
      <c r="F10" s="151" t="s">
        <v>183</v>
      </c>
      <c r="G10" s="151"/>
      <c r="H10" s="151" t="s">
        <v>260</v>
      </c>
      <c r="I10" s="151" t="s">
        <v>217</v>
      </c>
      <c r="J10" s="151"/>
      <c r="K10" s="151"/>
      <c r="L10" s="151"/>
      <c r="M10" s="151" t="s">
        <v>183</v>
      </c>
      <c r="N10" s="151"/>
      <c r="O10" s="151" t="s">
        <v>437</v>
      </c>
      <c r="P10" s="151" t="s">
        <v>437</v>
      </c>
      <c r="Q10" s="151" t="s">
        <v>437</v>
      </c>
      <c r="R10" s="151" t="s">
        <v>437</v>
      </c>
      <c r="S10" s="151"/>
      <c r="T10" s="153"/>
    </row>
    <row r="11" spans="2:20" ht="11.25" customHeight="1">
      <c r="B11" s="150"/>
      <c r="C11" s="150"/>
      <c r="D11" s="150"/>
      <c r="E11" s="151"/>
      <c r="F11" s="151"/>
      <c r="G11" s="151" t="s">
        <v>261</v>
      </c>
      <c r="H11" s="153"/>
      <c r="I11" s="153"/>
      <c r="J11" s="151"/>
      <c r="K11" s="151"/>
      <c r="L11" s="151"/>
      <c r="M11" s="151"/>
      <c r="N11" s="151"/>
      <c r="O11" s="151"/>
      <c r="P11" s="151"/>
      <c r="Q11" s="151"/>
      <c r="R11" s="151"/>
      <c r="S11" s="151" t="s">
        <v>197</v>
      </c>
      <c r="T11" s="151" t="s">
        <v>197</v>
      </c>
    </row>
    <row r="12" spans="2:20" ht="15" customHeight="1">
      <c r="B12" s="154"/>
      <c r="C12" s="155"/>
      <c r="D12" s="155"/>
      <c r="E12" s="328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30"/>
      <c r="T12" s="330"/>
    </row>
    <row r="13" spans="2:20" ht="15" customHeight="1">
      <c r="B13" s="150"/>
      <c r="C13" s="89"/>
      <c r="D13" s="89" t="s">
        <v>8</v>
      </c>
      <c r="E13" s="331">
        <f>SUM(F13:L13)</f>
        <v>81</v>
      </c>
      <c r="F13" s="332">
        <f>F14+F15</f>
        <v>75</v>
      </c>
      <c r="G13" s="332">
        <f aca="true" t="shared" si="0" ref="G13:R13">G14+G15</f>
        <v>0</v>
      </c>
      <c r="H13" s="332">
        <f>H14+H15</f>
        <v>0</v>
      </c>
      <c r="I13" s="332">
        <f t="shared" si="0"/>
        <v>0</v>
      </c>
      <c r="J13" s="332">
        <f t="shared" si="0"/>
        <v>0</v>
      </c>
      <c r="K13" s="332">
        <f t="shared" si="0"/>
        <v>6</v>
      </c>
      <c r="L13" s="332">
        <f t="shared" si="0"/>
        <v>0</v>
      </c>
      <c r="M13" s="332">
        <f>M14+M15</f>
        <v>0</v>
      </c>
      <c r="N13" s="332">
        <f t="shared" si="0"/>
        <v>0</v>
      </c>
      <c r="O13" s="332">
        <f t="shared" si="0"/>
        <v>0</v>
      </c>
      <c r="P13" s="332">
        <f>P14+P15</f>
        <v>0</v>
      </c>
      <c r="Q13" s="332">
        <f t="shared" si="0"/>
        <v>0</v>
      </c>
      <c r="R13" s="332">
        <f t="shared" si="0"/>
        <v>0</v>
      </c>
      <c r="S13" s="294">
        <f>IF($E13=0,0,$F13/$E13*100)</f>
        <v>92.5925925925926</v>
      </c>
      <c r="T13" s="294">
        <f>IF($E13=0,0,SUM($J13,$N13)/$E13*100)</f>
        <v>0</v>
      </c>
    </row>
    <row r="14" spans="2:20" ht="15" customHeight="1">
      <c r="B14" s="150"/>
      <c r="C14" s="89" t="s">
        <v>8</v>
      </c>
      <c r="D14" s="89" t="s">
        <v>27</v>
      </c>
      <c r="E14" s="331">
        <f>SUM(F14:L14)</f>
        <v>57</v>
      </c>
      <c r="F14" s="332">
        <f>F18+F22+F26+F30+F34</f>
        <v>52</v>
      </c>
      <c r="G14" s="332">
        <f aca="true" t="shared" si="1" ref="G14:R14">G18+G22+G26+G30+G34</f>
        <v>0</v>
      </c>
      <c r="H14" s="332">
        <f t="shared" si="1"/>
        <v>0</v>
      </c>
      <c r="I14" s="332">
        <f>I18+I22+I26+I30+I34</f>
        <v>0</v>
      </c>
      <c r="J14" s="332">
        <f t="shared" si="1"/>
        <v>0</v>
      </c>
      <c r="K14" s="332">
        <f t="shared" si="1"/>
        <v>5</v>
      </c>
      <c r="L14" s="332">
        <f t="shared" si="1"/>
        <v>0</v>
      </c>
      <c r="M14" s="332">
        <f t="shared" si="1"/>
        <v>0</v>
      </c>
      <c r="N14" s="332">
        <f t="shared" si="1"/>
        <v>0</v>
      </c>
      <c r="O14" s="332">
        <f t="shared" si="1"/>
        <v>0</v>
      </c>
      <c r="P14" s="332">
        <f t="shared" si="1"/>
        <v>0</v>
      </c>
      <c r="Q14" s="332">
        <f t="shared" si="1"/>
        <v>0</v>
      </c>
      <c r="R14" s="332">
        <f t="shared" si="1"/>
        <v>0</v>
      </c>
      <c r="S14" s="294">
        <f>IF($E14=0,0,$F14/$E14*100)</f>
        <v>91.22807017543859</v>
      </c>
      <c r="T14" s="294">
        <f>IF($E14=0,0,SUM($J14,$N14)/$E14*100)</f>
        <v>0</v>
      </c>
    </row>
    <row r="15" spans="2:20" ht="15" customHeight="1">
      <c r="B15" s="150"/>
      <c r="C15" s="89"/>
      <c r="D15" s="89" t="s">
        <v>28</v>
      </c>
      <c r="E15" s="331">
        <f>SUM(F15:L15)</f>
        <v>24</v>
      </c>
      <c r="F15" s="332">
        <f>F19+F23+F27+F31+F35</f>
        <v>23</v>
      </c>
      <c r="G15" s="332">
        <f>G19+G23+G27+G31+G35</f>
        <v>0</v>
      </c>
      <c r="H15" s="332">
        <f aca="true" t="shared" si="2" ref="H15:R15">H19+H23+H27+H31+H35</f>
        <v>0</v>
      </c>
      <c r="I15" s="332">
        <f t="shared" si="2"/>
        <v>0</v>
      </c>
      <c r="J15" s="332">
        <f t="shared" si="2"/>
        <v>0</v>
      </c>
      <c r="K15" s="332">
        <f t="shared" si="2"/>
        <v>1</v>
      </c>
      <c r="L15" s="332">
        <f t="shared" si="2"/>
        <v>0</v>
      </c>
      <c r="M15" s="332">
        <f t="shared" si="2"/>
        <v>0</v>
      </c>
      <c r="N15" s="332">
        <f t="shared" si="2"/>
        <v>0</v>
      </c>
      <c r="O15" s="332">
        <f t="shared" si="2"/>
        <v>0</v>
      </c>
      <c r="P15" s="332">
        <f t="shared" si="2"/>
        <v>0</v>
      </c>
      <c r="Q15" s="332">
        <f t="shared" si="2"/>
        <v>0</v>
      </c>
      <c r="R15" s="332">
        <f t="shared" si="2"/>
        <v>0</v>
      </c>
      <c r="S15" s="294">
        <f>IF($E15=0,0,$F15/$E15*100)</f>
        <v>95.83333333333334</v>
      </c>
      <c r="T15" s="294">
        <f>IF($E15=0,0,SUM($J15,$N15)/$E15*100)</f>
        <v>0</v>
      </c>
    </row>
    <row r="16" spans="2:20" ht="6.75" customHeight="1">
      <c r="B16" s="511" t="s">
        <v>287</v>
      </c>
      <c r="C16" s="89"/>
      <c r="D16" s="89"/>
      <c r="E16" s="333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5"/>
      <c r="T16" s="335"/>
    </row>
    <row r="17" spans="2:20" ht="15" customHeight="1">
      <c r="B17" s="511"/>
      <c r="C17" s="505" t="s">
        <v>303</v>
      </c>
      <c r="D17" s="89" t="s">
        <v>8</v>
      </c>
      <c r="E17" s="331">
        <f>SUM(F17:L17)</f>
        <v>1</v>
      </c>
      <c r="F17" s="332">
        <f>F18+F19</f>
        <v>1</v>
      </c>
      <c r="G17" s="332">
        <f aca="true" t="shared" si="3" ref="G17:R17">G18+G19</f>
        <v>0</v>
      </c>
      <c r="H17" s="332">
        <f t="shared" si="3"/>
        <v>0</v>
      </c>
      <c r="I17" s="332">
        <f t="shared" si="3"/>
        <v>0</v>
      </c>
      <c r="J17" s="332">
        <f t="shared" si="3"/>
        <v>0</v>
      </c>
      <c r="K17" s="332">
        <f t="shared" si="3"/>
        <v>0</v>
      </c>
      <c r="L17" s="332">
        <f t="shared" si="3"/>
        <v>0</v>
      </c>
      <c r="M17" s="332">
        <f>M18+M19</f>
        <v>0</v>
      </c>
      <c r="N17" s="332">
        <f t="shared" si="3"/>
        <v>0</v>
      </c>
      <c r="O17" s="332">
        <f t="shared" si="3"/>
        <v>0</v>
      </c>
      <c r="P17" s="332">
        <f t="shared" si="3"/>
        <v>0</v>
      </c>
      <c r="Q17" s="332">
        <f t="shared" si="3"/>
        <v>0</v>
      </c>
      <c r="R17" s="332">
        <f t="shared" si="3"/>
        <v>0</v>
      </c>
      <c r="S17" s="294">
        <f>IF($E17=0,0,$F17/$E17*100)</f>
        <v>100</v>
      </c>
      <c r="T17" s="294">
        <f>IF($E17=0,0,SUM($J17,$N17)/$E17*100)</f>
        <v>0</v>
      </c>
    </row>
    <row r="18" spans="2:20" ht="15" customHeight="1">
      <c r="B18" s="511"/>
      <c r="C18" s="505"/>
      <c r="D18" s="89" t="s">
        <v>27</v>
      </c>
      <c r="E18" s="331">
        <f>SUM(F18:L18)</f>
        <v>1</v>
      </c>
      <c r="F18" s="354">
        <v>1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  <c r="R18" s="354">
        <v>0</v>
      </c>
      <c r="S18" s="294">
        <f>IF($E18=0,0,$F18/$E18*100)</f>
        <v>100</v>
      </c>
      <c r="T18" s="294">
        <f>IF($E18=0,0,SUM($J18,$N18)/$E18*100)</f>
        <v>0</v>
      </c>
    </row>
    <row r="19" spans="2:23" ht="15" customHeight="1">
      <c r="B19" s="511"/>
      <c r="C19" s="505"/>
      <c r="D19" s="89" t="s">
        <v>28</v>
      </c>
      <c r="E19" s="331">
        <f>SUM(F19:L19)</f>
        <v>0</v>
      </c>
      <c r="F19" s="354">
        <v>0</v>
      </c>
      <c r="G19" s="354">
        <v>0</v>
      </c>
      <c r="H19" s="354">
        <v>0</v>
      </c>
      <c r="I19" s="354">
        <v>0</v>
      </c>
      <c r="J19" s="354">
        <v>0</v>
      </c>
      <c r="K19" s="354">
        <v>0</v>
      </c>
      <c r="L19" s="354">
        <v>0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  <c r="R19" s="354">
        <v>0</v>
      </c>
      <c r="S19" s="294">
        <f>IF($E19=0,0,$F19/$E19*100)</f>
        <v>0</v>
      </c>
      <c r="T19" s="294">
        <f>IF($E19=0,0,SUM($J19,$N19)/$E19*100)</f>
        <v>0</v>
      </c>
      <c r="V19" s="157"/>
      <c r="W19" s="157"/>
    </row>
    <row r="20" spans="2:20" ht="6.75" customHeight="1">
      <c r="B20" s="511"/>
      <c r="C20" s="89"/>
      <c r="D20" s="89"/>
      <c r="E20" s="333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5"/>
      <c r="T20" s="335"/>
    </row>
    <row r="21" spans="2:20" ht="15" customHeight="1">
      <c r="B21" s="511"/>
      <c r="C21" s="505" t="s">
        <v>304</v>
      </c>
      <c r="D21" s="89" t="s">
        <v>8</v>
      </c>
      <c r="E21" s="331">
        <f>SUM(F21:L21)</f>
        <v>1</v>
      </c>
      <c r="F21" s="332">
        <f aca="true" t="shared" si="4" ref="F21:R21">F22+F23</f>
        <v>1</v>
      </c>
      <c r="G21" s="332">
        <f t="shared" si="4"/>
        <v>0</v>
      </c>
      <c r="H21" s="332">
        <f t="shared" si="4"/>
        <v>0</v>
      </c>
      <c r="I21" s="332">
        <f t="shared" si="4"/>
        <v>0</v>
      </c>
      <c r="J21" s="332">
        <f t="shared" si="4"/>
        <v>0</v>
      </c>
      <c r="K21" s="332">
        <f t="shared" si="4"/>
        <v>0</v>
      </c>
      <c r="L21" s="332">
        <f t="shared" si="4"/>
        <v>0</v>
      </c>
      <c r="M21" s="332">
        <f t="shared" si="4"/>
        <v>0</v>
      </c>
      <c r="N21" s="332">
        <f t="shared" si="4"/>
        <v>0</v>
      </c>
      <c r="O21" s="332">
        <f t="shared" si="4"/>
        <v>0</v>
      </c>
      <c r="P21" s="332">
        <f t="shared" si="4"/>
        <v>0</v>
      </c>
      <c r="Q21" s="332">
        <f t="shared" si="4"/>
        <v>0</v>
      </c>
      <c r="R21" s="332">
        <f t="shared" si="4"/>
        <v>0</v>
      </c>
      <c r="S21" s="294">
        <f>IF($E21=0,0,$F21/$E21*100)</f>
        <v>100</v>
      </c>
      <c r="T21" s="294">
        <f>IF($E21=0,0,SUM($J21,$N21)/$E21*100)</f>
        <v>0</v>
      </c>
    </row>
    <row r="22" spans="2:20" ht="15" customHeight="1">
      <c r="B22" s="511"/>
      <c r="C22" s="505"/>
      <c r="D22" s="89" t="s">
        <v>27</v>
      </c>
      <c r="E22" s="331">
        <f>SUM(F22:L22)</f>
        <v>1</v>
      </c>
      <c r="F22" s="354">
        <v>1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294">
        <f>IF($E22=0,0,$F22/$E22*100)</f>
        <v>100</v>
      </c>
      <c r="T22" s="294">
        <f>IF($E22=0,0,SUM($J22,$N22)/$E22*100)</f>
        <v>0</v>
      </c>
    </row>
    <row r="23" spans="2:20" ht="15" customHeight="1">
      <c r="B23" s="511"/>
      <c r="C23" s="505"/>
      <c r="D23" s="89" t="s">
        <v>28</v>
      </c>
      <c r="E23" s="331">
        <f>SUM(F23:L23)</f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4">
        <v>0</v>
      </c>
      <c r="S23" s="294">
        <f>IF($E23=0,0,$F23/$E23*100)</f>
        <v>0</v>
      </c>
      <c r="T23" s="294">
        <f>IF($E23=0,0,SUM($J23,$N23)/$E23*100)</f>
        <v>0</v>
      </c>
    </row>
    <row r="24" spans="2:20" ht="6.75" customHeight="1">
      <c r="B24" s="511"/>
      <c r="C24" s="89"/>
      <c r="D24" s="89"/>
      <c r="E24" s="333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5"/>
      <c r="T24" s="335"/>
    </row>
    <row r="25" spans="2:20" ht="15" customHeight="1">
      <c r="B25" s="511"/>
      <c r="C25" s="505" t="s">
        <v>52</v>
      </c>
      <c r="D25" s="89" t="s">
        <v>8</v>
      </c>
      <c r="E25" s="331">
        <f>SUM(F25:L25)</f>
        <v>60</v>
      </c>
      <c r="F25" s="332">
        <f>F26+F27</f>
        <v>54</v>
      </c>
      <c r="G25" s="332">
        <f aca="true" t="shared" si="5" ref="G25:R25">G26+G27</f>
        <v>0</v>
      </c>
      <c r="H25" s="332">
        <f t="shared" si="5"/>
        <v>0</v>
      </c>
      <c r="I25" s="332">
        <f t="shared" si="5"/>
        <v>0</v>
      </c>
      <c r="J25" s="332">
        <f t="shared" si="5"/>
        <v>0</v>
      </c>
      <c r="K25" s="332">
        <f>K26+K27</f>
        <v>6</v>
      </c>
      <c r="L25" s="332">
        <f t="shared" si="5"/>
        <v>0</v>
      </c>
      <c r="M25" s="332">
        <f t="shared" si="5"/>
        <v>0</v>
      </c>
      <c r="N25" s="332">
        <f t="shared" si="5"/>
        <v>0</v>
      </c>
      <c r="O25" s="332">
        <f t="shared" si="5"/>
        <v>0</v>
      </c>
      <c r="P25" s="332">
        <f t="shared" si="5"/>
        <v>0</v>
      </c>
      <c r="Q25" s="332">
        <f t="shared" si="5"/>
        <v>0</v>
      </c>
      <c r="R25" s="332">
        <f t="shared" si="5"/>
        <v>0</v>
      </c>
      <c r="S25" s="294">
        <f>IF($E25=0,0,$F25/$E25*100)</f>
        <v>90</v>
      </c>
      <c r="T25" s="294">
        <f>IF($E25=0,0,SUM($J25,$N25)/$E25*100)</f>
        <v>0</v>
      </c>
    </row>
    <row r="26" spans="2:20" ht="15" customHeight="1">
      <c r="B26" s="511"/>
      <c r="C26" s="505"/>
      <c r="D26" s="89" t="s">
        <v>27</v>
      </c>
      <c r="E26" s="331">
        <f>SUM(F26:L26)</f>
        <v>44</v>
      </c>
      <c r="F26" s="354">
        <v>39</v>
      </c>
      <c r="G26" s="354">
        <v>0</v>
      </c>
      <c r="H26" s="354">
        <v>0</v>
      </c>
      <c r="I26" s="354">
        <v>0</v>
      </c>
      <c r="J26" s="354">
        <v>0</v>
      </c>
      <c r="K26" s="354">
        <v>5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>
        <v>0</v>
      </c>
      <c r="S26" s="294">
        <f>IF($E26=0,0,$F26/$E26*100)</f>
        <v>88.63636363636364</v>
      </c>
      <c r="T26" s="294">
        <f>IF($E26=0,0,SUM($J26,$N26)/$E26*100)</f>
        <v>0</v>
      </c>
    </row>
    <row r="27" spans="2:20" ht="15" customHeight="1">
      <c r="B27" s="511"/>
      <c r="C27" s="505"/>
      <c r="D27" s="89" t="s">
        <v>28</v>
      </c>
      <c r="E27" s="331">
        <f>SUM(F27:L27)</f>
        <v>16</v>
      </c>
      <c r="F27" s="354">
        <v>15</v>
      </c>
      <c r="G27" s="354">
        <v>0</v>
      </c>
      <c r="H27" s="354">
        <v>0</v>
      </c>
      <c r="I27" s="354">
        <v>0</v>
      </c>
      <c r="J27" s="354">
        <v>0</v>
      </c>
      <c r="K27" s="354">
        <v>1</v>
      </c>
      <c r="L27" s="354">
        <v>0</v>
      </c>
      <c r="M27" s="354">
        <v>0</v>
      </c>
      <c r="N27" s="354">
        <v>0</v>
      </c>
      <c r="O27" s="354">
        <v>0</v>
      </c>
      <c r="P27" s="354">
        <v>0</v>
      </c>
      <c r="Q27" s="354">
        <v>0</v>
      </c>
      <c r="R27" s="354">
        <v>0</v>
      </c>
      <c r="S27" s="294">
        <f>IF($E27=0,0,$F27/$E27*100)</f>
        <v>93.75</v>
      </c>
      <c r="T27" s="294">
        <f>IF($E27=0,0,SUM($J27,$N27)/$E27*100)</f>
        <v>0</v>
      </c>
    </row>
    <row r="28" spans="2:20" ht="6.75" customHeight="1">
      <c r="B28" s="511"/>
      <c r="C28" s="89"/>
      <c r="D28" s="89"/>
      <c r="E28" s="333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5"/>
      <c r="T28" s="335"/>
    </row>
    <row r="29" spans="2:20" ht="15" customHeight="1">
      <c r="B29" s="511"/>
      <c r="C29" s="505" t="s">
        <v>306</v>
      </c>
      <c r="D29" s="89" t="s">
        <v>8</v>
      </c>
      <c r="E29" s="331">
        <f>SUM(F29:L29)</f>
        <v>15</v>
      </c>
      <c r="F29" s="332">
        <f aca="true" t="shared" si="6" ref="F29:R29">F30+F31</f>
        <v>15</v>
      </c>
      <c r="G29" s="332">
        <f t="shared" si="6"/>
        <v>0</v>
      </c>
      <c r="H29" s="332">
        <f t="shared" si="6"/>
        <v>0</v>
      </c>
      <c r="I29" s="332">
        <f t="shared" si="6"/>
        <v>0</v>
      </c>
      <c r="J29" s="332">
        <f t="shared" si="6"/>
        <v>0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2">
        <f t="shared" si="6"/>
        <v>0</v>
      </c>
      <c r="O29" s="332">
        <f t="shared" si="6"/>
        <v>0</v>
      </c>
      <c r="P29" s="332">
        <f t="shared" si="6"/>
        <v>0</v>
      </c>
      <c r="Q29" s="332">
        <f t="shared" si="6"/>
        <v>0</v>
      </c>
      <c r="R29" s="332">
        <f t="shared" si="6"/>
        <v>0</v>
      </c>
      <c r="S29" s="294">
        <f>IF($E29=0,0,$F29/$E29*100)</f>
        <v>100</v>
      </c>
      <c r="T29" s="294">
        <f>IF($E29=0,0,SUM($J29,$N29)/$E29*100)</f>
        <v>0</v>
      </c>
    </row>
    <row r="30" spans="2:20" ht="15" customHeight="1">
      <c r="B30" s="511"/>
      <c r="C30" s="505"/>
      <c r="D30" s="89" t="s">
        <v>27</v>
      </c>
      <c r="E30" s="331">
        <f>SUM(F30:L30)</f>
        <v>10</v>
      </c>
      <c r="F30" s="354">
        <v>10</v>
      </c>
      <c r="G30" s="354">
        <v>0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294">
        <f>IF($E30=0,0,$F30/$E30*100)</f>
        <v>100</v>
      </c>
      <c r="T30" s="294">
        <f>IF($E30=0,0,SUM($J30,$N30)/$E30*100)</f>
        <v>0</v>
      </c>
    </row>
    <row r="31" spans="2:20" ht="15" customHeight="1">
      <c r="B31" s="511"/>
      <c r="C31" s="505"/>
      <c r="D31" s="89" t="s">
        <v>28</v>
      </c>
      <c r="E31" s="331">
        <f>SUM(F31:L31)</f>
        <v>5</v>
      </c>
      <c r="F31" s="354">
        <v>5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4">
        <v>0</v>
      </c>
      <c r="P31" s="354">
        <v>0</v>
      </c>
      <c r="Q31" s="354">
        <v>0</v>
      </c>
      <c r="R31" s="354">
        <v>0</v>
      </c>
      <c r="S31" s="294">
        <f>IF($E31=0,0,$F31/$E31*100)</f>
        <v>100</v>
      </c>
      <c r="T31" s="294">
        <f>IF($E31=0,0,SUM($J31,$N31)/$E31*100)</f>
        <v>0</v>
      </c>
    </row>
    <row r="32" spans="2:20" ht="6.75" customHeight="1">
      <c r="B32" s="511"/>
      <c r="C32" s="89"/>
      <c r="D32" s="89"/>
      <c r="E32" s="333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5"/>
      <c r="T32" s="335"/>
    </row>
    <row r="33" spans="2:20" ht="15" customHeight="1">
      <c r="B33" s="150"/>
      <c r="C33" s="505" t="s">
        <v>305</v>
      </c>
      <c r="D33" s="89" t="s">
        <v>8</v>
      </c>
      <c r="E33" s="331">
        <f>SUM(F33:L33)</f>
        <v>4</v>
      </c>
      <c r="F33" s="332">
        <f aca="true" t="shared" si="7" ref="F33:R33">F34+F35</f>
        <v>4</v>
      </c>
      <c r="G33" s="332">
        <f t="shared" si="7"/>
        <v>0</v>
      </c>
      <c r="H33" s="332">
        <f t="shared" si="7"/>
        <v>0</v>
      </c>
      <c r="I33" s="332">
        <f t="shared" si="7"/>
        <v>0</v>
      </c>
      <c r="J33" s="332">
        <f t="shared" si="7"/>
        <v>0</v>
      </c>
      <c r="K33" s="332">
        <f t="shared" si="7"/>
        <v>0</v>
      </c>
      <c r="L33" s="332">
        <f t="shared" si="7"/>
        <v>0</v>
      </c>
      <c r="M33" s="332">
        <f t="shared" si="7"/>
        <v>0</v>
      </c>
      <c r="N33" s="332">
        <f t="shared" si="7"/>
        <v>0</v>
      </c>
      <c r="O33" s="332">
        <f t="shared" si="7"/>
        <v>0</v>
      </c>
      <c r="P33" s="332">
        <f t="shared" si="7"/>
        <v>0</v>
      </c>
      <c r="Q33" s="332">
        <f t="shared" si="7"/>
        <v>0</v>
      </c>
      <c r="R33" s="332">
        <f t="shared" si="7"/>
        <v>0</v>
      </c>
      <c r="S33" s="294">
        <f>IF($E33=0,0,$F33/$E33*100)</f>
        <v>100</v>
      </c>
      <c r="T33" s="294">
        <f>IF($E33=0,0,SUM($J33,$N33)/$E33*100)</f>
        <v>0</v>
      </c>
    </row>
    <row r="34" spans="2:20" ht="15" customHeight="1">
      <c r="B34" s="150"/>
      <c r="C34" s="505"/>
      <c r="D34" s="89" t="s">
        <v>27</v>
      </c>
      <c r="E34" s="331">
        <f>SUM(F34:L34)</f>
        <v>1</v>
      </c>
      <c r="F34" s="354">
        <v>1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  <c r="M34" s="354">
        <v>0</v>
      </c>
      <c r="N34" s="354">
        <v>0</v>
      </c>
      <c r="O34" s="354">
        <v>0</v>
      </c>
      <c r="P34" s="354">
        <v>0</v>
      </c>
      <c r="Q34" s="354">
        <v>0</v>
      </c>
      <c r="R34" s="354">
        <v>0</v>
      </c>
      <c r="S34" s="294">
        <f>IF($E34=0,0,$F34/$E34*100)</f>
        <v>100</v>
      </c>
      <c r="T34" s="294">
        <f>IF($E34=0,0,SUM($J34,$N34)/$E34*100)</f>
        <v>0</v>
      </c>
    </row>
    <row r="35" spans="2:20" ht="15" customHeight="1">
      <c r="B35" s="150"/>
      <c r="C35" s="505"/>
      <c r="D35" s="89" t="s">
        <v>28</v>
      </c>
      <c r="E35" s="331">
        <f>SUM(F35:L35)</f>
        <v>3</v>
      </c>
      <c r="F35" s="354">
        <v>3</v>
      </c>
      <c r="G35" s="354">
        <v>0</v>
      </c>
      <c r="H35" s="354">
        <v>0</v>
      </c>
      <c r="I35" s="354">
        <v>0</v>
      </c>
      <c r="J35" s="354">
        <v>0</v>
      </c>
      <c r="K35" s="354">
        <v>0</v>
      </c>
      <c r="L35" s="354">
        <v>0</v>
      </c>
      <c r="M35" s="354">
        <v>0</v>
      </c>
      <c r="N35" s="354">
        <v>0</v>
      </c>
      <c r="O35" s="354">
        <v>0</v>
      </c>
      <c r="P35" s="354">
        <v>0</v>
      </c>
      <c r="Q35" s="354">
        <v>0</v>
      </c>
      <c r="R35" s="354">
        <v>0</v>
      </c>
      <c r="S35" s="294">
        <f>IF($E35=0,0,$F35/$E35*100)</f>
        <v>100</v>
      </c>
      <c r="T35" s="294">
        <f>IF($E35=0,0,SUM($J35,$N35)/$E35*100)</f>
        <v>0</v>
      </c>
    </row>
    <row r="36" spans="2:20" ht="15" customHeight="1">
      <c r="B36" s="150"/>
      <c r="C36" s="89"/>
      <c r="D36" s="89"/>
      <c r="E36" s="333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5"/>
      <c r="T36" s="335"/>
    </row>
    <row r="37" spans="2:20" ht="15" customHeight="1">
      <c r="B37" s="150"/>
      <c r="C37" s="89"/>
      <c r="D37" s="89" t="s">
        <v>8</v>
      </c>
      <c r="E37" s="331">
        <f>SUM(F37:L37)</f>
        <v>109</v>
      </c>
      <c r="F37" s="332">
        <f aca="true" t="shared" si="8" ref="F37:R37">F38+F39</f>
        <v>3</v>
      </c>
      <c r="G37" s="332">
        <f t="shared" si="8"/>
        <v>0</v>
      </c>
      <c r="H37" s="332">
        <f t="shared" si="8"/>
        <v>0</v>
      </c>
      <c r="I37" s="332">
        <f t="shared" si="8"/>
        <v>0</v>
      </c>
      <c r="J37" s="332">
        <f t="shared" si="8"/>
        <v>30</v>
      </c>
      <c r="K37" s="332">
        <f t="shared" si="8"/>
        <v>76</v>
      </c>
      <c r="L37" s="332">
        <f t="shared" si="8"/>
        <v>0</v>
      </c>
      <c r="M37" s="336" t="s">
        <v>355</v>
      </c>
      <c r="N37" s="332">
        <f t="shared" si="8"/>
        <v>0</v>
      </c>
      <c r="O37" s="332">
        <f t="shared" si="8"/>
        <v>0</v>
      </c>
      <c r="P37" s="332">
        <f t="shared" si="8"/>
        <v>0</v>
      </c>
      <c r="Q37" s="332">
        <f t="shared" si="8"/>
        <v>0</v>
      </c>
      <c r="R37" s="332">
        <f t="shared" si="8"/>
        <v>0</v>
      </c>
      <c r="S37" s="294">
        <f>IF($E37=0,0,$F37/$E37*100)</f>
        <v>2.7522935779816518</v>
      </c>
      <c r="T37" s="294">
        <f>IF($E37=0,0,SUM($J37,$N37)/$E37*100)</f>
        <v>27.522935779816514</v>
      </c>
    </row>
    <row r="38" spans="2:20" ht="15" customHeight="1">
      <c r="B38" s="150"/>
      <c r="C38" s="89" t="s">
        <v>8</v>
      </c>
      <c r="D38" s="89" t="s">
        <v>27</v>
      </c>
      <c r="E38" s="331">
        <f>SUM(F38:L38)</f>
        <v>74</v>
      </c>
      <c r="F38" s="332">
        <f>F42+F46+F50+F54+F58</f>
        <v>2</v>
      </c>
      <c r="G38" s="332">
        <f aca="true" t="shared" si="9" ref="G38:R38">G42+G46+G50+G54+G58</f>
        <v>0</v>
      </c>
      <c r="H38" s="332">
        <f t="shared" si="9"/>
        <v>0</v>
      </c>
      <c r="I38" s="332">
        <f t="shared" si="9"/>
        <v>0</v>
      </c>
      <c r="J38" s="332">
        <f t="shared" si="9"/>
        <v>21</v>
      </c>
      <c r="K38" s="332">
        <f t="shared" si="9"/>
        <v>51</v>
      </c>
      <c r="L38" s="332">
        <f t="shared" si="9"/>
        <v>0</v>
      </c>
      <c r="M38" s="336" t="s">
        <v>356</v>
      </c>
      <c r="N38" s="332">
        <f t="shared" si="9"/>
        <v>0</v>
      </c>
      <c r="O38" s="332">
        <f t="shared" si="9"/>
        <v>0</v>
      </c>
      <c r="P38" s="332">
        <f t="shared" si="9"/>
        <v>0</v>
      </c>
      <c r="Q38" s="332">
        <f t="shared" si="9"/>
        <v>0</v>
      </c>
      <c r="R38" s="332">
        <f t="shared" si="9"/>
        <v>0</v>
      </c>
      <c r="S38" s="294">
        <f>IF($E38=0,0,$F38/$E38*100)</f>
        <v>2.7027027027027026</v>
      </c>
      <c r="T38" s="294">
        <f>IF($E38=0,0,SUM($J38,$N38)/$E38*100)</f>
        <v>28.37837837837838</v>
      </c>
    </row>
    <row r="39" spans="2:20" ht="15" customHeight="1">
      <c r="B39" s="150"/>
      <c r="C39" s="89"/>
      <c r="D39" s="89" t="s">
        <v>28</v>
      </c>
      <c r="E39" s="331">
        <f>SUM(F39:L39)</f>
        <v>35</v>
      </c>
      <c r="F39" s="332">
        <f>F43+F47+F51+F55+F59</f>
        <v>1</v>
      </c>
      <c r="G39" s="332">
        <f aca="true" t="shared" si="10" ref="G39:R39">G43+G47+G51+G55+G59</f>
        <v>0</v>
      </c>
      <c r="H39" s="332">
        <f t="shared" si="10"/>
        <v>0</v>
      </c>
      <c r="I39" s="332">
        <f t="shared" si="10"/>
        <v>0</v>
      </c>
      <c r="J39" s="332">
        <f>J43+J47+J51+J55+J59</f>
        <v>9</v>
      </c>
      <c r="K39" s="332">
        <f t="shared" si="10"/>
        <v>25</v>
      </c>
      <c r="L39" s="332">
        <f t="shared" si="10"/>
        <v>0</v>
      </c>
      <c r="M39" s="336" t="s">
        <v>355</v>
      </c>
      <c r="N39" s="332">
        <f>N43+N47+N51+N55+N59</f>
        <v>0</v>
      </c>
      <c r="O39" s="332">
        <f t="shared" si="10"/>
        <v>0</v>
      </c>
      <c r="P39" s="332">
        <f t="shared" si="10"/>
        <v>0</v>
      </c>
      <c r="Q39" s="332">
        <f t="shared" si="10"/>
        <v>0</v>
      </c>
      <c r="R39" s="332">
        <f t="shared" si="10"/>
        <v>0</v>
      </c>
      <c r="S39" s="294">
        <f>IF($E39=0,0,$F39/$E39*100)</f>
        <v>2.857142857142857</v>
      </c>
      <c r="T39" s="294">
        <f>IF($E39=0,0,SUM($J39,$N39)/$E39*100)</f>
        <v>25.71428571428571</v>
      </c>
    </row>
    <row r="40" spans="2:20" ht="6.75" customHeight="1">
      <c r="B40" s="511" t="s">
        <v>307</v>
      </c>
      <c r="C40" s="89"/>
      <c r="D40" s="89"/>
      <c r="E40" s="333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5"/>
      <c r="T40" s="335"/>
    </row>
    <row r="41" spans="2:20" ht="15" customHeight="1">
      <c r="B41" s="511"/>
      <c r="C41" s="505" t="s">
        <v>303</v>
      </c>
      <c r="D41" s="89" t="s">
        <v>8</v>
      </c>
      <c r="E41" s="331">
        <f>SUM(F41:L41)</f>
        <v>3</v>
      </c>
      <c r="F41" s="332">
        <f aca="true" t="shared" si="11" ref="F41:R41">F42+F43</f>
        <v>1</v>
      </c>
      <c r="G41" s="332">
        <f t="shared" si="11"/>
        <v>0</v>
      </c>
      <c r="H41" s="332">
        <f t="shared" si="11"/>
        <v>0</v>
      </c>
      <c r="I41" s="332">
        <f t="shared" si="11"/>
        <v>0</v>
      </c>
      <c r="J41" s="332">
        <f t="shared" si="11"/>
        <v>1</v>
      </c>
      <c r="K41" s="332">
        <f t="shared" si="11"/>
        <v>1</v>
      </c>
      <c r="L41" s="332">
        <f t="shared" si="11"/>
        <v>0</v>
      </c>
      <c r="M41" s="336" t="s">
        <v>355</v>
      </c>
      <c r="N41" s="332">
        <f t="shared" si="11"/>
        <v>0</v>
      </c>
      <c r="O41" s="332">
        <f t="shared" si="11"/>
        <v>0</v>
      </c>
      <c r="P41" s="332">
        <f t="shared" si="11"/>
        <v>0</v>
      </c>
      <c r="Q41" s="332">
        <f t="shared" si="11"/>
        <v>0</v>
      </c>
      <c r="R41" s="332">
        <f t="shared" si="11"/>
        <v>0</v>
      </c>
      <c r="S41" s="294">
        <f>IF($E41=0,0,$F41/$E41*100)</f>
        <v>33.33333333333333</v>
      </c>
      <c r="T41" s="294">
        <f>IF($E41=0,0,SUM($J41,$N41)/$E41*100)</f>
        <v>33.33333333333333</v>
      </c>
    </row>
    <row r="42" spans="2:20" ht="15" customHeight="1">
      <c r="B42" s="511"/>
      <c r="C42" s="505"/>
      <c r="D42" s="89" t="s">
        <v>27</v>
      </c>
      <c r="E42" s="331">
        <f>SUM(F42:L42)</f>
        <v>2</v>
      </c>
      <c r="F42" s="354">
        <v>1</v>
      </c>
      <c r="G42" s="354">
        <v>0</v>
      </c>
      <c r="H42" s="354">
        <v>0</v>
      </c>
      <c r="I42" s="354">
        <v>0</v>
      </c>
      <c r="J42" s="354">
        <v>0</v>
      </c>
      <c r="K42" s="354">
        <v>1</v>
      </c>
      <c r="L42" s="354">
        <v>0</v>
      </c>
      <c r="M42" s="336" t="s">
        <v>356</v>
      </c>
      <c r="N42" s="354">
        <v>0</v>
      </c>
      <c r="O42" s="354">
        <v>0</v>
      </c>
      <c r="P42" s="354">
        <v>0</v>
      </c>
      <c r="Q42" s="354">
        <v>0</v>
      </c>
      <c r="R42" s="354">
        <v>0</v>
      </c>
      <c r="S42" s="294">
        <f>IF($E42=0,0,$F42/$E42*100)</f>
        <v>50</v>
      </c>
      <c r="T42" s="294">
        <f>IF($E42=0,0,SUM($J42,$N42)/$E42*100)</f>
        <v>0</v>
      </c>
    </row>
    <row r="43" spans="2:20" ht="15" customHeight="1">
      <c r="B43" s="511"/>
      <c r="C43" s="505"/>
      <c r="D43" s="89" t="s">
        <v>28</v>
      </c>
      <c r="E43" s="331">
        <f>SUM(F43:L43)</f>
        <v>1</v>
      </c>
      <c r="F43" s="354">
        <v>0</v>
      </c>
      <c r="G43" s="354">
        <v>0</v>
      </c>
      <c r="H43" s="354">
        <v>0</v>
      </c>
      <c r="I43" s="354">
        <v>0</v>
      </c>
      <c r="J43" s="354">
        <v>1</v>
      </c>
      <c r="K43" s="354">
        <v>0</v>
      </c>
      <c r="L43" s="354">
        <v>0</v>
      </c>
      <c r="M43" s="336" t="s">
        <v>355</v>
      </c>
      <c r="N43" s="354">
        <v>0</v>
      </c>
      <c r="O43" s="354">
        <v>0</v>
      </c>
      <c r="P43" s="354">
        <v>0</v>
      </c>
      <c r="Q43" s="354">
        <v>0</v>
      </c>
      <c r="R43" s="354">
        <v>0</v>
      </c>
      <c r="S43" s="294">
        <f>IF($E43=0,0,$F43/$E43*100)</f>
        <v>0</v>
      </c>
      <c r="T43" s="294">
        <f>IF($E43=0,0,SUM($J43,$N43)/$E43*100)</f>
        <v>100</v>
      </c>
    </row>
    <row r="44" spans="2:20" ht="6.75" customHeight="1">
      <c r="B44" s="511"/>
      <c r="C44" s="89"/>
      <c r="D44" s="89"/>
      <c r="E44" s="333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5"/>
      <c r="T44" s="335"/>
    </row>
    <row r="45" spans="2:20" ht="15" customHeight="1">
      <c r="B45" s="511"/>
      <c r="C45" s="505" t="s">
        <v>304</v>
      </c>
      <c r="D45" s="89" t="s">
        <v>8</v>
      </c>
      <c r="E45" s="331">
        <f>SUM(F45:L45)</f>
        <v>4</v>
      </c>
      <c r="F45" s="332">
        <f aca="true" t="shared" si="12" ref="F45:R45">F46+F47</f>
        <v>1</v>
      </c>
      <c r="G45" s="332">
        <f t="shared" si="12"/>
        <v>0</v>
      </c>
      <c r="H45" s="332">
        <f t="shared" si="12"/>
        <v>0</v>
      </c>
      <c r="I45" s="332">
        <f t="shared" si="12"/>
        <v>0</v>
      </c>
      <c r="J45" s="332">
        <f t="shared" si="12"/>
        <v>3</v>
      </c>
      <c r="K45" s="332">
        <f t="shared" si="12"/>
        <v>0</v>
      </c>
      <c r="L45" s="332">
        <f t="shared" si="12"/>
        <v>0</v>
      </c>
      <c r="M45" s="336" t="s">
        <v>355</v>
      </c>
      <c r="N45" s="332">
        <f t="shared" si="12"/>
        <v>0</v>
      </c>
      <c r="O45" s="332">
        <f t="shared" si="12"/>
        <v>0</v>
      </c>
      <c r="P45" s="332">
        <f t="shared" si="12"/>
        <v>0</v>
      </c>
      <c r="Q45" s="332">
        <f t="shared" si="12"/>
        <v>0</v>
      </c>
      <c r="R45" s="332">
        <f t="shared" si="12"/>
        <v>0</v>
      </c>
      <c r="S45" s="294">
        <f>IF($E45=0,0,$F45/$E45*100)</f>
        <v>25</v>
      </c>
      <c r="T45" s="294">
        <f>IF($E45=0,0,SUM($J45,$N45)/$E45*100)</f>
        <v>75</v>
      </c>
    </row>
    <row r="46" spans="2:20" ht="15" customHeight="1">
      <c r="B46" s="511"/>
      <c r="C46" s="505"/>
      <c r="D46" s="89" t="s">
        <v>27</v>
      </c>
      <c r="E46" s="331">
        <f>SUM(F46:L46)</f>
        <v>3</v>
      </c>
      <c r="F46" s="354">
        <v>1</v>
      </c>
      <c r="G46" s="354">
        <v>0</v>
      </c>
      <c r="H46" s="354">
        <v>0</v>
      </c>
      <c r="I46" s="354">
        <v>0</v>
      </c>
      <c r="J46" s="354">
        <v>2</v>
      </c>
      <c r="K46" s="354">
        <v>0</v>
      </c>
      <c r="L46" s="354">
        <v>0</v>
      </c>
      <c r="M46" s="336" t="s">
        <v>356</v>
      </c>
      <c r="N46" s="354">
        <v>0</v>
      </c>
      <c r="O46" s="354">
        <v>0</v>
      </c>
      <c r="P46" s="354">
        <v>0</v>
      </c>
      <c r="Q46" s="354">
        <v>0</v>
      </c>
      <c r="R46" s="354">
        <v>0</v>
      </c>
      <c r="S46" s="294">
        <f>IF($E46=0,0,$F46/$E46*100)</f>
        <v>33.33333333333333</v>
      </c>
      <c r="T46" s="294">
        <f>IF($E46=0,0,SUM($J46,$N46)/$E46*100)</f>
        <v>66.66666666666666</v>
      </c>
    </row>
    <row r="47" spans="2:20" ht="15" customHeight="1">
      <c r="B47" s="511"/>
      <c r="C47" s="505"/>
      <c r="D47" s="89" t="s">
        <v>28</v>
      </c>
      <c r="E47" s="331">
        <f>SUM(F47:L47)</f>
        <v>1</v>
      </c>
      <c r="F47" s="354">
        <v>0</v>
      </c>
      <c r="G47" s="354">
        <v>0</v>
      </c>
      <c r="H47" s="354">
        <v>0</v>
      </c>
      <c r="I47" s="354">
        <v>0</v>
      </c>
      <c r="J47" s="354">
        <v>1</v>
      </c>
      <c r="K47" s="354">
        <v>0</v>
      </c>
      <c r="L47" s="354">
        <v>0</v>
      </c>
      <c r="M47" s="336" t="s">
        <v>355</v>
      </c>
      <c r="N47" s="354">
        <v>0</v>
      </c>
      <c r="O47" s="354">
        <v>0</v>
      </c>
      <c r="P47" s="354">
        <v>0</v>
      </c>
      <c r="Q47" s="354">
        <v>0</v>
      </c>
      <c r="R47" s="354">
        <v>0</v>
      </c>
      <c r="S47" s="294">
        <f>IF($E47=0,0,$F47/$E47*100)</f>
        <v>0</v>
      </c>
      <c r="T47" s="294">
        <f>IF($E47=0,0,SUM($J47,$N47)/$E47*100)</f>
        <v>100</v>
      </c>
    </row>
    <row r="48" spans="2:20" ht="6.75" customHeight="1">
      <c r="B48" s="511"/>
      <c r="C48" s="89"/>
      <c r="D48" s="89"/>
      <c r="E48" s="333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5"/>
      <c r="T48" s="335"/>
    </row>
    <row r="49" spans="2:20" ht="15" customHeight="1">
      <c r="B49" s="511"/>
      <c r="C49" s="505" t="s">
        <v>52</v>
      </c>
      <c r="D49" s="89" t="s">
        <v>8</v>
      </c>
      <c r="E49" s="331">
        <f>SUM(F49:L49)</f>
        <v>82</v>
      </c>
      <c r="F49" s="332">
        <f aca="true" t="shared" si="13" ref="F49:R49">F50+F51</f>
        <v>0</v>
      </c>
      <c r="G49" s="332">
        <f t="shared" si="13"/>
        <v>0</v>
      </c>
      <c r="H49" s="332">
        <f t="shared" si="13"/>
        <v>0</v>
      </c>
      <c r="I49" s="332">
        <f t="shared" si="13"/>
        <v>0</v>
      </c>
      <c r="J49" s="332">
        <f t="shared" si="13"/>
        <v>23</v>
      </c>
      <c r="K49" s="332">
        <f t="shared" si="13"/>
        <v>59</v>
      </c>
      <c r="L49" s="332">
        <f t="shared" si="13"/>
        <v>0</v>
      </c>
      <c r="M49" s="336" t="s">
        <v>355</v>
      </c>
      <c r="N49" s="332">
        <f t="shared" si="13"/>
        <v>0</v>
      </c>
      <c r="O49" s="332">
        <f t="shared" si="13"/>
        <v>0</v>
      </c>
      <c r="P49" s="332">
        <f t="shared" si="13"/>
        <v>0</v>
      </c>
      <c r="Q49" s="332">
        <f t="shared" si="13"/>
        <v>0</v>
      </c>
      <c r="R49" s="332">
        <f t="shared" si="13"/>
        <v>0</v>
      </c>
      <c r="S49" s="294">
        <f>IF($E49=0,0,$F49/$E49*100)</f>
        <v>0</v>
      </c>
      <c r="T49" s="294">
        <f>IF($E49=0,0,SUM($J49,$N49)/$E49*100)</f>
        <v>28.04878048780488</v>
      </c>
    </row>
    <row r="50" spans="2:20" ht="15" customHeight="1">
      <c r="B50" s="511"/>
      <c r="C50" s="505"/>
      <c r="D50" s="89" t="s">
        <v>27</v>
      </c>
      <c r="E50" s="331">
        <f>SUM(F50:L50)</f>
        <v>55</v>
      </c>
      <c r="F50" s="354">
        <v>0</v>
      </c>
      <c r="G50" s="354">
        <v>0</v>
      </c>
      <c r="H50" s="354">
        <v>0</v>
      </c>
      <c r="I50" s="354">
        <v>0</v>
      </c>
      <c r="J50" s="354">
        <v>17</v>
      </c>
      <c r="K50" s="354">
        <v>38</v>
      </c>
      <c r="L50" s="354">
        <v>0</v>
      </c>
      <c r="M50" s="336" t="s">
        <v>356</v>
      </c>
      <c r="N50" s="354">
        <v>0</v>
      </c>
      <c r="O50" s="354">
        <v>0</v>
      </c>
      <c r="P50" s="354">
        <v>0</v>
      </c>
      <c r="Q50" s="354">
        <v>0</v>
      </c>
      <c r="R50" s="354">
        <v>0</v>
      </c>
      <c r="S50" s="294">
        <f>IF($E50=0,0,$F50/$E50*100)</f>
        <v>0</v>
      </c>
      <c r="T50" s="294">
        <f>IF($E50=0,0,SUM($J50,$N50)/$E50*100)</f>
        <v>30.909090909090907</v>
      </c>
    </row>
    <row r="51" spans="2:20" ht="15" customHeight="1">
      <c r="B51" s="511"/>
      <c r="C51" s="505"/>
      <c r="D51" s="89" t="s">
        <v>28</v>
      </c>
      <c r="E51" s="331">
        <f>SUM(F51:L51)</f>
        <v>27</v>
      </c>
      <c r="F51" s="354">
        <v>0</v>
      </c>
      <c r="G51" s="354">
        <v>0</v>
      </c>
      <c r="H51" s="354">
        <v>0</v>
      </c>
      <c r="I51" s="354">
        <v>0</v>
      </c>
      <c r="J51" s="354">
        <v>6</v>
      </c>
      <c r="K51" s="354">
        <v>21</v>
      </c>
      <c r="L51" s="354">
        <v>0</v>
      </c>
      <c r="M51" s="336" t="s">
        <v>355</v>
      </c>
      <c r="N51" s="354">
        <v>0</v>
      </c>
      <c r="O51" s="354">
        <v>0</v>
      </c>
      <c r="P51" s="354">
        <v>0</v>
      </c>
      <c r="Q51" s="354">
        <v>0</v>
      </c>
      <c r="R51" s="354">
        <v>0</v>
      </c>
      <c r="S51" s="294">
        <f>IF($E51=0,0,$F51/$E51*100)</f>
        <v>0</v>
      </c>
      <c r="T51" s="294">
        <f>IF($E51=0,0,SUM($J51,$N51)/$E51*100)</f>
        <v>22.22222222222222</v>
      </c>
    </row>
    <row r="52" spans="2:20" ht="6.75" customHeight="1">
      <c r="B52" s="511"/>
      <c r="C52" s="89"/>
      <c r="D52" s="89"/>
      <c r="E52" s="333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5"/>
      <c r="T52" s="335"/>
    </row>
    <row r="53" spans="2:20" ht="15" customHeight="1">
      <c r="B53" s="511"/>
      <c r="C53" s="505" t="s">
        <v>306</v>
      </c>
      <c r="D53" s="89" t="s">
        <v>8</v>
      </c>
      <c r="E53" s="331">
        <f>SUM(F53:L53)</f>
        <v>3</v>
      </c>
      <c r="F53" s="332">
        <f aca="true" t="shared" si="14" ref="F53:R53">F54+F55</f>
        <v>0</v>
      </c>
      <c r="G53" s="332">
        <f t="shared" si="14"/>
        <v>0</v>
      </c>
      <c r="H53" s="332">
        <f t="shared" si="14"/>
        <v>0</v>
      </c>
      <c r="I53" s="332">
        <f t="shared" si="14"/>
        <v>0</v>
      </c>
      <c r="J53" s="332">
        <f t="shared" si="14"/>
        <v>0</v>
      </c>
      <c r="K53" s="332">
        <f t="shared" si="14"/>
        <v>3</v>
      </c>
      <c r="L53" s="332">
        <f t="shared" si="14"/>
        <v>0</v>
      </c>
      <c r="M53" s="336" t="s">
        <v>355</v>
      </c>
      <c r="N53" s="332">
        <f t="shared" si="14"/>
        <v>0</v>
      </c>
      <c r="O53" s="332">
        <f t="shared" si="14"/>
        <v>0</v>
      </c>
      <c r="P53" s="332">
        <f t="shared" si="14"/>
        <v>0</v>
      </c>
      <c r="Q53" s="332">
        <f t="shared" si="14"/>
        <v>0</v>
      </c>
      <c r="R53" s="332">
        <f t="shared" si="14"/>
        <v>0</v>
      </c>
      <c r="S53" s="294">
        <f>IF($E53=0,0,$F53/$E53*100)</f>
        <v>0</v>
      </c>
      <c r="T53" s="294">
        <f>IF($E53=0,0,SUM($J53,$N53)/$E53*100)</f>
        <v>0</v>
      </c>
    </row>
    <row r="54" spans="2:20" ht="15" customHeight="1">
      <c r="B54" s="511"/>
      <c r="C54" s="505"/>
      <c r="D54" s="89" t="s">
        <v>27</v>
      </c>
      <c r="E54" s="331">
        <f>SUM(F54:L54)</f>
        <v>2</v>
      </c>
      <c r="F54" s="354">
        <v>0</v>
      </c>
      <c r="G54" s="354">
        <v>0</v>
      </c>
      <c r="H54" s="354">
        <v>0</v>
      </c>
      <c r="I54" s="354">
        <v>0</v>
      </c>
      <c r="J54" s="354">
        <v>0</v>
      </c>
      <c r="K54" s="354">
        <v>2</v>
      </c>
      <c r="L54" s="354">
        <v>0</v>
      </c>
      <c r="M54" s="336" t="s">
        <v>356</v>
      </c>
      <c r="N54" s="354">
        <v>0</v>
      </c>
      <c r="O54" s="354">
        <v>0</v>
      </c>
      <c r="P54" s="354">
        <v>0</v>
      </c>
      <c r="Q54" s="354">
        <v>0</v>
      </c>
      <c r="R54" s="354">
        <v>0</v>
      </c>
      <c r="S54" s="294">
        <f>IF($E54=0,0,$F54/$E54*100)</f>
        <v>0</v>
      </c>
      <c r="T54" s="294">
        <f>IF($E54=0,0,SUM($J54,$N54)/$E54*100)</f>
        <v>0</v>
      </c>
    </row>
    <row r="55" spans="2:20" ht="15" customHeight="1">
      <c r="B55" s="511"/>
      <c r="C55" s="505"/>
      <c r="D55" s="89" t="s">
        <v>28</v>
      </c>
      <c r="E55" s="331">
        <f>SUM(F55:L55)</f>
        <v>1</v>
      </c>
      <c r="F55" s="354">
        <v>0</v>
      </c>
      <c r="G55" s="354">
        <v>0</v>
      </c>
      <c r="H55" s="354">
        <v>0</v>
      </c>
      <c r="I55" s="354">
        <v>0</v>
      </c>
      <c r="J55" s="354">
        <v>0</v>
      </c>
      <c r="K55" s="354">
        <v>1</v>
      </c>
      <c r="L55" s="354">
        <v>0</v>
      </c>
      <c r="M55" s="336" t="s">
        <v>355</v>
      </c>
      <c r="N55" s="354">
        <v>0</v>
      </c>
      <c r="O55" s="354">
        <v>0</v>
      </c>
      <c r="P55" s="354">
        <v>0</v>
      </c>
      <c r="Q55" s="354">
        <v>0</v>
      </c>
      <c r="R55" s="354">
        <v>0</v>
      </c>
      <c r="S55" s="294">
        <f>IF($E55=0,0,$F55/$E55*100)</f>
        <v>0</v>
      </c>
      <c r="T55" s="294">
        <f>IF($E55=0,0,SUM($J55,$N55)/$E55*100)</f>
        <v>0</v>
      </c>
    </row>
    <row r="56" spans="2:20" ht="6.75" customHeight="1">
      <c r="B56" s="511"/>
      <c r="C56" s="89"/>
      <c r="D56" s="89"/>
      <c r="E56" s="333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5"/>
      <c r="T56" s="335"/>
    </row>
    <row r="57" spans="2:20" ht="15" customHeight="1">
      <c r="B57" s="150"/>
      <c r="C57" s="505" t="s">
        <v>305</v>
      </c>
      <c r="D57" s="89" t="s">
        <v>8</v>
      </c>
      <c r="E57" s="331">
        <f>SUM(F57:L57)</f>
        <v>17</v>
      </c>
      <c r="F57" s="332">
        <f aca="true" t="shared" si="15" ref="F57:R57">F58+F59</f>
        <v>1</v>
      </c>
      <c r="G57" s="332">
        <f t="shared" si="15"/>
        <v>0</v>
      </c>
      <c r="H57" s="332">
        <f t="shared" si="15"/>
        <v>0</v>
      </c>
      <c r="I57" s="332">
        <f t="shared" si="15"/>
        <v>0</v>
      </c>
      <c r="J57" s="332">
        <f t="shared" si="15"/>
        <v>3</v>
      </c>
      <c r="K57" s="332">
        <f t="shared" si="15"/>
        <v>13</v>
      </c>
      <c r="L57" s="332">
        <f t="shared" si="15"/>
        <v>0</v>
      </c>
      <c r="M57" s="336" t="s">
        <v>355</v>
      </c>
      <c r="N57" s="332">
        <f t="shared" si="15"/>
        <v>0</v>
      </c>
      <c r="O57" s="332">
        <f t="shared" si="15"/>
        <v>0</v>
      </c>
      <c r="P57" s="332">
        <f t="shared" si="15"/>
        <v>0</v>
      </c>
      <c r="Q57" s="332">
        <f t="shared" si="15"/>
        <v>0</v>
      </c>
      <c r="R57" s="332">
        <f t="shared" si="15"/>
        <v>0</v>
      </c>
      <c r="S57" s="294">
        <f>IF($E57=0,0,$F57/$E57*100)</f>
        <v>5.88235294117647</v>
      </c>
      <c r="T57" s="294">
        <f>IF($E57=0,0,SUM($J57,$N57)/$E57*100)</f>
        <v>17.647058823529413</v>
      </c>
    </row>
    <row r="58" spans="2:20" ht="15" customHeight="1">
      <c r="B58" s="150"/>
      <c r="C58" s="505"/>
      <c r="D58" s="89" t="s">
        <v>27</v>
      </c>
      <c r="E58" s="331">
        <f>SUM(F58:L58)</f>
        <v>12</v>
      </c>
      <c r="F58" s="354">
        <v>0</v>
      </c>
      <c r="G58" s="354">
        <v>0</v>
      </c>
      <c r="H58" s="354">
        <v>0</v>
      </c>
      <c r="I58" s="354">
        <v>0</v>
      </c>
      <c r="J58" s="354">
        <v>2</v>
      </c>
      <c r="K58" s="354">
        <v>10</v>
      </c>
      <c r="L58" s="354">
        <v>0</v>
      </c>
      <c r="M58" s="336" t="s">
        <v>356</v>
      </c>
      <c r="N58" s="354">
        <v>0</v>
      </c>
      <c r="O58" s="354">
        <v>0</v>
      </c>
      <c r="P58" s="354">
        <v>0</v>
      </c>
      <c r="Q58" s="354">
        <v>0</v>
      </c>
      <c r="R58" s="354">
        <v>0</v>
      </c>
      <c r="S58" s="294">
        <f>IF($E58=0,0,$F58/$E58*100)</f>
        <v>0</v>
      </c>
      <c r="T58" s="294">
        <f>IF($E58=0,0,SUM($J58,$N58)/$E58*100)</f>
        <v>16.666666666666664</v>
      </c>
    </row>
    <row r="59" spans="2:20" ht="15" customHeight="1">
      <c r="B59" s="150"/>
      <c r="C59" s="505"/>
      <c r="D59" s="89" t="s">
        <v>28</v>
      </c>
      <c r="E59" s="331">
        <f>SUM(F59:L59)</f>
        <v>5</v>
      </c>
      <c r="F59" s="354">
        <v>1</v>
      </c>
      <c r="G59" s="354">
        <v>0</v>
      </c>
      <c r="H59" s="354">
        <v>0</v>
      </c>
      <c r="I59" s="354">
        <v>0</v>
      </c>
      <c r="J59" s="354">
        <v>1</v>
      </c>
      <c r="K59" s="354">
        <v>3</v>
      </c>
      <c r="L59" s="354">
        <v>0</v>
      </c>
      <c r="M59" s="336" t="s">
        <v>355</v>
      </c>
      <c r="N59" s="354">
        <v>0</v>
      </c>
      <c r="O59" s="354">
        <v>0</v>
      </c>
      <c r="P59" s="354">
        <v>0</v>
      </c>
      <c r="Q59" s="354">
        <v>0</v>
      </c>
      <c r="R59" s="354">
        <v>0</v>
      </c>
      <c r="S59" s="294">
        <f>IF($E59=0,0,$F59/$E59*100)</f>
        <v>20</v>
      </c>
      <c r="T59" s="294">
        <f>IF($E59=0,0,SUM($J59,$N59)/$E59*100)</f>
        <v>20</v>
      </c>
    </row>
    <row r="60" spans="2:20" ht="15" customHeight="1" thickBot="1">
      <c r="B60" s="156"/>
      <c r="C60" s="97"/>
      <c r="D60" s="97"/>
      <c r="E60" s="337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9"/>
      <c r="T60" s="339"/>
    </row>
  </sheetData>
  <sheetProtection/>
  <mergeCells count="15">
    <mergeCell ref="M4:R4"/>
    <mergeCell ref="C53:C55"/>
    <mergeCell ref="B8:D8"/>
    <mergeCell ref="B16:B32"/>
    <mergeCell ref="N5:R6"/>
    <mergeCell ref="C17:C19"/>
    <mergeCell ref="C29:C31"/>
    <mergeCell ref="C25:C27"/>
    <mergeCell ref="B40:B56"/>
    <mergeCell ref="C21:C23"/>
    <mergeCell ref="C41:C43"/>
    <mergeCell ref="C45:C47"/>
    <mergeCell ref="C49:C51"/>
    <mergeCell ref="C33:C35"/>
    <mergeCell ref="C57:C59"/>
  </mergeCells>
  <printOptions/>
  <pageMargins left="0.8661417322834646" right="0" top="0.984251968503937" bottom="0.984251968503937" header="0.7086614173228347" footer="0.7086614173228347"/>
  <pageSetup orientation="portrait" paperSize="9" scale="90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.75" customHeight="1"/>
  <cols>
    <col min="1" max="1" width="0.5" style="59" customWidth="1"/>
    <col min="2" max="2" width="12.625" style="5" customWidth="1"/>
    <col min="3" max="8" width="11.625" style="5" customWidth="1"/>
    <col min="9" max="9" width="6.00390625" style="5" customWidth="1"/>
    <col min="10" max="16384" width="11.00390625" style="5" customWidth="1"/>
  </cols>
  <sheetData>
    <row r="1" ht="4.5" customHeight="1"/>
    <row r="2" spans="2:12" ht="12.75" customHeight="1">
      <c r="B2" s="125" t="s">
        <v>331</v>
      </c>
      <c r="C2" s="125"/>
      <c r="D2" s="125"/>
      <c r="E2" s="125"/>
      <c r="F2" s="125"/>
      <c r="G2" s="125"/>
      <c r="H2" s="125"/>
      <c r="I2" s="27"/>
      <c r="J2" s="27"/>
      <c r="K2" s="27"/>
      <c r="L2" s="27"/>
    </row>
    <row r="3" ht="4.5" customHeight="1" thickBot="1">
      <c r="A3" s="5"/>
    </row>
    <row r="4" spans="1:8" s="168" customFormat="1" ht="12.75" customHeight="1">
      <c r="A4" s="41"/>
      <c r="B4" s="369" t="s">
        <v>23</v>
      </c>
      <c r="C4" s="362" t="s">
        <v>41</v>
      </c>
      <c r="D4" s="363"/>
      <c r="E4" s="368"/>
      <c r="F4" s="362" t="s">
        <v>42</v>
      </c>
      <c r="G4" s="363"/>
      <c r="H4" s="363"/>
    </row>
    <row r="5" spans="2:8" s="168" customFormat="1" ht="12.75" customHeight="1">
      <c r="B5" s="370"/>
      <c r="C5" s="112" t="s">
        <v>8</v>
      </c>
      <c r="D5" s="112" t="s">
        <v>24</v>
      </c>
      <c r="E5" s="112" t="s">
        <v>25</v>
      </c>
      <c r="F5" s="112" t="s">
        <v>8</v>
      </c>
      <c r="G5" s="112" t="s">
        <v>24</v>
      </c>
      <c r="H5" s="112" t="s">
        <v>25</v>
      </c>
    </row>
    <row r="6" spans="2:8" s="168" customFormat="1" ht="4.5" customHeight="1">
      <c r="B6" s="193"/>
      <c r="C6" s="194"/>
      <c r="D6" s="195"/>
      <c r="E6" s="195"/>
      <c r="F6" s="195"/>
      <c r="G6" s="195"/>
      <c r="H6" s="195"/>
    </row>
    <row r="7" spans="2:9" s="41" customFormat="1" ht="13.5" customHeight="1">
      <c r="B7" s="196" t="s">
        <v>408</v>
      </c>
      <c r="C7" s="164">
        <f aca="true" t="shared" si="0" ref="C7:H7">SUM(C11:C35)</f>
        <v>253</v>
      </c>
      <c r="D7" s="164">
        <f t="shared" si="0"/>
        <v>246</v>
      </c>
      <c r="E7" s="164">
        <f t="shared" si="0"/>
        <v>7</v>
      </c>
      <c r="F7" s="164">
        <f t="shared" si="0"/>
        <v>96</v>
      </c>
      <c r="G7" s="164">
        <f t="shared" si="0"/>
        <v>92</v>
      </c>
      <c r="H7" s="192">
        <f t="shared" si="0"/>
        <v>4</v>
      </c>
      <c r="I7" s="197"/>
    </row>
    <row r="8" spans="2:9" s="41" customFormat="1" ht="12.75" customHeight="1">
      <c r="B8" s="162" t="s">
        <v>409</v>
      </c>
      <c r="C8" s="178">
        <f>D8+E8</f>
        <v>1</v>
      </c>
      <c r="D8" s="178">
        <v>1</v>
      </c>
      <c r="E8" s="178">
        <v>0</v>
      </c>
      <c r="F8" s="178">
        <f>G8+H8</f>
        <v>1</v>
      </c>
      <c r="G8" s="178">
        <v>1</v>
      </c>
      <c r="H8" s="178">
        <v>0</v>
      </c>
      <c r="I8" s="197"/>
    </row>
    <row r="9" spans="2:9" s="41" customFormat="1" ht="12.75" customHeight="1">
      <c r="B9" s="162" t="s">
        <v>410</v>
      </c>
      <c r="C9" s="178">
        <f>D9+E9</f>
        <v>2</v>
      </c>
      <c r="D9" s="178">
        <v>2</v>
      </c>
      <c r="E9" s="178">
        <v>0</v>
      </c>
      <c r="F9" s="178">
        <f>G9+H9</f>
        <v>2</v>
      </c>
      <c r="G9" s="178">
        <v>2</v>
      </c>
      <c r="H9" s="178">
        <v>0</v>
      </c>
      <c r="I9" s="197"/>
    </row>
    <row r="10" spans="2:8" s="41" customFormat="1" ht="4.5" customHeight="1">
      <c r="B10" s="162"/>
      <c r="C10" s="179"/>
      <c r="D10" s="179"/>
      <c r="E10" s="179"/>
      <c r="F10" s="179"/>
      <c r="G10" s="179"/>
      <c r="H10" s="179"/>
    </row>
    <row r="11" spans="2:8" s="41" customFormat="1" ht="13.5" customHeight="1">
      <c r="B11" s="162" t="s">
        <v>407</v>
      </c>
      <c r="C11" s="178">
        <v>35</v>
      </c>
      <c r="D11" s="178">
        <v>34</v>
      </c>
      <c r="E11" s="178">
        <v>1</v>
      </c>
      <c r="F11" s="178">
        <v>19</v>
      </c>
      <c r="G11" s="178">
        <v>19</v>
      </c>
      <c r="H11" s="178">
        <v>0</v>
      </c>
    </row>
    <row r="12" spans="2:8" s="41" customFormat="1" ht="12.75" customHeight="1">
      <c r="B12" s="162" t="s">
        <v>406</v>
      </c>
      <c r="C12" s="178">
        <v>17</v>
      </c>
      <c r="D12" s="178">
        <v>17</v>
      </c>
      <c r="E12" s="178">
        <v>0</v>
      </c>
      <c r="F12" s="178">
        <v>7</v>
      </c>
      <c r="G12" s="178">
        <v>6</v>
      </c>
      <c r="H12" s="178">
        <v>1</v>
      </c>
    </row>
    <row r="13" spans="2:8" s="41" customFormat="1" ht="12.75" customHeight="1">
      <c r="B13" s="162" t="s">
        <v>405</v>
      </c>
      <c r="C13" s="178">
        <v>11</v>
      </c>
      <c r="D13" s="178">
        <v>11</v>
      </c>
      <c r="E13" s="178">
        <v>0</v>
      </c>
      <c r="F13" s="178">
        <v>3</v>
      </c>
      <c r="G13" s="178">
        <v>3</v>
      </c>
      <c r="H13" s="178">
        <v>0</v>
      </c>
    </row>
    <row r="14" spans="2:8" s="41" customFormat="1" ht="12.75" customHeight="1">
      <c r="B14" s="162" t="s">
        <v>404</v>
      </c>
      <c r="C14" s="178">
        <v>26</v>
      </c>
      <c r="D14" s="178">
        <v>26</v>
      </c>
      <c r="E14" s="178">
        <v>0</v>
      </c>
      <c r="F14" s="178">
        <v>11</v>
      </c>
      <c r="G14" s="178">
        <v>11</v>
      </c>
      <c r="H14" s="178">
        <v>0</v>
      </c>
    </row>
    <row r="15" spans="2:8" s="41" customFormat="1" ht="12.75" customHeight="1">
      <c r="B15" s="162" t="s">
        <v>403</v>
      </c>
      <c r="C15" s="178">
        <v>17</v>
      </c>
      <c r="D15" s="178">
        <v>17</v>
      </c>
      <c r="E15" s="178">
        <v>0</v>
      </c>
      <c r="F15" s="178">
        <v>6</v>
      </c>
      <c r="G15" s="178">
        <v>6</v>
      </c>
      <c r="H15" s="178">
        <v>0</v>
      </c>
    </row>
    <row r="16" spans="2:8" s="41" customFormat="1" ht="12.75" customHeight="1">
      <c r="B16" s="162" t="s">
        <v>402</v>
      </c>
      <c r="C16" s="178">
        <v>11</v>
      </c>
      <c r="D16" s="178">
        <v>11</v>
      </c>
      <c r="E16" s="178">
        <v>0</v>
      </c>
      <c r="F16" s="178">
        <v>4</v>
      </c>
      <c r="G16" s="178">
        <v>4</v>
      </c>
      <c r="H16" s="178">
        <v>0</v>
      </c>
    </row>
    <row r="17" spans="2:8" s="41" customFormat="1" ht="12.75" customHeight="1">
      <c r="B17" s="162" t="s">
        <v>401</v>
      </c>
      <c r="C17" s="178">
        <v>23</v>
      </c>
      <c r="D17" s="178">
        <v>22</v>
      </c>
      <c r="E17" s="178">
        <v>1</v>
      </c>
      <c r="F17" s="178">
        <v>9</v>
      </c>
      <c r="G17" s="178">
        <v>8</v>
      </c>
      <c r="H17" s="178">
        <v>1</v>
      </c>
    </row>
    <row r="18" spans="2:8" s="41" customFormat="1" ht="12.75" customHeight="1">
      <c r="B18" s="162" t="s">
        <v>400</v>
      </c>
      <c r="C18" s="178">
        <v>35</v>
      </c>
      <c r="D18" s="178">
        <v>34</v>
      </c>
      <c r="E18" s="178">
        <v>1</v>
      </c>
      <c r="F18" s="178">
        <v>6</v>
      </c>
      <c r="G18" s="178">
        <v>6</v>
      </c>
      <c r="H18" s="178">
        <v>0</v>
      </c>
    </row>
    <row r="19" spans="2:8" s="41" customFormat="1" ht="4.5" customHeight="1">
      <c r="B19" s="162"/>
      <c r="C19" s="178"/>
      <c r="D19" s="178"/>
      <c r="E19" s="181"/>
      <c r="F19" s="178"/>
      <c r="G19" s="178"/>
      <c r="H19" s="181"/>
    </row>
    <row r="20" spans="2:8" s="41" customFormat="1" ht="12.75" customHeight="1">
      <c r="B20" s="162" t="s">
        <v>399</v>
      </c>
      <c r="C20" s="178">
        <v>2</v>
      </c>
      <c r="D20" s="178">
        <v>2</v>
      </c>
      <c r="E20" s="178">
        <v>0</v>
      </c>
      <c r="F20" s="178">
        <v>1</v>
      </c>
      <c r="G20" s="178">
        <v>1</v>
      </c>
      <c r="H20" s="178">
        <v>0</v>
      </c>
    </row>
    <row r="21" spans="2:8" s="41" customFormat="1" ht="13.5" customHeight="1">
      <c r="B21" s="162" t="s">
        <v>398</v>
      </c>
      <c r="C21" s="178">
        <v>1</v>
      </c>
      <c r="D21" s="178">
        <v>1</v>
      </c>
      <c r="E21" s="178">
        <v>0</v>
      </c>
      <c r="F21" s="178">
        <v>1</v>
      </c>
      <c r="G21" s="178">
        <v>1</v>
      </c>
      <c r="H21" s="178">
        <v>0</v>
      </c>
    </row>
    <row r="22" spans="2:8" s="41" customFormat="1" ht="12.75" customHeight="1">
      <c r="B22" s="162" t="s">
        <v>26</v>
      </c>
      <c r="C22" s="178">
        <v>1</v>
      </c>
      <c r="D22" s="178">
        <v>1</v>
      </c>
      <c r="E22" s="178">
        <v>0</v>
      </c>
      <c r="F22" s="178">
        <v>1</v>
      </c>
      <c r="G22" s="178">
        <v>1</v>
      </c>
      <c r="H22" s="178">
        <v>0</v>
      </c>
    </row>
    <row r="23" spans="2:8" s="41" customFormat="1" ht="12.75" customHeight="1">
      <c r="B23" s="162" t="s">
        <v>397</v>
      </c>
      <c r="C23" s="178">
        <v>6</v>
      </c>
      <c r="D23" s="178">
        <v>5</v>
      </c>
      <c r="E23" s="178">
        <v>1</v>
      </c>
      <c r="F23" s="178">
        <v>2</v>
      </c>
      <c r="G23" s="178">
        <v>2</v>
      </c>
      <c r="H23" s="178">
        <v>0</v>
      </c>
    </row>
    <row r="24" spans="2:8" s="41" customFormat="1" ht="12.75" customHeight="1">
      <c r="B24" s="162" t="s">
        <v>396</v>
      </c>
      <c r="C24" s="178">
        <v>8</v>
      </c>
      <c r="D24" s="178">
        <v>7</v>
      </c>
      <c r="E24" s="178">
        <v>1</v>
      </c>
      <c r="F24" s="178">
        <v>3</v>
      </c>
      <c r="G24" s="178">
        <v>3</v>
      </c>
      <c r="H24" s="178">
        <v>0</v>
      </c>
    </row>
    <row r="25" spans="2:8" s="41" customFormat="1" ht="13.5" customHeight="1">
      <c r="B25" s="162" t="s">
        <v>395</v>
      </c>
      <c r="C25" s="178">
        <v>7</v>
      </c>
      <c r="D25" s="178">
        <v>7</v>
      </c>
      <c r="E25" s="178">
        <v>0</v>
      </c>
      <c r="F25" s="178">
        <v>4</v>
      </c>
      <c r="G25" s="178">
        <v>4</v>
      </c>
      <c r="H25" s="178">
        <v>0</v>
      </c>
    </row>
    <row r="26" spans="2:8" s="41" customFormat="1" ht="12.75" customHeight="1">
      <c r="B26" s="162" t="s">
        <v>394</v>
      </c>
      <c r="C26" s="178">
        <v>2</v>
      </c>
      <c r="D26" s="178">
        <v>2</v>
      </c>
      <c r="E26" s="178">
        <v>0</v>
      </c>
      <c r="F26" s="178">
        <v>1</v>
      </c>
      <c r="G26" s="178">
        <v>1</v>
      </c>
      <c r="H26" s="178">
        <v>0</v>
      </c>
    </row>
    <row r="27" spans="2:8" s="41" customFormat="1" ht="12.75" customHeight="1">
      <c r="B27" s="162" t="s">
        <v>393</v>
      </c>
      <c r="C27" s="178">
        <v>5</v>
      </c>
      <c r="D27" s="178">
        <v>5</v>
      </c>
      <c r="E27" s="178">
        <v>0</v>
      </c>
      <c r="F27" s="178">
        <v>4</v>
      </c>
      <c r="G27" s="178">
        <v>2</v>
      </c>
      <c r="H27" s="178">
        <v>2</v>
      </c>
    </row>
    <row r="28" spans="2:8" s="41" customFormat="1" ht="13.5" customHeight="1">
      <c r="B28" s="162" t="s">
        <v>392</v>
      </c>
      <c r="C28" s="178">
        <v>3</v>
      </c>
      <c r="D28" s="178">
        <v>3</v>
      </c>
      <c r="E28" s="178">
        <v>0</v>
      </c>
      <c r="F28" s="178">
        <v>2</v>
      </c>
      <c r="G28" s="178">
        <v>2</v>
      </c>
      <c r="H28" s="178">
        <v>0</v>
      </c>
    </row>
    <row r="29" spans="2:8" s="41" customFormat="1" ht="12.75" customHeight="1">
      <c r="B29" s="162" t="s">
        <v>391</v>
      </c>
      <c r="C29" s="178">
        <v>3</v>
      </c>
      <c r="D29" s="178">
        <v>3</v>
      </c>
      <c r="E29" s="178">
        <v>0</v>
      </c>
      <c r="F29" s="178">
        <v>1</v>
      </c>
      <c r="G29" s="178">
        <v>1</v>
      </c>
      <c r="H29" s="178">
        <v>0</v>
      </c>
    </row>
    <row r="30" spans="2:8" s="41" customFormat="1" ht="12.75" customHeight="1">
      <c r="B30" s="162" t="s">
        <v>390</v>
      </c>
      <c r="C30" s="178">
        <v>3</v>
      </c>
      <c r="D30" s="178">
        <v>3</v>
      </c>
      <c r="E30" s="178">
        <v>0</v>
      </c>
      <c r="F30" s="178">
        <v>1</v>
      </c>
      <c r="G30" s="178">
        <v>1</v>
      </c>
      <c r="H30" s="178">
        <v>0</v>
      </c>
    </row>
    <row r="31" spans="2:8" s="41" customFormat="1" ht="12.75" customHeight="1">
      <c r="B31" s="162" t="s">
        <v>389</v>
      </c>
      <c r="C31" s="178">
        <v>4</v>
      </c>
      <c r="D31" s="178">
        <v>4</v>
      </c>
      <c r="E31" s="178">
        <v>0</v>
      </c>
      <c r="F31" s="178">
        <v>2</v>
      </c>
      <c r="G31" s="178">
        <v>2</v>
      </c>
      <c r="H31" s="178">
        <v>0</v>
      </c>
    </row>
    <row r="32" spans="2:8" s="41" customFormat="1" ht="13.5" customHeight="1">
      <c r="B32" s="162" t="s">
        <v>388</v>
      </c>
      <c r="C32" s="178">
        <v>4</v>
      </c>
      <c r="D32" s="178">
        <v>3</v>
      </c>
      <c r="E32" s="178">
        <v>1</v>
      </c>
      <c r="F32" s="178">
        <v>1</v>
      </c>
      <c r="G32" s="178">
        <v>1</v>
      </c>
      <c r="H32" s="178">
        <v>0</v>
      </c>
    </row>
    <row r="33" spans="2:8" s="41" customFormat="1" ht="12.75" customHeight="1">
      <c r="B33" s="162" t="s">
        <v>387</v>
      </c>
      <c r="C33" s="178">
        <v>4</v>
      </c>
      <c r="D33" s="178">
        <v>4</v>
      </c>
      <c r="E33" s="178">
        <v>0</v>
      </c>
      <c r="F33" s="178">
        <v>1</v>
      </c>
      <c r="G33" s="178">
        <v>1</v>
      </c>
      <c r="H33" s="178">
        <v>0</v>
      </c>
    </row>
    <row r="34" spans="2:8" s="41" customFormat="1" ht="12.75" customHeight="1">
      <c r="B34" s="162" t="s">
        <v>386</v>
      </c>
      <c r="C34" s="178">
        <v>18</v>
      </c>
      <c r="D34" s="178">
        <v>17</v>
      </c>
      <c r="E34" s="178">
        <v>1</v>
      </c>
      <c r="F34" s="178">
        <v>4</v>
      </c>
      <c r="G34" s="178">
        <v>4</v>
      </c>
      <c r="H34" s="178">
        <v>0</v>
      </c>
    </row>
    <row r="35" spans="2:8" s="41" customFormat="1" ht="12.75" customHeight="1">
      <c r="B35" s="162" t="s">
        <v>282</v>
      </c>
      <c r="C35" s="178">
        <v>7</v>
      </c>
      <c r="D35" s="178">
        <v>7</v>
      </c>
      <c r="E35" s="178">
        <v>0</v>
      </c>
      <c r="F35" s="178">
        <v>2</v>
      </c>
      <c r="G35" s="178">
        <v>2</v>
      </c>
      <c r="H35" s="178">
        <v>0</v>
      </c>
    </row>
    <row r="36" spans="1:8" ht="4.5" customHeight="1" thickBot="1">
      <c r="A36" s="41"/>
      <c r="B36" s="163"/>
      <c r="C36" s="6">
        <v>7</v>
      </c>
      <c r="D36" s="6">
        <v>7</v>
      </c>
      <c r="E36" s="29">
        <v>0</v>
      </c>
      <c r="F36" s="6"/>
      <c r="G36" s="6"/>
      <c r="H36" s="29"/>
    </row>
    <row r="37" ht="11.25">
      <c r="A37" s="5"/>
    </row>
    <row r="38" ht="11.25"/>
    <row r="39" ht="11.25"/>
    <row r="40" ht="11.25"/>
    <row r="41" ht="11.25"/>
    <row r="42" ht="11.25"/>
  </sheetData>
  <sheetProtection/>
  <mergeCells count="3">
    <mergeCell ref="C4:E4"/>
    <mergeCell ref="F4:H4"/>
    <mergeCell ref="B4:B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.5" style="59" customWidth="1"/>
    <col min="2" max="2" width="12.625" style="5" customWidth="1"/>
    <col min="3" max="10" width="8.625" style="5" customWidth="1"/>
    <col min="11" max="16384" width="9.00390625" style="5" customWidth="1"/>
  </cols>
  <sheetData>
    <row r="1" ht="4.5" customHeight="1"/>
    <row r="2" spans="2:12" ht="13.5">
      <c r="B2" s="27" t="s">
        <v>340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4.5" customHeight="1" thickBot="1">
      <c r="A3" s="5"/>
    </row>
    <row r="4" spans="1:10" s="12" customFormat="1" ht="13.5" customHeight="1">
      <c r="A4" s="41"/>
      <c r="B4" s="30"/>
      <c r="C4" s="31"/>
      <c r="D4" s="371" t="s">
        <v>43</v>
      </c>
      <c r="E4" s="371"/>
      <c r="F4" s="30"/>
      <c r="G4" s="31"/>
      <c r="H4" s="371" t="s">
        <v>44</v>
      </c>
      <c r="I4" s="371"/>
      <c r="J4" s="30"/>
    </row>
    <row r="5" spans="1:10" s="12" customFormat="1" ht="13.5" customHeight="1">
      <c r="A5" s="168"/>
      <c r="B5" s="32" t="s">
        <v>23</v>
      </c>
      <c r="C5" s="372" t="s">
        <v>45</v>
      </c>
      <c r="D5" s="373"/>
      <c r="E5" s="372" t="s">
        <v>46</v>
      </c>
      <c r="F5" s="373"/>
      <c r="G5" s="372" t="s">
        <v>45</v>
      </c>
      <c r="H5" s="373"/>
      <c r="I5" s="372" t="s">
        <v>47</v>
      </c>
      <c r="J5" s="374"/>
    </row>
    <row r="6" spans="1:10" s="12" customFormat="1" ht="13.5" customHeight="1">
      <c r="A6" s="168"/>
      <c r="B6" s="32"/>
      <c r="C6" s="33" t="s">
        <v>27</v>
      </c>
      <c r="D6" s="33" t="s">
        <v>28</v>
      </c>
      <c r="E6" s="33" t="s">
        <v>27</v>
      </c>
      <c r="F6" s="33" t="s">
        <v>28</v>
      </c>
      <c r="G6" s="33" t="s">
        <v>27</v>
      </c>
      <c r="H6" s="33" t="s">
        <v>28</v>
      </c>
      <c r="I6" s="33" t="s">
        <v>27</v>
      </c>
      <c r="J6" s="33" t="s">
        <v>28</v>
      </c>
    </row>
    <row r="7" spans="1:10" ht="4.5" customHeight="1">
      <c r="A7" s="41"/>
      <c r="B7" s="106"/>
      <c r="C7" s="34"/>
      <c r="D7" s="34"/>
      <c r="E7" s="34"/>
      <c r="F7" s="34"/>
      <c r="G7" s="34"/>
      <c r="H7" s="34"/>
      <c r="I7" s="34"/>
      <c r="J7" s="34"/>
    </row>
    <row r="8" spans="2:10" s="41" customFormat="1" ht="13.5" customHeight="1">
      <c r="B8" s="196" t="s">
        <v>408</v>
      </c>
      <c r="C8" s="198">
        <f>SUM(C12:C36)</f>
        <v>1028</v>
      </c>
      <c r="D8" s="198">
        <f aca="true" t="shared" si="0" ref="D8:J8">SUM(D12:D36)</f>
        <v>2224</v>
      </c>
      <c r="E8" s="198">
        <f t="shared" si="0"/>
        <v>147</v>
      </c>
      <c r="F8" s="198">
        <f>SUM(F12:F36)</f>
        <v>624</v>
      </c>
      <c r="G8" s="198">
        <f t="shared" si="0"/>
        <v>943</v>
      </c>
      <c r="H8" s="198">
        <f t="shared" si="0"/>
        <v>969</v>
      </c>
      <c r="I8" s="198">
        <f t="shared" si="0"/>
        <v>76</v>
      </c>
      <c r="J8" s="198">
        <f t="shared" si="0"/>
        <v>242</v>
      </c>
    </row>
    <row r="9" spans="2:10" s="41" customFormat="1" ht="13.5" customHeight="1">
      <c r="B9" s="162" t="s">
        <v>409</v>
      </c>
      <c r="C9" s="178">
        <v>16</v>
      </c>
      <c r="D9" s="178">
        <v>11</v>
      </c>
      <c r="E9" s="178">
        <v>3</v>
      </c>
      <c r="F9" s="178">
        <v>0</v>
      </c>
      <c r="G9" s="178">
        <v>10</v>
      </c>
      <c r="H9" s="178">
        <v>16</v>
      </c>
      <c r="I9" s="178">
        <v>0</v>
      </c>
      <c r="J9" s="178">
        <v>1</v>
      </c>
    </row>
    <row r="10" spans="2:10" s="41" customFormat="1" ht="13.5" customHeight="1">
      <c r="B10" s="162" t="s">
        <v>410</v>
      </c>
      <c r="C10" s="178">
        <v>12</v>
      </c>
      <c r="D10" s="178">
        <v>22</v>
      </c>
      <c r="E10" s="178">
        <v>7</v>
      </c>
      <c r="F10" s="178">
        <v>6</v>
      </c>
      <c r="G10" s="178">
        <v>19</v>
      </c>
      <c r="H10" s="178">
        <v>11</v>
      </c>
      <c r="I10" s="178">
        <v>1</v>
      </c>
      <c r="J10" s="178">
        <v>3</v>
      </c>
    </row>
    <row r="11" spans="2:10" s="41" customFormat="1" ht="4.5" customHeight="1">
      <c r="B11" s="162"/>
      <c r="C11" s="199"/>
      <c r="D11" s="199"/>
      <c r="E11" s="199"/>
      <c r="F11" s="199"/>
      <c r="G11" s="199"/>
      <c r="H11" s="199"/>
      <c r="I11" s="199"/>
      <c r="J11" s="199"/>
    </row>
    <row r="12" spans="2:10" s="41" customFormat="1" ht="13.5" customHeight="1">
      <c r="B12" s="162" t="s">
        <v>407</v>
      </c>
      <c r="C12" s="178">
        <v>279</v>
      </c>
      <c r="D12" s="178">
        <v>615</v>
      </c>
      <c r="E12" s="178">
        <v>67</v>
      </c>
      <c r="F12" s="178">
        <v>173</v>
      </c>
      <c r="G12" s="178">
        <v>258</v>
      </c>
      <c r="H12" s="178">
        <v>305</v>
      </c>
      <c r="I12" s="178">
        <v>28</v>
      </c>
      <c r="J12" s="178">
        <v>98</v>
      </c>
    </row>
    <row r="13" spans="2:10" s="41" customFormat="1" ht="13.5" customHeight="1">
      <c r="B13" s="162" t="s">
        <v>406</v>
      </c>
      <c r="C13" s="178">
        <v>79</v>
      </c>
      <c r="D13" s="178">
        <v>181</v>
      </c>
      <c r="E13" s="178">
        <v>9</v>
      </c>
      <c r="F13" s="178">
        <v>79</v>
      </c>
      <c r="G13" s="178">
        <v>77</v>
      </c>
      <c r="H13" s="178">
        <v>65</v>
      </c>
      <c r="I13" s="178">
        <v>5</v>
      </c>
      <c r="J13" s="178">
        <v>27</v>
      </c>
    </row>
    <row r="14" spans="2:10" s="41" customFormat="1" ht="13.5" customHeight="1">
      <c r="B14" s="162" t="s">
        <v>405</v>
      </c>
      <c r="C14" s="178">
        <v>53</v>
      </c>
      <c r="D14" s="178">
        <v>122</v>
      </c>
      <c r="E14" s="178">
        <v>5</v>
      </c>
      <c r="F14" s="178">
        <v>55</v>
      </c>
      <c r="G14" s="178">
        <v>46</v>
      </c>
      <c r="H14" s="178">
        <v>44</v>
      </c>
      <c r="I14" s="178">
        <v>4</v>
      </c>
      <c r="J14" s="178">
        <v>7</v>
      </c>
    </row>
    <row r="15" spans="2:10" s="41" customFormat="1" ht="13.5" customHeight="1">
      <c r="B15" s="162" t="s">
        <v>404</v>
      </c>
      <c r="C15" s="178">
        <v>106</v>
      </c>
      <c r="D15" s="178">
        <v>238</v>
      </c>
      <c r="E15" s="178">
        <v>9</v>
      </c>
      <c r="F15" s="178">
        <v>64</v>
      </c>
      <c r="G15" s="178">
        <v>103</v>
      </c>
      <c r="H15" s="178">
        <v>105</v>
      </c>
      <c r="I15" s="178">
        <v>6</v>
      </c>
      <c r="J15" s="178">
        <v>28</v>
      </c>
    </row>
    <row r="16" spans="2:10" s="41" customFormat="1" ht="13.5" customHeight="1">
      <c r="B16" s="162" t="s">
        <v>403</v>
      </c>
      <c r="C16" s="178">
        <v>68</v>
      </c>
      <c r="D16" s="178">
        <v>130</v>
      </c>
      <c r="E16" s="178">
        <v>12</v>
      </c>
      <c r="F16" s="178">
        <v>31</v>
      </c>
      <c r="G16" s="178">
        <v>53</v>
      </c>
      <c r="H16" s="178">
        <v>48</v>
      </c>
      <c r="I16" s="178">
        <v>1</v>
      </c>
      <c r="J16" s="178">
        <v>11</v>
      </c>
    </row>
    <row r="17" spans="2:10" s="41" customFormat="1" ht="13.5" customHeight="1">
      <c r="B17" s="162" t="s">
        <v>402</v>
      </c>
      <c r="C17" s="178">
        <v>47</v>
      </c>
      <c r="D17" s="178">
        <v>113</v>
      </c>
      <c r="E17" s="178">
        <v>5</v>
      </c>
      <c r="F17" s="178">
        <v>24</v>
      </c>
      <c r="G17" s="178">
        <v>49</v>
      </c>
      <c r="H17" s="178">
        <v>50</v>
      </c>
      <c r="I17" s="178">
        <v>6</v>
      </c>
      <c r="J17" s="178">
        <v>3</v>
      </c>
    </row>
    <row r="18" spans="2:10" s="41" customFormat="1" ht="13.5" customHeight="1">
      <c r="B18" s="162" t="s">
        <v>401</v>
      </c>
      <c r="C18" s="178">
        <v>58</v>
      </c>
      <c r="D18" s="178">
        <v>116</v>
      </c>
      <c r="E18" s="178">
        <v>6</v>
      </c>
      <c r="F18" s="178">
        <v>35</v>
      </c>
      <c r="G18" s="178">
        <v>47</v>
      </c>
      <c r="H18" s="178">
        <v>61</v>
      </c>
      <c r="I18" s="178">
        <v>6</v>
      </c>
      <c r="J18" s="178">
        <v>6</v>
      </c>
    </row>
    <row r="19" spans="2:10" s="41" customFormat="1" ht="13.5" customHeight="1">
      <c r="B19" s="162" t="s">
        <v>400</v>
      </c>
      <c r="C19" s="178">
        <v>65</v>
      </c>
      <c r="D19" s="178">
        <v>110</v>
      </c>
      <c r="E19" s="178">
        <v>4</v>
      </c>
      <c r="F19" s="178">
        <v>20</v>
      </c>
      <c r="G19" s="178">
        <v>48</v>
      </c>
      <c r="H19" s="178">
        <v>41</v>
      </c>
      <c r="I19" s="178">
        <v>1</v>
      </c>
      <c r="J19" s="178">
        <v>6</v>
      </c>
    </row>
    <row r="20" spans="2:10" s="41" customFormat="1" ht="4.5" customHeight="1">
      <c r="B20" s="162"/>
      <c r="C20" s="199"/>
      <c r="D20" s="199"/>
      <c r="E20" s="199"/>
      <c r="F20" s="199"/>
      <c r="G20" s="199"/>
      <c r="H20" s="199"/>
      <c r="I20" s="199"/>
      <c r="J20" s="199"/>
    </row>
    <row r="21" spans="2:10" s="41" customFormat="1" ht="13.5" customHeight="1">
      <c r="B21" s="162" t="s">
        <v>399</v>
      </c>
      <c r="C21" s="178">
        <v>7</v>
      </c>
      <c r="D21" s="178">
        <v>16</v>
      </c>
      <c r="E21" s="178">
        <v>0</v>
      </c>
      <c r="F21" s="178">
        <v>5</v>
      </c>
      <c r="G21" s="178">
        <v>7</v>
      </c>
      <c r="H21" s="178">
        <v>7</v>
      </c>
      <c r="I21" s="178">
        <v>0</v>
      </c>
      <c r="J21" s="178">
        <v>2</v>
      </c>
    </row>
    <row r="22" spans="2:10" s="41" customFormat="1" ht="13.5" customHeight="1">
      <c r="B22" s="162" t="s">
        <v>398</v>
      </c>
      <c r="C22" s="178">
        <v>4</v>
      </c>
      <c r="D22" s="178">
        <v>9</v>
      </c>
      <c r="E22" s="178">
        <v>1</v>
      </c>
      <c r="F22" s="178">
        <v>2</v>
      </c>
      <c r="G22" s="178">
        <v>6</v>
      </c>
      <c r="H22" s="178">
        <v>5</v>
      </c>
      <c r="I22" s="178">
        <v>0</v>
      </c>
      <c r="J22" s="178">
        <v>2</v>
      </c>
    </row>
    <row r="23" spans="2:10" s="41" customFormat="1" ht="13.5" customHeight="1">
      <c r="B23" s="162" t="s">
        <v>26</v>
      </c>
      <c r="C23" s="178">
        <v>4</v>
      </c>
      <c r="D23" s="178">
        <v>9</v>
      </c>
      <c r="E23" s="178">
        <v>0</v>
      </c>
      <c r="F23" s="178">
        <v>1</v>
      </c>
      <c r="G23" s="178">
        <v>5</v>
      </c>
      <c r="H23" s="178">
        <v>8</v>
      </c>
      <c r="I23" s="178">
        <v>0</v>
      </c>
      <c r="J23" s="178">
        <v>3</v>
      </c>
    </row>
    <row r="24" spans="2:10" s="41" customFormat="1" ht="13.5" customHeight="1">
      <c r="B24" s="162" t="s">
        <v>397</v>
      </c>
      <c r="C24" s="178">
        <v>35</v>
      </c>
      <c r="D24" s="178">
        <v>69</v>
      </c>
      <c r="E24" s="178">
        <v>4</v>
      </c>
      <c r="F24" s="178">
        <v>10</v>
      </c>
      <c r="G24" s="178">
        <v>29</v>
      </c>
      <c r="H24" s="178">
        <v>23</v>
      </c>
      <c r="I24" s="178">
        <v>2</v>
      </c>
      <c r="J24" s="178">
        <v>6</v>
      </c>
    </row>
    <row r="25" spans="2:10" s="41" customFormat="1" ht="13.5" customHeight="1">
      <c r="B25" s="162" t="s">
        <v>396</v>
      </c>
      <c r="C25" s="178">
        <v>7</v>
      </c>
      <c r="D25" s="178">
        <v>16</v>
      </c>
      <c r="E25" s="178">
        <v>1</v>
      </c>
      <c r="F25" s="178">
        <v>5</v>
      </c>
      <c r="G25" s="178">
        <v>15</v>
      </c>
      <c r="H25" s="178">
        <v>10</v>
      </c>
      <c r="I25" s="178">
        <v>1</v>
      </c>
      <c r="J25" s="178">
        <v>5</v>
      </c>
    </row>
    <row r="26" spans="2:10" s="41" customFormat="1" ht="13.5" customHeight="1">
      <c r="B26" s="162" t="s">
        <v>395</v>
      </c>
      <c r="C26" s="178">
        <v>23</v>
      </c>
      <c r="D26" s="178">
        <v>41</v>
      </c>
      <c r="E26" s="178">
        <v>5</v>
      </c>
      <c r="F26" s="178">
        <v>11</v>
      </c>
      <c r="G26" s="178">
        <v>24</v>
      </c>
      <c r="H26" s="178">
        <v>19</v>
      </c>
      <c r="I26" s="178">
        <v>3</v>
      </c>
      <c r="J26" s="178">
        <v>6</v>
      </c>
    </row>
    <row r="27" spans="2:10" s="41" customFormat="1" ht="13.5" customHeight="1">
      <c r="B27" s="162" t="s">
        <v>394</v>
      </c>
      <c r="C27" s="178">
        <v>8</v>
      </c>
      <c r="D27" s="178">
        <v>18</v>
      </c>
      <c r="E27" s="178">
        <v>0</v>
      </c>
      <c r="F27" s="178">
        <v>7</v>
      </c>
      <c r="G27" s="178">
        <v>9</v>
      </c>
      <c r="H27" s="178">
        <v>7</v>
      </c>
      <c r="I27" s="178">
        <v>0</v>
      </c>
      <c r="J27" s="178">
        <v>3</v>
      </c>
    </row>
    <row r="28" spans="2:10" s="41" customFormat="1" ht="13.5" customHeight="1">
      <c r="B28" s="162" t="s">
        <v>393</v>
      </c>
      <c r="C28" s="178">
        <v>12</v>
      </c>
      <c r="D28" s="178">
        <v>29</v>
      </c>
      <c r="E28" s="178">
        <v>2</v>
      </c>
      <c r="F28" s="178">
        <v>15</v>
      </c>
      <c r="G28" s="178">
        <v>14</v>
      </c>
      <c r="H28" s="178">
        <v>17</v>
      </c>
      <c r="I28" s="178">
        <v>4</v>
      </c>
      <c r="J28" s="178">
        <v>5</v>
      </c>
    </row>
    <row r="29" spans="2:10" s="41" customFormat="1" ht="13.5" customHeight="1">
      <c r="B29" s="162" t="s">
        <v>392</v>
      </c>
      <c r="C29" s="178">
        <v>19</v>
      </c>
      <c r="D29" s="178">
        <v>27</v>
      </c>
      <c r="E29" s="178">
        <v>4</v>
      </c>
      <c r="F29" s="178">
        <v>11</v>
      </c>
      <c r="G29" s="178">
        <v>18</v>
      </c>
      <c r="H29" s="178">
        <v>17</v>
      </c>
      <c r="I29" s="178">
        <v>2</v>
      </c>
      <c r="J29" s="178">
        <v>3</v>
      </c>
    </row>
    <row r="30" spans="2:10" s="41" customFormat="1" ht="13.5" customHeight="1">
      <c r="B30" s="162" t="s">
        <v>391</v>
      </c>
      <c r="C30" s="178">
        <v>16</v>
      </c>
      <c r="D30" s="178">
        <v>49</v>
      </c>
      <c r="E30" s="178">
        <v>2</v>
      </c>
      <c r="F30" s="178">
        <v>7</v>
      </c>
      <c r="G30" s="178">
        <v>12</v>
      </c>
      <c r="H30" s="178">
        <v>19</v>
      </c>
      <c r="I30" s="178">
        <v>1</v>
      </c>
      <c r="J30" s="178">
        <v>1</v>
      </c>
    </row>
    <row r="31" spans="2:10" s="41" customFormat="1" ht="13.5" customHeight="1">
      <c r="B31" s="162" t="s">
        <v>390</v>
      </c>
      <c r="C31" s="178">
        <v>25</v>
      </c>
      <c r="D31" s="178">
        <v>64</v>
      </c>
      <c r="E31" s="178">
        <v>2</v>
      </c>
      <c r="F31" s="178">
        <v>10</v>
      </c>
      <c r="G31" s="178">
        <v>18</v>
      </c>
      <c r="H31" s="178">
        <v>23</v>
      </c>
      <c r="I31" s="178">
        <v>1</v>
      </c>
      <c r="J31" s="178">
        <v>2</v>
      </c>
    </row>
    <row r="32" spans="2:10" s="41" customFormat="1" ht="13.5" customHeight="1">
      <c r="B32" s="162" t="s">
        <v>389</v>
      </c>
      <c r="C32" s="178">
        <v>31</v>
      </c>
      <c r="D32" s="178">
        <v>99</v>
      </c>
      <c r="E32" s="178">
        <v>4</v>
      </c>
      <c r="F32" s="178">
        <v>26</v>
      </c>
      <c r="G32" s="178">
        <v>40</v>
      </c>
      <c r="H32" s="178">
        <v>31</v>
      </c>
      <c r="I32" s="178">
        <v>1</v>
      </c>
      <c r="J32" s="178">
        <v>6</v>
      </c>
    </row>
    <row r="33" spans="2:10" s="41" customFormat="1" ht="13.5" customHeight="1">
      <c r="B33" s="162" t="s">
        <v>388</v>
      </c>
      <c r="C33" s="178">
        <v>19</v>
      </c>
      <c r="D33" s="178">
        <v>41</v>
      </c>
      <c r="E33" s="178">
        <v>2</v>
      </c>
      <c r="F33" s="178">
        <v>4</v>
      </c>
      <c r="G33" s="178">
        <v>16</v>
      </c>
      <c r="H33" s="178">
        <v>15</v>
      </c>
      <c r="I33" s="178">
        <v>0</v>
      </c>
      <c r="J33" s="178">
        <v>3</v>
      </c>
    </row>
    <row r="34" spans="2:10" s="41" customFormat="1" ht="13.5" customHeight="1">
      <c r="B34" s="162" t="s">
        <v>387</v>
      </c>
      <c r="C34" s="178">
        <v>23</v>
      </c>
      <c r="D34" s="178">
        <v>39</v>
      </c>
      <c r="E34" s="178">
        <v>1</v>
      </c>
      <c r="F34" s="178">
        <v>10</v>
      </c>
      <c r="G34" s="178">
        <v>13</v>
      </c>
      <c r="H34" s="178">
        <v>12</v>
      </c>
      <c r="I34" s="178">
        <v>2</v>
      </c>
      <c r="J34" s="178">
        <v>0</v>
      </c>
    </row>
    <row r="35" spans="2:10" s="41" customFormat="1" ht="13.5" customHeight="1">
      <c r="B35" s="162" t="s">
        <v>386</v>
      </c>
      <c r="C35" s="178">
        <v>17</v>
      </c>
      <c r="D35" s="178">
        <v>35</v>
      </c>
      <c r="E35" s="178">
        <v>1</v>
      </c>
      <c r="F35" s="178">
        <v>9</v>
      </c>
      <c r="G35" s="178">
        <v>16</v>
      </c>
      <c r="H35" s="178">
        <v>15</v>
      </c>
      <c r="I35" s="178">
        <v>2</v>
      </c>
      <c r="J35" s="178">
        <v>5</v>
      </c>
    </row>
    <row r="36" spans="2:10" s="41" customFormat="1" ht="13.5" customHeight="1">
      <c r="B36" s="162" t="s">
        <v>282</v>
      </c>
      <c r="C36" s="178">
        <v>23</v>
      </c>
      <c r="D36" s="178">
        <v>38</v>
      </c>
      <c r="E36" s="178">
        <v>1</v>
      </c>
      <c r="F36" s="178">
        <v>10</v>
      </c>
      <c r="G36" s="178">
        <v>20</v>
      </c>
      <c r="H36" s="178">
        <v>22</v>
      </c>
      <c r="I36" s="178">
        <v>0</v>
      </c>
      <c r="J36" s="178">
        <v>4</v>
      </c>
    </row>
    <row r="37" spans="1:10" ht="4.5" customHeight="1" thickBot="1">
      <c r="A37" s="5"/>
      <c r="B37" s="107"/>
      <c r="C37" s="37"/>
      <c r="D37" s="37"/>
      <c r="E37" s="37"/>
      <c r="F37" s="37"/>
      <c r="G37" s="37"/>
      <c r="H37" s="37"/>
      <c r="I37" s="37"/>
      <c r="J37" s="38"/>
    </row>
  </sheetData>
  <sheetProtection/>
  <mergeCells count="6">
    <mergeCell ref="D4:E4"/>
    <mergeCell ref="H4:I4"/>
    <mergeCell ref="C5:D5"/>
    <mergeCell ref="E5:F5"/>
    <mergeCell ref="G5:H5"/>
    <mergeCell ref="I5:J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.5" style="59" customWidth="1"/>
    <col min="2" max="2" width="11.625" style="5" customWidth="1"/>
    <col min="3" max="3" width="9.625" style="5" bestFit="1" customWidth="1"/>
    <col min="4" max="11" width="9.125" style="5" bestFit="1" customWidth="1"/>
    <col min="12" max="12" width="9.625" style="5" customWidth="1"/>
    <col min="13" max="17" width="9.125" style="5" bestFit="1" customWidth="1"/>
    <col min="18" max="20" width="9.125" style="5" customWidth="1"/>
    <col min="21" max="16384" width="9.00390625" style="5" customWidth="1"/>
  </cols>
  <sheetData>
    <row r="1" ht="4.5" customHeight="1"/>
    <row r="2" spans="2:20" ht="13.5">
      <c r="B2" s="27" t="s">
        <v>341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11" ht="4.5" customHeight="1" thickBot="1">
      <c r="A3" s="5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7" s="168" customFormat="1" ht="13.5" customHeight="1">
      <c r="A4" s="41"/>
      <c r="B4" s="380" t="s">
        <v>23</v>
      </c>
      <c r="C4" s="375" t="s">
        <v>328</v>
      </c>
      <c r="D4" s="376"/>
      <c r="E4" s="376"/>
      <c r="F4" s="376"/>
      <c r="G4" s="376"/>
      <c r="H4" s="376"/>
      <c r="I4" s="376"/>
      <c r="J4" s="376"/>
      <c r="K4" s="376"/>
      <c r="L4" s="375" t="s">
        <v>329</v>
      </c>
      <c r="M4" s="376"/>
      <c r="N4" s="376"/>
      <c r="O4" s="376"/>
      <c r="P4" s="376"/>
      <c r="Q4" s="376"/>
    </row>
    <row r="5" spans="2:17" s="168" customFormat="1" ht="13.5" customHeight="1">
      <c r="B5" s="381"/>
      <c r="C5" s="200"/>
      <c r="D5" s="201"/>
      <c r="E5" s="378" t="s">
        <v>48</v>
      </c>
      <c r="F5" s="378"/>
      <c r="G5" s="378"/>
      <c r="H5" s="201"/>
      <c r="I5" s="201"/>
      <c r="J5" s="377" t="s">
        <v>49</v>
      </c>
      <c r="K5" s="378"/>
      <c r="L5" s="377" t="s">
        <v>48</v>
      </c>
      <c r="M5" s="378"/>
      <c r="N5" s="378"/>
      <c r="O5" s="379"/>
      <c r="P5" s="377" t="s">
        <v>49</v>
      </c>
      <c r="Q5" s="378"/>
    </row>
    <row r="6" spans="2:17" s="168" customFormat="1" ht="13.5" customHeight="1">
      <c r="B6" s="382"/>
      <c r="C6" s="202" t="s">
        <v>8</v>
      </c>
      <c r="D6" s="202" t="s">
        <v>29</v>
      </c>
      <c r="E6" s="202" t="s">
        <v>30</v>
      </c>
      <c r="F6" s="202" t="s">
        <v>31</v>
      </c>
      <c r="G6" s="202" t="s">
        <v>32</v>
      </c>
      <c r="H6" s="202" t="s">
        <v>33</v>
      </c>
      <c r="I6" s="202" t="s">
        <v>34</v>
      </c>
      <c r="J6" s="202" t="s">
        <v>8</v>
      </c>
      <c r="K6" s="202" t="s">
        <v>35</v>
      </c>
      <c r="L6" s="202" t="s">
        <v>8</v>
      </c>
      <c r="M6" s="202" t="s">
        <v>29</v>
      </c>
      <c r="N6" s="202" t="s">
        <v>30</v>
      </c>
      <c r="O6" s="202" t="s">
        <v>31</v>
      </c>
      <c r="P6" s="202" t="s">
        <v>8</v>
      </c>
      <c r="Q6" s="202" t="s">
        <v>35</v>
      </c>
    </row>
    <row r="7" spans="1:17" s="168" customFormat="1" ht="4.5" customHeight="1">
      <c r="A7" s="41"/>
      <c r="B7" s="203"/>
      <c r="C7" s="204"/>
      <c r="D7" s="205"/>
      <c r="E7" s="205"/>
      <c r="F7" s="205"/>
      <c r="G7" s="205"/>
      <c r="H7" s="205"/>
      <c r="I7" s="205"/>
      <c r="J7" s="205"/>
      <c r="K7" s="205"/>
      <c r="L7" s="204"/>
      <c r="M7" s="205"/>
      <c r="N7" s="205"/>
      <c r="O7" s="205"/>
      <c r="P7" s="205"/>
      <c r="Q7" s="205"/>
    </row>
    <row r="8" spans="2:17" s="41" customFormat="1" ht="13.5" customHeight="1">
      <c r="B8" s="166" t="s">
        <v>408</v>
      </c>
      <c r="C8" s="206">
        <f>SUM(D8:I8)</f>
        <v>1564</v>
      </c>
      <c r="D8" s="207">
        <f aca="true" t="shared" si="0" ref="D8:I8">SUM(D12:D36)</f>
        <v>252</v>
      </c>
      <c r="E8" s="207">
        <f t="shared" si="0"/>
        <v>259</v>
      </c>
      <c r="F8" s="207">
        <f t="shared" si="0"/>
        <v>267</v>
      </c>
      <c r="G8" s="207">
        <f t="shared" si="0"/>
        <v>266</v>
      </c>
      <c r="H8" s="207">
        <f t="shared" si="0"/>
        <v>257</v>
      </c>
      <c r="I8" s="207">
        <f t="shared" si="0"/>
        <v>263</v>
      </c>
      <c r="J8" s="207">
        <f>SUM(K8)</f>
        <v>65</v>
      </c>
      <c r="K8" s="207">
        <f>SUM(K12:K36)</f>
        <v>65</v>
      </c>
      <c r="L8" s="206">
        <f>SUM(M8:O8)</f>
        <v>687</v>
      </c>
      <c r="M8" s="207">
        <f>SUM(M12:M36)</f>
        <v>235</v>
      </c>
      <c r="N8" s="207">
        <f>SUM(N12:N36)</f>
        <v>224</v>
      </c>
      <c r="O8" s="207">
        <f>SUM(O12:O36)</f>
        <v>228</v>
      </c>
      <c r="P8" s="207">
        <f>SUM(Q8)</f>
        <v>3</v>
      </c>
      <c r="Q8" s="207">
        <f>SUM(Q12:Q36)</f>
        <v>3</v>
      </c>
    </row>
    <row r="9" spans="2:17" s="41" customFormat="1" ht="13.5" customHeight="1">
      <c r="B9" s="119" t="s">
        <v>409</v>
      </c>
      <c r="C9" s="208">
        <f>SUM(D9:I9)</f>
        <v>18</v>
      </c>
      <c r="D9" s="178">
        <v>3</v>
      </c>
      <c r="E9" s="178">
        <v>3</v>
      </c>
      <c r="F9" s="178">
        <v>3</v>
      </c>
      <c r="G9" s="178">
        <v>3</v>
      </c>
      <c r="H9" s="178">
        <v>3</v>
      </c>
      <c r="I9" s="178">
        <v>3</v>
      </c>
      <c r="J9" s="178">
        <v>0</v>
      </c>
      <c r="K9" s="178">
        <v>0</v>
      </c>
      <c r="L9" s="208">
        <f>SUM(M9:O9)</f>
        <v>12</v>
      </c>
      <c r="M9" s="178">
        <v>4</v>
      </c>
      <c r="N9" s="178">
        <v>4</v>
      </c>
      <c r="O9" s="178">
        <v>4</v>
      </c>
      <c r="P9" s="178">
        <v>0</v>
      </c>
      <c r="Q9" s="178">
        <v>0</v>
      </c>
    </row>
    <row r="10" spans="2:17" s="41" customFormat="1" ht="13.5" customHeight="1">
      <c r="B10" s="119" t="s">
        <v>410</v>
      </c>
      <c r="C10" s="208">
        <f>SUM(D10:I10)</f>
        <v>19</v>
      </c>
      <c r="D10" s="178">
        <v>3</v>
      </c>
      <c r="E10" s="178">
        <v>3</v>
      </c>
      <c r="F10" s="178">
        <v>3</v>
      </c>
      <c r="G10" s="178">
        <v>3</v>
      </c>
      <c r="H10" s="178">
        <v>3</v>
      </c>
      <c r="I10" s="178">
        <v>4</v>
      </c>
      <c r="J10" s="178">
        <v>0</v>
      </c>
      <c r="K10" s="178">
        <v>0</v>
      </c>
      <c r="L10" s="208">
        <f>SUM(M10:O10)</f>
        <v>15</v>
      </c>
      <c r="M10" s="178">
        <v>5</v>
      </c>
      <c r="N10" s="178">
        <v>5</v>
      </c>
      <c r="O10" s="178">
        <v>5</v>
      </c>
      <c r="P10" s="178">
        <v>0</v>
      </c>
      <c r="Q10" s="178">
        <v>0</v>
      </c>
    </row>
    <row r="11" spans="2:17" s="41" customFormat="1" ht="4.5" customHeight="1">
      <c r="B11" s="119"/>
      <c r="C11" s="209"/>
      <c r="D11" s="210"/>
      <c r="E11" s="210"/>
      <c r="F11" s="210"/>
      <c r="G11" s="210"/>
      <c r="H11" s="210"/>
      <c r="I11" s="210"/>
      <c r="J11" s="210"/>
      <c r="K11" s="210"/>
      <c r="L11" s="209"/>
      <c r="M11" s="210"/>
      <c r="N11" s="210"/>
      <c r="O11" s="210"/>
      <c r="P11" s="210"/>
      <c r="Q11" s="210"/>
    </row>
    <row r="12" spans="2:17" s="41" customFormat="1" ht="13.5" customHeight="1">
      <c r="B12" s="41" t="s">
        <v>407</v>
      </c>
      <c r="C12" s="208">
        <f aca="true" t="shared" si="1" ref="C12:C19">SUM(D12:I12)</f>
        <v>458</v>
      </c>
      <c r="D12" s="178">
        <v>72</v>
      </c>
      <c r="E12" s="178">
        <v>77</v>
      </c>
      <c r="F12" s="178">
        <v>78</v>
      </c>
      <c r="G12" s="178">
        <v>77</v>
      </c>
      <c r="H12" s="178">
        <v>75</v>
      </c>
      <c r="I12" s="178">
        <v>79</v>
      </c>
      <c r="J12" s="178">
        <v>2</v>
      </c>
      <c r="K12" s="178">
        <v>2</v>
      </c>
      <c r="L12" s="208">
        <f aca="true" t="shared" si="2" ref="L12:L19">SUM(M12:O12)</f>
        <v>218</v>
      </c>
      <c r="M12" s="178">
        <v>74</v>
      </c>
      <c r="N12" s="178">
        <v>72</v>
      </c>
      <c r="O12" s="178">
        <v>72</v>
      </c>
      <c r="P12" s="178">
        <v>0</v>
      </c>
      <c r="Q12" s="178">
        <v>0</v>
      </c>
    </row>
    <row r="13" spans="2:17" s="41" customFormat="1" ht="13.5" customHeight="1">
      <c r="B13" s="41" t="s">
        <v>406</v>
      </c>
      <c r="C13" s="208">
        <f t="shared" si="1"/>
        <v>122</v>
      </c>
      <c r="D13" s="178">
        <v>20</v>
      </c>
      <c r="E13" s="178">
        <v>19</v>
      </c>
      <c r="F13" s="178">
        <v>20</v>
      </c>
      <c r="G13" s="178">
        <v>22</v>
      </c>
      <c r="H13" s="178">
        <v>20</v>
      </c>
      <c r="I13" s="178">
        <v>21</v>
      </c>
      <c r="J13" s="178">
        <v>5</v>
      </c>
      <c r="K13" s="178">
        <v>5</v>
      </c>
      <c r="L13" s="208">
        <f t="shared" si="2"/>
        <v>50</v>
      </c>
      <c r="M13" s="178">
        <v>17</v>
      </c>
      <c r="N13" s="178">
        <v>16</v>
      </c>
      <c r="O13" s="178">
        <v>17</v>
      </c>
      <c r="P13" s="178">
        <v>2</v>
      </c>
      <c r="Q13" s="178">
        <v>2</v>
      </c>
    </row>
    <row r="14" spans="2:17" s="41" customFormat="1" ht="13.5" customHeight="1">
      <c r="B14" s="41" t="s">
        <v>405</v>
      </c>
      <c r="C14" s="208">
        <f t="shared" si="1"/>
        <v>83</v>
      </c>
      <c r="D14" s="178">
        <v>15</v>
      </c>
      <c r="E14" s="178">
        <v>13</v>
      </c>
      <c r="F14" s="178">
        <v>13</v>
      </c>
      <c r="G14" s="178">
        <v>15</v>
      </c>
      <c r="H14" s="178">
        <v>13</v>
      </c>
      <c r="I14" s="178">
        <v>14</v>
      </c>
      <c r="J14" s="178">
        <v>2</v>
      </c>
      <c r="K14" s="178">
        <v>2</v>
      </c>
      <c r="L14" s="208">
        <f t="shared" si="2"/>
        <v>30</v>
      </c>
      <c r="M14" s="178">
        <v>10</v>
      </c>
      <c r="N14" s="178">
        <v>10</v>
      </c>
      <c r="O14" s="178">
        <v>10</v>
      </c>
      <c r="P14" s="178">
        <v>0</v>
      </c>
      <c r="Q14" s="178">
        <v>0</v>
      </c>
    </row>
    <row r="15" spans="2:17" s="41" customFormat="1" ht="13.5" customHeight="1">
      <c r="B15" s="41" t="s">
        <v>404</v>
      </c>
      <c r="C15" s="208">
        <f t="shared" si="1"/>
        <v>160</v>
      </c>
      <c r="D15" s="178">
        <v>25</v>
      </c>
      <c r="E15" s="178">
        <v>27</v>
      </c>
      <c r="F15" s="178">
        <v>29</v>
      </c>
      <c r="G15" s="178">
        <v>27</v>
      </c>
      <c r="H15" s="178">
        <v>27</v>
      </c>
      <c r="I15" s="178">
        <v>25</v>
      </c>
      <c r="J15" s="178">
        <v>10</v>
      </c>
      <c r="K15" s="178">
        <v>10</v>
      </c>
      <c r="L15" s="208">
        <f t="shared" si="2"/>
        <v>75</v>
      </c>
      <c r="M15" s="178">
        <v>27</v>
      </c>
      <c r="N15" s="178">
        <v>24</v>
      </c>
      <c r="O15" s="178">
        <v>24</v>
      </c>
      <c r="P15" s="178">
        <v>0</v>
      </c>
      <c r="Q15" s="178">
        <v>0</v>
      </c>
    </row>
    <row r="16" spans="2:17" s="41" customFormat="1" ht="13.5" customHeight="1">
      <c r="B16" s="41" t="s">
        <v>403</v>
      </c>
      <c r="C16" s="208">
        <f t="shared" si="1"/>
        <v>100</v>
      </c>
      <c r="D16" s="178">
        <v>18</v>
      </c>
      <c r="E16" s="178">
        <v>18</v>
      </c>
      <c r="F16" s="178">
        <v>16</v>
      </c>
      <c r="G16" s="178">
        <v>16</v>
      </c>
      <c r="H16" s="178">
        <v>16</v>
      </c>
      <c r="I16" s="178">
        <v>16</v>
      </c>
      <c r="J16" s="178">
        <v>2</v>
      </c>
      <c r="K16" s="178">
        <v>2</v>
      </c>
      <c r="L16" s="208">
        <f t="shared" si="2"/>
        <v>39</v>
      </c>
      <c r="M16" s="178">
        <v>13</v>
      </c>
      <c r="N16" s="178">
        <v>13</v>
      </c>
      <c r="O16" s="178">
        <v>13</v>
      </c>
      <c r="P16" s="178">
        <v>0</v>
      </c>
      <c r="Q16" s="178">
        <v>0</v>
      </c>
    </row>
    <row r="17" spans="2:17" s="41" customFormat="1" ht="13.5" customHeight="1">
      <c r="B17" s="41" t="s">
        <v>402</v>
      </c>
      <c r="C17" s="208">
        <f t="shared" si="1"/>
        <v>78</v>
      </c>
      <c r="D17" s="178">
        <v>12</v>
      </c>
      <c r="E17" s="178">
        <v>13</v>
      </c>
      <c r="F17" s="178">
        <v>12</v>
      </c>
      <c r="G17" s="178">
        <v>14</v>
      </c>
      <c r="H17" s="178">
        <v>13</v>
      </c>
      <c r="I17" s="178">
        <v>14</v>
      </c>
      <c r="J17" s="178">
        <v>0</v>
      </c>
      <c r="K17" s="178">
        <v>0</v>
      </c>
      <c r="L17" s="208">
        <f t="shared" si="2"/>
        <v>33</v>
      </c>
      <c r="M17" s="178">
        <v>11</v>
      </c>
      <c r="N17" s="178">
        <v>12</v>
      </c>
      <c r="O17" s="178">
        <v>10</v>
      </c>
      <c r="P17" s="178">
        <v>0</v>
      </c>
      <c r="Q17" s="178">
        <v>0</v>
      </c>
    </row>
    <row r="18" spans="2:17" s="41" customFormat="1" ht="13.5" customHeight="1">
      <c r="B18" s="41" t="s">
        <v>401</v>
      </c>
      <c r="C18" s="208">
        <f t="shared" si="1"/>
        <v>76</v>
      </c>
      <c r="D18" s="178">
        <v>12</v>
      </c>
      <c r="E18" s="178">
        <v>12</v>
      </c>
      <c r="F18" s="178">
        <v>12</v>
      </c>
      <c r="G18" s="178">
        <v>12</v>
      </c>
      <c r="H18" s="178">
        <v>14</v>
      </c>
      <c r="I18" s="178">
        <v>14</v>
      </c>
      <c r="J18" s="178">
        <v>10</v>
      </c>
      <c r="K18" s="178">
        <v>10</v>
      </c>
      <c r="L18" s="208">
        <f t="shared" si="2"/>
        <v>30</v>
      </c>
      <c r="M18" s="178">
        <v>9</v>
      </c>
      <c r="N18" s="178">
        <v>11</v>
      </c>
      <c r="O18" s="178">
        <v>10</v>
      </c>
      <c r="P18" s="178">
        <v>0</v>
      </c>
      <c r="Q18" s="178">
        <v>0</v>
      </c>
    </row>
    <row r="19" spans="2:17" s="41" customFormat="1" ht="13.5" customHeight="1">
      <c r="B19" s="41" t="s">
        <v>400</v>
      </c>
      <c r="C19" s="208">
        <f t="shared" si="1"/>
        <v>86</v>
      </c>
      <c r="D19" s="178">
        <v>14</v>
      </c>
      <c r="E19" s="178">
        <v>13</v>
      </c>
      <c r="F19" s="178">
        <v>15</v>
      </c>
      <c r="G19" s="178">
        <v>15</v>
      </c>
      <c r="H19" s="178">
        <v>14</v>
      </c>
      <c r="I19" s="178">
        <v>15</v>
      </c>
      <c r="J19" s="178">
        <v>11</v>
      </c>
      <c r="K19" s="178">
        <v>11</v>
      </c>
      <c r="L19" s="208">
        <f t="shared" si="2"/>
        <v>31</v>
      </c>
      <c r="M19" s="178">
        <v>10</v>
      </c>
      <c r="N19" s="178">
        <v>10</v>
      </c>
      <c r="O19" s="178">
        <v>11</v>
      </c>
      <c r="P19" s="178">
        <v>0</v>
      </c>
      <c r="Q19" s="178">
        <v>0</v>
      </c>
    </row>
    <row r="20" spans="3:17" s="41" customFormat="1" ht="4.5" customHeight="1">
      <c r="C20" s="208"/>
      <c r="D20" s="199"/>
      <c r="E20" s="199"/>
      <c r="F20" s="199"/>
      <c r="G20" s="199"/>
      <c r="H20" s="199"/>
      <c r="I20" s="199"/>
      <c r="J20" s="199"/>
      <c r="K20" s="199"/>
      <c r="L20" s="208"/>
      <c r="M20" s="199"/>
      <c r="N20" s="199"/>
      <c r="O20" s="199"/>
      <c r="P20" s="199"/>
      <c r="Q20" s="199"/>
    </row>
    <row r="21" spans="2:17" s="41" customFormat="1" ht="13.5" customHeight="1">
      <c r="B21" s="41" t="s">
        <v>399</v>
      </c>
      <c r="C21" s="208">
        <f aca="true" t="shared" si="3" ref="C21:C36">SUM(D21:I21)</f>
        <v>12</v>
      </c>
      <c r="D21" s="178">
        <v>2</v>
      </c>
      <c r="E21" s="178">
        <v>2</v>
      </c>
      <c r="F21" s="178">
        <v>2</v>
      </c>
      <c r="G21" s="178">
        <v>2</v>
      </c>
      <c r="H21" s="178">
        <v>2</v>
      </c>
      <c r="I21" s="178">
        <v>2</v>
      </c>
      <c r="J21" s="178">
        <v>0</v>
      </c>
      <c r="K21" s="178">
        <v>0</v>
      </c>
      <c r="L21" s="208">
        <f aca="true" t="shared" si="4" ref="L21:L36">SUM(M21:O21)</f>
        <v>5</v>
      </c>
      <c r="M21" s="178">
        <v>2</v>
      </c>
      <c r="N21" s="178">
        <v>1</v>
      </c>
      <c r="O21" s="178">
        <v>2</v>
      </c>
      <c r="P21" s="178">
        <v>0</v>
      </c>
      <c r="Q21" s="178">
        <v>0</v>
      </c>
    </row>
    <row r="22" spans="2:17" s="41" customFormat="1" ht="13.5" customHeight="1">
      <c r="B22" s="41" t="s">
        <v>398</v>
      </c>
      <c r="C22" s="208">
        <f t="shared" si="3"/>
        <v>6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0</v>
      </c>
      <c r="K22" s="178">
        <v>0</v>
      </c>
      <c r="L22" s="208">
        <f t="shared" si="4"/>
        <v>3</v>
      </c>
      <c r="M22" s="178">
        <v>1</v>
      </c>
      <c r="N22" s="178">
        <v>1</v>
      </c>
      <c r="O22" s="178">
        <v>1</v>
      </c>
      <c r="P22" s="178">
        <v>0</v>
      </c>
      <c r="Q22" s="178">
        <v>0</v>
      </c>
    </row>
    <row r="23" spans="2:17" s="41" customFormat="1" ht="13.5" customHeight="1">
      <c r="B23" s="41" t="s">
        <v>26</v>
      </c>
      <c r="C23" s="208">
        <f t="shared" si="3"/>
        <v>6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</v>
      </c>
      <c r="K23" s="178">
        <v>0</v>
      </c>
      <c r="L23" s="208">
        <f t="shared" si="4"/>
        <v>3</v>
      </c>
      <c r="M23" s="178">
        <v>1</v>
      </c>
      <c r="N23" s="178">
        <v>1</v>
      </c>
      <c r="O23" s="178">
        <v>1</v>
      </c>
      <c r="P23" s="178">
        <v>0</v>
      </c>
      <c r="Q23" s="178">
        <v>0</v>
      </c>
    </row>
    <row r="24" spans="2:17" s="41" customFormat="1" ht="13.5" customHeight="1">
      <c r="B24" s="41" t="s">
        <v>397</v>
      </c>
      <c r="C24" s="208">
        <f t="shared" si="3"/>
        <v>51</v>
      </c>
      <c r="D24" s="178">
        <v>8</v>
      </c>
      <c r="E24" s="178">
        <v>8</v>
      </c>
      <c r="F24" s="178">
        <v>9</v>
      </c>
      <c r="G24" s="178">
        <v>8</v>
      </c>
      <c r="H24" s="178">
        <v>9</v>
      </c>
      <c r="I24" s="178">
        <v>9</v>
      </c>
      <c r="J24" s="178">
        <v>0</v>
      </c>
      <c r="K24" s="178">
        <v>0</v>
      </c>
      <c r="L24" s="208">
        <f t="shared" si="4"/>
        <v>21</v>
      </c>
      <c r="M24" s="178">
        <v>7</v>
      </c>
      <c r="N24" s="178">
        <v>7</v>
      </c>
      <c r="O24" s="178">
        <v>7</v>
      </c>
      <c r="P24" s="178">
        <v>0</v>
      </c>
      <c r="Q24" s="178">
        <v>0</v>
      </c>
    </row>
    <row r="25" spans="2:17" s="41" customFormat="1" ht="13.5" customHeight="1">
      <c r="B25" s="41" t="s">
        <v>396</v>
      </c>
      <c r="C25" s="208">
        <f t="shared" si="3"/>
        <v>12</v>
      </c>
      <c r="D25" s="178">
        <v>2</v>
      </c>
      <c r="E25" s="178">
        <v>2</v>
      </c>
      <c r="F25" s="178">
        <v>2</v>
      </c>
      <c r="G25" s="178">
        <v>2</v>
      </c>
      <c r="H25" s="178">
        <v>2</v>
      </c>
      <c r="I25" s="178">
        <v>2</v>
      </c>
      <c r="J25" s="178">
        <v>0</v>
      </c>
      <c r="K25" s="178">
        <v>0</v>
      </c>
      <c r="L25" s="208">
        <f t="shared" si="4"/>
        <v>6</v>
      </c>
      <c r="M25" s="178">
        <v>2</v>
      </c>
      <c r="N25" s="178">
        <v>2</v>
      </c>
      <c r="O25" s="178">
        <v>2</v>
      </c>
      <c r="P25" s="178">
        <v>0</v>
      </c>
      <c r="Q25" s="178">
        <v>0</v>
      </c>
    </row>
    <row r="26" spans="2:17" s="41" customFormat="1" ht="13.5" customHeight="1">
      <c r="B26" s="41" t="s">
        <v>395</v>
      </c>
      <c r="C26" s="208">
        <f t="shared" si="3"/>
        <v>13</v>
      </c>
      <c r="D26" s="178">
        <v>3</v>
      </c>
      <c r="E26" s="178">
        <v>2</v>
      </c>
      <c r="F26" s="178">
        <v>2</v>
      </c>
      <c r="G26" s="178">
        <v>2</v>
      </c>
      <c r="H26" s="178">
        <v>2</v>
      </c>
      <c r="I26" s="178">
        <v>2</v>
      </c>
      <c r="J26" s="178">
        <v>14</v>
      </c>
      <c r="K26" s="178">
        <v>14</v>
      </c>
      <c r="L26" s="208">
        <f t="shared" si="4"/>
        <v>12</v>
      </c>
      <c r="M26" s="178">
        <v>4</v>
      </c>
      <c r="N26" s="178">
        <v>4</v>
      </c>
      <c r="O26" s="178">
        <v>4</v>
      </c>
      <c r="P26" s="178">
        <v>0</v>
      </c>
      <c r="Q26" s="178">
        <v>0</v>
      </c>
    </row>
    <row r="27" spans="2:17" s="41" customFormat="1" ht="13.5" customHeight="1">
      <c r="B27" s="41" t="s">
        <v>394</v>
      </c>
      <c r="C27" s="208">
        <f t="shared" si="3"/>
        <v>8</v>
      </c>
      <c r="D27" s="178">
        <v>1</v>
      </c>
      <c r="E27" s="178">
        <v>1</v>
      </c>
      <c r="F27" s="178">
        <v>2</v>
      </c>
      <c r="G27" s="178">
        <v>2</v>
      </c>
      <c r="H27" s="178">
        <v>1</v>
      </c>
      <c r="I27" s="178">
        <v>1</v>
      </c>
      <c r="J27" s="178">
        <v>2</v>
      </c>
      <c r="K27" s="178">
        <v>2</v>
      </c>
      <c r="L27" s="208">
        <f t="shared" si="4"/>
        <v>5</v>
      </c>
      <c r="M27" s="178">
        <v>2</v>
      </c>
      <c r="N27" s="178">
        <v>1</v>
      </c>
      <c r="O27" s="178">
        <v>2</v>
      </c>
      <c r="P27" s="178">
        <v>0</v>
      </c>
      <c r="Q27" s="178">
        <v>0</v>
      </c>
    </row>
    <row r="28" spans="2:17" s="41" customFormat="1" ht="13.5" customHeight="1">
      <c r="B28" s="41" t="s">
        <v>393</v>
      </c>
      <c r="C28" s="208">
        <f t="shared" si="3"/>
        <v>14</v>
      </c>
      <c r="D28" s="178">
        <v>2</v>
      </c>
      <c r="E28" s="178">
        <v>3</v>
      </c>
      <c r="F28" s="178">
        <v>2</v>
      </c>
      <c r="G28" s="178">
        <v>3</v>
      </c>
      <c r="H28" s="178">
        <v>2</v>
      </c>
      <c r="I28" s="178">
        <v>2</v>
      </c>
      <c r="J28" s="178">
        <v>4</v>
      </c>
      <c r="K28" s="178">
        <v>4</v>
      </c>
      <c r="L28" s="208">
        <f t="shared" si="4"/>
        <v>9</v>
      </c>
      <c r="M28" s="178">
        <v>3</v>
      </c>
      <c r="N28" s="178">
        <v>2</v>
      </c>
      <c r="O28" s="178">
        <v>4</v>
      </c>
      <c r="P28" s="178">
        <v>1</v>
      </c>
      <c r="Q28" s="178">
        <v>1</v>
      </c>
    </row>
    <row r="29" spans="2:17" s="41" customFormat="1" ht="13.5" customHeight="1">
      <c r="B29" s="41" t="s">
        <v>392</v>
      </c>
      <c r="C29" s="208">
        <f t="shared" si="3"/>
        <v>22</v>
      </c>
      <c r="D29" s="178">
        <v>3</v>
      </c>
      <c r="E29" s="178">
        <v>3</v>
      </c>
      <c r="F29" s="178">
        <v>4</v>
      </c>
      <c r="G29" s="178">
        <v>4</v>
      </c>
      <c r="H29" s="178">
        <v>4</v>
      </c>
      <c r="I29" s="178">
        <v>4</v>
      </c>
      <c r="J29" s="178">
        <v>0</v>
      </c>
      <c r="K29" s="178">
        <v>0</v>
      </c>
      <c r="L29" s="208">
        <f t="shared" si="4"/>
        <v>10</v>
      </c>
      <c r="M29" s="178">
        <v>4</v>
      </c>
      <c r="N29" s="178">
        <v>3</v>
      </c>
      <c r="O29" s="178">
        <v>3</v>
      </c>
      <c r="P29" s="178">
        <v>0</v>
      </c>
      <c r="Q29" s="178">
        <v>0</v>
      </c>
    </row>
    <row r="30" spans="2:17" s="41" customFormat="1" ht="13.5" customHeight="1">
      <c r="B30" s="41" t="s">
        <v>391</v>
      </c>
      <c r="C30" s="208">
        <f t="shared" si="3"/>
        <v>32</v>
      </c>
      <c r="D30" s="178">
        <v>5</v>
      </c>
      <c r="E30" s="178">
        <v>6</v>
      </c>
      <c r="F30" s="178">
        <v>7</v>
      </c>
      <c r="G30" s="178">
        <v>5</v>
      </c>
      <c r="H30" s="178">
        <v>4</v>
      </c>
      <c r="I30" s="178">
        <v>5</v>
      </c>
      <c r="J30" s="178">
        <v>1</v>
      </c>
      <c r="K30" s="178">
        <v>1</v>
      </c>
      <c r="L30" s="208">
        <f t="shared" si="4"/>
        <v>13</v>
      </c>
      <c r="M30" s="178">
        <v>5</v>
      </c>
      <c r="N30" s="178">
        <v>4</v>
      </c>
      <c r="O30" s="178">
        <v>4</v>
      </c>
      <c r="P30" s="178">
        <v>0</v>
      </c>
      <c r="Q30" s="178">
        <v>0</v>
      </c>
    </row>
    <row r="31" spans="2:17" s="41" customFormat="1" ht="13.5" customHeight="1">
      <c r="B31" s="41" t="s">
        <v>390</v>
      </c>
      <c r="C31" s="208">
        <f t="shared" si="3"/>
        <v>47</v>
      </c>
      <c r="D31" s="178">
        <v>8</v>
      </c>
      <c r="E31" s="178">
        <v>8</v>
      </c>
      <c r="F31" s="178">
        <v>8</v>
      </c>
      <c r="G31" s="178">
        <v>8</v>
      </c>
      <c r="H31" s="178">
        <v>8</v>
      </c>
      <c r="I31" s="178">
        <v>7</v>
      </c>
      <c r="J31" s="178">
        <v>0</v>
      </c>
      <c r="K31" s="178">
        <v>0</v>
      </c>
      <c r="L31" s="208">
        <f t="shared" si="4"/>
        <v>18</v>
      </c>
      <c r="M31" s="178">
        <v>6</v>
      </c>
      <c r="N31" s="178">
        <v>6</v>
      </c>
      <c r="O31" s="178">
        <v>6</v>
      </c>
      <c r="P31" s="178">
        <v>0</v>
      </c>
      <c r="Q31" s="178">
        <v>0</v>
      </c>
    </row>
    <row r="32" spans="2:17" s="41" customFormat="1" ht="13.5" customHeight="1">
      <c r="B32" s="41" t="s">
        <v>389</v>
      </c>
      <c r="C32" s="208">
        <f t="shared" si="3"/>
        <v>71</v>
      </c>
      <c r="D32" s="178">
        <v>11</v>
      </c>
      <c r="E32" s="178">
        <v>12</v>
      </c>
      <c r="F32" s="178">
        <v>13</v>
      </c>
      <c r="G32" s="178">
        <v>12</v>
      </c>
      <c r="H32" s="178">
        <v>11</v>
      </c>
      <c r="I32" s="178">
        <v>12</v>
      </c>
      <c r="J32" s="178">
        <v>0</v>
      </c>
      <c r="K32" s="178">
        <v>0</v>
      </c>
      <c r="L32" s="208">
        <f t="shared" si="4"/>
        <v>30</v>
      </c>
      <c r="M32" s="178">
        <v>11</v>
      </c>
      <c r="N32" s="178">
        <v>9</v>
      </c>
      <c r="O32" s="178">
        <v>10</v>
      </c>
      <c r="P32" s="178">
        <v>0</v>
      </c>
      <c r="Q32" s="178">
        <v>0</v>
      </c>
    </row>
    <row r="33" spans="2:17" s="41" customFormat="1" ht="13.5" customHeight="1">
      <c r="B33" s="41" t="s">
        <v>388</v>
      </c>
      <c r="C33" s="208">
        <f t="shared" si="3"/>
        <v>27</v>
      </c>
      <c r="D33" s="178">
        <v>4</v>
      </c>
      <c r="E33" s="178">
        <v>4</v>
      </c>
      <c r="F33" s="178">
        <v>6</v>
      </c>
      <c r="G33" s="178">
        <v>5</v>
      </c>
      <c r="H33" s="178">
        <v>4</v>
      </c>
      <c r="I33" s="178">
        <v>4</v>
      </c>
      <c r="J33" s="178">
        <v>1</v>
      </c>
      <c r="K33" s="178">
        <v>1</v>
      </c>
      <c r="L33" s="208">
        <f t="shared" si="4"/>
        <v>12</v>
      </c>
      <c r="M33" s="178">
        <v>4</v>
      </c>
      <c r="N33" s="178">
        <v>4</v>
      </c>
      <c r="O33" s="178">
        <v>4</v>
      </c>
      <c r="P33" s="178">
        <v>0</v>
      </c>
      <c r="Q33" s="178">
        <v>0</v>
      </c>
    </row>
    <row r="34" spans="2:17" s="41" customFormat="1" ht="13.5" customHeight="1">
      <c r="B34" s="41" t="s">
        <v>387</v>
      </c>
      <c r="C34" s="208">
        <f t="shared" si="3"/>
        <v>28</v>
      </c>
      <c r="D34" s="178">
        <v>4</v>
      </c>
      <c r="E34" s="178">
        <v>5</v>
      </c>
      <c r="F34" s="178">
        <v>5</v>
      </c>
      <c r="G34" s="178">
        <v>5</v>
      </c>
      <c r="H34" s="178">
        <v>5</v>
      </c>
      <c r="I34" s="178">
        <v>4</v>
      </c>
      <c r="J34" s="178">
        <v>0</v>
      </c>
      <c r="K34" s="178">
        <v>0</v>
      </c>
      <c r="L34" s="208">
        <f t="shared" si="4"/>
        <v>10</v>
      </c>
      <c r="M34" s="178">
        <v>4</v>
      </c>
      <c r="N34" s="178">
        <v>3</v>
      </c>
      <c r="O34" s="178">
        <v>3</v>
      </c>
      <c r="P34" s="178">
        <v>0</v>
      </c>
      <c r="Q34" s="178">
        <v>0</v>
      </c>
    </row>
    <row r="35" spans="2:17" s="41" customFormat="1" ht="13.5" customHeight="1">
      <c r="B35" s="41" t="s">
        <v>386</v>
      </c>
      <c r="C35" s="208">
        <f t="shared" si="3"/>
        <v>22</v>
      </c>
      <c r="D35" s="178">
        <v>4</v>
      </c>
      <c r="E35" s="178">
        <v>4</v>
      </c>
      <c r="F35" s="178">
        <v>3</v>
      </c>
      <c r="G35" s="178">
        <v>3</v>
      </c>
      <c r="H35" s="178">
        <v>4</v>
      </c>
      <c r="I35" s="178">
        <v>4</v>
      </c>
      <c r="J35" s="178">
        <v>1</v>
      </c>
      <c r="K35" s="178">
        <v>1</v>
      </c>
      <c r="L35" s="208">
        <f t="shared" si="4"/>
        <v>9</v>
      </c>
      <c r="M35" s="178">
        <v>3</v>
      </c>
      <c r="N35" s="178">
        <v>3</v>
      </c>
      <c r="O35" s="178">
        <v>3</v>
      </c>
      <c r="P35" s="178">
        <v>0</v>
      </c>
      <c r="Q35" s="178">
        <v>0</v>
      </c>
    </row>
    <row r="36" spans="2:17" s="41" customFormat="1" ht="13.5" customHeight="1">
      <c r="B36" s="161" t="s">
        <v>282</v>
      </c>
      <c r="C36" s="208">
        <f t="shared" si="3"/>
        <v>30</v>
      </c>
      <c r="D36" s="178">
        <v>5</v>
      </c>
      <c r="E36" s="178">
        <v>5</v>
      </c>
      <c r="F36" s="178">
        <v>5</v>
      </c>
      <c r="G36" s="178">
        <v>5</v>
      </c>
      <c r="H36" s="178">
        <v>5</v>
      </c>
      <c r="I36" s="178">
        <v>5</v>
      </c>
      <c r="J36" s="178">
        <v>0</v>
      </c>
      <c r="K36" s="178">
        <v>0</v>
      </c>
      <c r="L36" s="208">
        <f t="shared" si="4"/>
        <v>15</v>
      </c>
      <c r="M36" s="178">
        <v>5</v>
      </c>
      <c r="N36" s="178">
        <v>5</v>
      </c>
      <c r="O36" s="178">
        <v>5</v>
      </c>
      <c r="P36" s="178">
        <v>0</v>
      </c>
      <c r="Q36" s="178">
        <v>0</v>
      </c>
    </row>
    <row r="37" spans="1:17" ht="4.5" customHeight="1" thickBot="1">
      <c r="A37" s="5"/>
      <c r="B37" s="35"/>
      <c r="C37" s="36"/>
      <c r="D37" s="39"/>
      <c r="E37" s="39"/>
      <c r="F37" s="39"/>
      <c r="G37" s="37"/>
      <c r="H37" s="37"/>
      <c r="I37" s="37"/>
      <c r="J37" s="37"/>
      <c r="K37" s="37"/>
      <c r="L37" s="108"/>
      <c r="M37" s="109"/>
      <c r="N37" s="109"/>
      <c r="O37" s="109"/>
      <c r="P37" s="109"/>
      <c r="Q37" s="109"/>
    </row>
  </sheetData>
  <sheetProtection/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8661417322834646" right="0.3937007874015748" top="0.8661417322834646" bottom="0.7874015748031497" header="0.5905511811023623" footer="0.5118110236220472"/>
  <pageSetup orientation="landscape" paperSize="9" scale="9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H37"/>
  <sheetViews>
    <sheetView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59" customWidth="1"/>
    <col min="2" max="2" width="11.625" style="5" customWidth="1"/>
    <col min="3" max="34" width="7.50390625" style="5" customWidth="1"/>
    <col min="35" max="16384" width="10.00390625" style="5" customWidth="1"/>
  </cols>
  <sheetData>
    <row r="1" ht="4.5" customHeight="1"/>
    <row r="2" spans="2:34" ht="12.75" customHeight="1">
      <c r="B2" s="27" t="s">
        <v>382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ht="4.5" customHeight="1" thickBot="1">
      <c r="A3" s="5"/>
    </row>
    <row r="4" spans="1:34" ht="12.75" customHeight="1">
      <c r="A4" s="41"/>
      <c r="B4" s="369" t="s">
        <v>23</v>
      </c>
      <c r="C4" s="387" t="s">
        <v>351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7" t="s">
        <v>352</v>
      </c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</row>
    <row r="5" spans="1:34" s="41" customFormat="1" ht="12.75" customHeight="1">
      <c r="A5" s="168"/>
      <c r="B5" s="384"/>
      <c r="C5" s="211"/>
      <c r="D5" s="161"/>
      <c r="E5" s="389" t="s">
        <v>50</v>
      </c>
      <c r="F5" s="389"/>
      <c r="G5" s="389"/>
      <c r="H5" s="389"/>
      <c r="I5" s="161"/>
      <c r="J5" s="161"/>
      <c r="K5" s="211"/>
      <c r="L5" s="161"/>
      <c r="M5" s="389" t="s">
        <v>51</v>
      </c>
      <c r="N5" s="389"/>
      <c r="O5" s="389"/>
      <c r="P5" s="389"/>
      <c r="Q5" s="161"/>
      <c r="R5" s="161"/>
      <c r="S5" s="211"/>
      <c r="T5" s="161"/>
      <c r="U5" s="389" t="s">
        <v>50</v>
      </c>
      <c r="V5" s="389"/>
      <c r="W5" s="389"/>
      <c r="X5" s="389"/>
      <c r="Y5" s="161"/>
      <c r="Z5" s="212"/>
      <c r="AA5" s="161"/>
      <c r="AB5" s="161"/>
      <c r="AC5" s="389" t="s">
        <v>330</v>
      </c>
      <c r="AD5" s="389"/>
      <c r="AE5" s="389"/>
      <c r="AF5" s="389"/>
      <c r="AG5" s="161"/>
      <c r="AH5" s="161"/>
    </row>
    <row r="6" spans="1:34" s="41" customFormat="1" ht="12.75" customHeight="1">
      <c r="A6" s="168"/>
      <c r="B6" s="384"/>
      <c r="C6" s="364" t="s">
        <v>8</v>
      </c>
      <c r="D6" s="364" t="s">
        <v>52</v>
      </c>
      <c r="E6" s="112" t="s">
        <v>416</v>
      </c>
      <c r="F6" s="112" t="s">
        <v>36</v>
      </c>
      <c r="G6" s="364" t="s">
        <v>37</v>
      </c>
      <c r="H6" s="364" t="s">
        <v>38</v>
      </c>
      <c r="I6" s="364" t="s">
        <v>39</v>
      </c>
      <c r="J6" s="112" t="s">
        <v>384</v>
      </c>
      <c r="K6" s="364" t="s">
        <v>8</v>
      </c>
      <c r="L6" s="364" t="s">
        <v>52</v>
      </c>
      <c r="M6" s="112" t="s">
        <v>416</v>
      </c>
      <c r="N6" s="112" t="s">
        <v>36</v>
      </c>
      <c r="O6" s="364" t="s">
        <v>37</v>
      </c>
      <c r="P6" s="364" t="s">
        <v>38</v>
      </c>
      <c r="Q6" s="364" t="s">
        <v>39</v>
      </c>
      <c r="R6" s="112" t="s">
        <v>384</v>
      </c>
      <c r="S6" s="364" t="s">
        <v>8</v>
      </c>
      <c r="T6" s="364" t="s">
        <v>52</v>
      </c>
      <c r="U6" s="112" t="s">
        <v>416</v>
      </c>
      <c r="V6" s="112" t="s">
        <v>36</v>
      </c>
      <c r="W6" s="364" t="s">
        <v>37</v>
      </c>
      <c r="X6" s="364" t="s">
        <v>38</v>
      </c>
      <c r="Y6" s="364" t="s">
        <v>39</v>
      </c>
      <c r="Z6" s="112" t="s">
        <v>384</v>
      </c>
      <c r="AA6" s="364" t="s">
        <v>8</v>
      </c>
      <c r="AB6" s="364" t="s">
        <v>52</v>
      </c>
      <c r="AC6" s="112" t="s">
        <v>416</v>
      </c>
      <c r="AD6" s="112" t="s">
        <v>36</v>
      </c>
      <c r="AE6" s="364" t="s">
        <v>37</v>
      </c>
      <c r="AF6" s="364" t="s">
        <v>38</v>
      </c>
      <c r="AG6" s="364" t="s">
        <v>39</v>
      </c>
      <c r="AH6" s="112" t="s">
        <v>384</v>
      </c>
    </row>
    <row r="7" spans="2:34" s="41" customFormat="1" ht="12.75" customHeight="1">
      <c r="B7" s="385"/>
      <c r="C7" s="386"/>
      <c r="D7" s="386"/>
      <c r="E7" s="127" t="s">
        <v>417</v>
      </c>
      <c r="F7" s="127" t="s">
        <v>40</v>
      </c>
      <c r="G7" s="386"/>
      <c r="H7" s="383"/>
      <c r="I7" s="383"/>
      <c r="J7" s="127" t="s">
        <v>385</v>
      </c>
      <c r="K7" s="383"/>
      <c r="L7" s="383"/>
      <c r="M7" s="127" t="s">
        <v>417</v>
      </c>
      <c r="N7" s="127" t="s">
        <v>40</v>
      </c>
      <c r="O7" s="383"/>
      <c r="P7" s="383"/>
      <c r="Q7" s="383"/>
      <c r="R7" s="127" t="s">
        <v>385</v>
      </c>
      <c r="S7" s="386"/>
      <c r="T7" s="386"/>
      <c r="U7" s="127" t="s">
        <v>417</v>
      </c>
      <c r="V7" s="127" t="s">
        <v>40</v>
      </c>
      <c r="W7" s="386"/>
      <c r="X7" s="383"/>
      <c r="Y7" s="383"/>
      <c r="Z7" s="127" t="s">
        <v>385</v>
      </c>
      <c r="AA7" s="383"/>
      <c r="AB7" s="383"/>
      <c r="AC7" s="127" t="s">
        <v>417</v>
      </c>
      <c r="AD7" s="127" t="s">
        <v>40</v>
      </c>
      <c r="AE7" s="383"/>
      <c r="AF7" s="383"/>
      <c r="AG7" s="383"/>
      <c r="AH7" s="127" t="s">
        <v>385</v>
      </c>
    </row>
    <row r="8" spans="2:34" s="41" customFormat="1" ht="4.5" customHeight="1">
      <c r="B8" s="43"/>
      <c r="C8" s="113"/>
      <c r="D8" s="44"/>
      <c r="E8" s="44"/>
      <c r="F8" s="44"/>
      <c r="G8" s="44"/>
      <c r="H8" s="44"/>
      <c r="I8" s="44"/>
      <c r="J8" s="110"/>
      <c r="K8" s="44"/>
      <c r="L8" s="44"/>
      <c r="M8" s="44"/>
      <c r="N8" s="44"/>
      <c r="O8" s="44"/>
      <c r="P8" s="44"/>
      <c r="Q8" s="44"/>
      <c r="R8" s="44"/>
      <c r="S8" s="113"/>
      <c r="T8" s="44"/>
      <c r="U8" s="44"/>
      <c r="V8" s="44"/>
      <c r="W8" s="44"/>
      <c r="X8" s="44"/>
      <c r="Y8" s="44"/>
      <c r="Z8" s="110"/>
      <c r="AA8" s="44"/>
      <c r="AB8" s="44"/>
      <c r="AC8" s="44"/>
      <c r="AD8" s="44"/>
      <c r="AE8" s="44"/>
      <c r="AF8" s="44"/>
      <c r="AG8" s="44"/>
      <c r="AH8" s="44"/>
    </row>
    <row r="9" spans="2:34" s="41" customFormat="1" ht="16.5" customHeight="1">
      <c r="B9" s="160" t="s">
        <v>408</v>
      </c>
      <c r="C9" s="167">
        <f>SUM(D9:J9)</f>
        <v>403</v>
      </c>
      <c r="D9" s="164">
        <f>SUM(D11:D35)</f>
        <v>169</v>
      </c>
      <c r="E9" s="164">
        <f aca="true" t="shared" si="0" ref="E9:J9">SUM(E11:E35)</f>
        <v>30</v>
      </c>
      <c r="F9" s="164">
        <f t="shared" si="0"/>
        <v>10</v>
      </c>
      <c r="G9" s="164">
        <f t="shared" si="0"/>
        <v>7</v>
      </c>
      <c r="H9" s="164">
        <f t="shared" si="0"/>
        <v>16</v>
      </c>
      <c r="I9" s="164">
        <f t="shared" si="0"/>
        <v>0</v>
      </c>
      <c r="J9" s="213">
        <f t="shared" si="0"/>
        <v>171</v>
      </c>
      <c r="K9" s="164">
        <f>SUM(L9:R9)</f>
        <v>1181</v>
      </c>
      <c r="L9" s="164">
        <f>SUM(L11:L35)</f>
        <v>522</v>
      </c>
      <c r="M9" s="164">
        <f aca="true" t="shared" si="1" ref="M9:R9">SUM(M11:M35)</f>
        <v>34</v>
      </c>
      <c r="N9" s="164">
        <f t="shared" si="1"/>
        <v>11</v>
      </c>
      <c r="O9" s="164">
        <f t="shared" si="1"/>
        <v>7</v>
      </c>
      <c r="P9" s="164">
        <f t="shared" si="1"/>
        <v>18</v>
      </c>
      <c r="Q9" s="164">
        <f t="shared" si="1"/>
        <v>0</v>
      </c>
      <c r="R9" s="164">
        <f t="shared" si="1"/>
        <v>589</v>
      </c>
      <c r="S9" s="167">
        <f>SUM(T9:Z9)</f>
        <v>164</v>
      </c>
      <c r="T9" s="164">
        <f aca="true" t="shared" si="2" ref="T9:Z9">SUM(T11:T35)</f>
        <v>78</v>
      </c>
      <c r="U9" s="164">
        <f t="shared" si="2"/>
        <v>10</v>
      </c>
      <c r="V9" s="164">
        <f t="shared" si="2"/>
        <v>3</v>
      </c>
      <c r="W9" s="164">
        <f t="shared" si="2"/>
        <v>0</v>
      </c>
      <c r="X9" s="164">
        <f t="shared" si="2"/>
        <v>10</v>
      </c>
      <c r="Y9" s="164">
        <f t="shared" si="2"/>
        <v>0</v>
      </c>
      <c r="Z9" s="213">
        <f t="shared" si="2"/>
        <v>63</v>
      </c>
      <c r="AA9" s="164">
        <f>SUM(AB9:AH9)</f>
        <v>468</v>
      </c>
      <c r="AB9" s="164">
        <f>SUM(AB11:AB35)</f>
        <v>254</v>
      </c>
      <c r="AC9" s="164">
        <f aca="true" t="shared" si="3" ref="AC9:AH9">SUM(AC11:AC35)</f>
        <v>12</v>
      </c>
      <c r="AD9" s="164">
        <f t="shared" si="3"/>
        <v>2</v>
      </c>
      <c r="AE9" s="164">
        <f t="shared" si="3"/>
        <v>0</v>
      </c>
      <c r="AF9" s="164">
        <f t="shared" si="3"/>
        <v>20</v>
      </c>
      <c r="AG9" s="164">
        <f t="shared" si="3"/>
        <v>0</v>
      </c>
      <c r="AH9" s="164">
        <f t="shared" si="3"/>
        <v>180</v>
      </c>
    </row>
    <row r="10" spans="3:34" s="41" customFormat="1" ht="4.5" customHeight="1">
      <c r="C10" s="177"/>
      <c r="D10" s="178"/>
      <c r="E10" s="178"/>
      <c r="F10" s="178"/>
      <c r="G10" s="178"/>
      <c r="H10" s="178"/>
      <c r="I10" s="178"/>
      <c r="J10" s="214"/>
      <c r="K10" s="178"/>
      <c r="L10" s="178"/>
      <c r="M10" s="178"/>
      <c r="N10" s="178"/>
      <c r="O10" s="178"/>
      <c r="P10" s="178"/>
      <c r="Q10" s="178"/>
      <c r="R10" s="178"/>
      <c r="S10" s="177"/>
      <c r="T10" s="178"/>
      <c r="U10" s="178"/>
      <c r="V10" s="178"/>
      <c r="W10" s="178"/>
      <c r="X10" s="178"/>
      <c r="Y10" s="178"/>
      <c r="Z10" s="214"/>
      <c r="AA10" s="178"/>
      <c r="AB10" s="178"/>
      <c r="AC10" s="178"/>
      <c r="AD10" s="178"/>
      <c r="AE10" s="178"/>
      <c r="AF10" s="178"/>
      <c r="AG10" s="178"/>
      <c r="AH10" s="178"/>
    </row>
    <row r="11" spans="2:34" s="41" customFormat="1" ht="13.5" customHeight="1">
      <c r="B11" s="41" t="s">
        <v>407</v>
      </c>
      <c r="C11" s="177">
        <f>SUM(D11:J11)</f>
        <v>94</v>
      </c>
      <c r="D11" s="178">
        <v>30</v>
      </c>
      <c r="E11" s="178">
        <v>9</v>
      </c>
      <c r="F11" s="178">
        <v>2</v>
      </c>
      <c r="G11" s="178">
        <v>3</v>
      </c>
      <c r="H11" s="178">
        <v>5</v>
      </c>
      <c r="I11" s="178">
        <v>0</v>
      </c>
      <c r="J11" s="178">
        <v>45</v>
      </c>
      <c r="K11" s="215">
        <f>SUM(L11:R11)</f>
        <v>335</v>
      </c>
      <c r="L11" s="178">
        <v>109</v>
      </c>
      <c r="M11" s="178">
        <v>10</v>
      </c>
      <c r="N11" s="178">
        <v>1</v>
      </c>
      <c r="O11" s="178">
        <v>3</v>
      </c>
      <c r="P11" s="178">
        <v>7</v>
      </c>
      <c r="Q11" s="178">
        <v>0</v>
      </c>
      <c r="R11" s="178">
        <v>205</v>
      </c>
      <c r="S11" s="177">
        <f aca="true" t="shared" si="4" ref="S11:S18">SUM(T11:Z11)</f>
        <v>37</v>
      </c>
      <c r="T11" s="178">
        <v>15</v>
      </c>
      <c r="U11" s="178">
        <v>4</v>
      </c>
      <c r="V11" s="178">
        <v>1</v>
      </c>
      <c r="W11" s="178">
        <v>0</v>
      </c>
      <c r="X11" s="178">
        <v>3</v>
      </c>
      <c r="Y11" s="178">
        <v>0</v>
      </c>
      <c r="Z11" s="178">
        <v>14</v>
      </c>
      <c r="AA11" s="215">
        <f aca="true" t="shared" si="5" ref="AA11:AA18">SUM(AB11:AH11)</f>
        <v>112</v>
      </c>
      <c r="AB11" s="178">
        <v>54</v>
      </c>
      <c r="AC11" s="178">
        <v>5</v>
      </c>
      <c r="AD11" s="178">
        <v>0</v>
      </c>
      <c r="AE11" s="178">
        <v>0</v>
      </c>
      <c r="AF11" s="178">
        <v>11</v>
      </c>
      <c r="AG11" s="178">
        <v>0</v>
      </c>
      <c r="AH11" s="178">
        <v>42</v>
      </c>
    </row>
    <row r="12" spans="2:34" s="41" customFormat="1" ht="13.5" customHeight="1">
      <c r="B12" s="41" t="s">
        <v>406</v>
      </c>
      <c r="C12" s="177">
        <f aca="true" t="shared" si="6" ref="C12:C18">SUM(D12:J12)</f>
        <v>28</v>
      </c>
      <c r="D12" s="178">
        <v>11</v>
      </c>
      <c r="E12" s="178">
        <v>2</v>
      </c>
      <c r="F12" s="178">
        <v>0</v>
      </c>
      <c r="G12" s="178">
        <v>0</v>
      </c>
      <c r="H12" s="178">
        <v>0</v>
      </c>
      <c r="I12" s="178">
        <v>0</v>
      </c>
      <c r="J12" s="178">
        <v>15</v>
      </c>
      <c r="K12" s="215">
        <f aca="true" t="shared" si="7" ref="K12:K18">SUM(L12:R12)</f>
        <v>84</v>
      </c>
      <c r="L12" s="178">
        <v>35</v>
      </c>
      <c r="M12" s="178">
        <v>2</v>
      </c>
      <c r="N12" s="178">
        <v>0</v>
      </c>
      <c r="O12" s="178">
        <v>0</v>
      </c>
      <c r="P12" s="178">
        <v>0</v>
      </c>
      <c r="Q12" s="178">
        <v>0</v>
      </c>
      <c r="R12" s="178">
        <v>47</v>
      </c>
      <c r="S12" s="177">
        <f t="shared" si="4"/>
        <v>13</v>
      </c>
      <c r="T12" s="178">
        <v>7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6</v>
      </c>
      <c r="AA12" s="215">
        <f t="shared" si="5"/>
        <v>36</v>
      </c>
      <c r="AB12" s="178">
        <v>17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19</v>
      </c>
    </row>
    <row r="13" spans="2:34" s="41" customFormat="1" ht="13.5" customHeight="1">
      <c r="B13" s="41" t="s">
        <v>405</v>
      </c>
      <c r="C13" s="177">
        <f t="shared" si="6"/>
        <v>25</v>
      </c>
      <c r="D13" s="178">
        <v>10</v>
      </c>
      <c r="E13" s="178">
        <v>3</v>
      </c>
      <c r="F13" s="178">
        <v>1</v>
      </c>
      <c r="G13" s="178">
        <v>0</v>
      </c>
      <c r="H13" s="178">
        <v>2</v>
      </c>
      <c r="I13" s="178">
        <v>0</v>
      </c>
      <c r="J13" s="178">
        <v>9</v>
      </c>
      <c r="K13" s="215">
        <f t="shared" si="7"/>
        <v>50</v>
      </c>
      <c r="L13" s="178">
        <v>26</v>
      </c>
      <c r="M13" s="178">
        <v>4</v>
      </c>
      <c r="N13" s="178">
        <v>1</v>
      </c>
      <c r="O13" s="178">
        <v>0</v>
      </c>
      <c r="P13" s="178">
        <v>2</v>
      </c>
      <c r="Q13" s="178">
        <v>0</v>
      </c>
      <c r="R13" s="178">
        <v>17</v>
      </c>
      <c r="S13" s="177">
        <f t="shared" si="4"/>
        <v>7</v>
      </c>
      <c r="T13" s="178">
        <v>4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3</v>
      </c>
      <c r="AA13" s="215">
        <f t="shared" si="5"/>
        <v>27</v>
      </c>
      <c r="AB13" s="178">
        <v>16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11</v>
      </c>
    </row>
    <row r="14" spans="2:34" s="41" customFormat="1" ht="13.5" customHeight="1">
      <c r="B14" s="41" t="s">
        <v>404</v>
      </c>
      <c r="C14" s="177">
        <f t="shared" si="6"/>
        <v>42</v>
      </c>
      <c r="D14" s="178">
        <v>21</v>
      </c>
      <c r="E14" s="178">
        <v>2</v>
      </c>
      <c r="F14" s="178">
        <v>1</v>
      </c>
      <c r="G14" s="178">
        <v>1</v>
      </c>
      <c r="H14" s="178">
        <v>0</v>
      </c>
      <c r="I14" s="178">
        <v>0</v>
      </c>
      <c r="J14" s="178">
        <v>17</v>
      </c>
      <c r="K14" s="215">
        <f t="shared" si="7"/>
        <v>130</v>
      </c>
      <c r="L14" s="178">
        <v>69</v>
      </c>
      <c r="M14" s="178">
        <v>2</v>
      </c>
      <c r="N14" s="178">
        <v>1</v>
      </c>
      <c r="O14" s="178">
        <v>1</v>
      </c>
      <c r="P14" s="178">
        <v>0</v>
      </c>
      <c r="Q14" s="178">
        <v>0</v>
      </c>
      <c r="R14" s="178">
        <v>57</v>
      </c>
      <c r="S14" s="177">
        <f t="shared" si="4"/>
        <v>17</v>
      </c>
      <c r="T14" s="178">
        <v>8</v>
      </c>
      <c r="U14" s="178">
        <v>0</v>
      </c>
      <c r="V14" s="178">
        <v>0</v>
      </c>
      <c r="W14" s="178">
        <v>0</v>
      </c>
      <c r="X14" s="178">
        <v>1</v>
      </c>
      <c r="Y14" s="178">
        <v>0</v>
      </c>
      <c r="Z14" s="178">
        <v>8</v>
      </c>
      <c r="AA14" s="215">
        <f t="shared" si="5"/>
        <v>46</v>
      </c>
      <c r="AB14" s="178">
        <v>30</v>
      </c>
      <c r="AC14" s="178">
        <v>0</v>
      </c>
      <c r="AD14" s="178">
        <v>0</v>
      </c>
      <c r="AE14" s="178">
        <v>0</v>
      </c>
      <c r="AF14" s="178">
        <v>1</v>
      </c>
      <c r="AG14" s="178">
        <v>0</v>
      </c>
      <c r="AH14" s="178">
        <v>15</v>
      </c>
    </row>
    <row r="15" spans="2:34" s="41" customFormat="1" ht="13.5" customHeight="1">
      <c r="B15" s="41" t="s">
        <v>403</v>
      </c>
      <c r="C15" s="177">
        <f t="shared" si="6"/>
        <v>25</v>
      </c>
      <c r="D15" s="178">
        <v>12</v>
      </c>
      <c r="E15" s="178">
        <v>2</v>
      </c>
      <c r="F15" s="178">
        <v>1</v>
      </c>
      <c r="G15" s="178">
        <v>0</v>
      </c>
      <c r="H15" s="178">
        <v>0</v>
      </c>
      <c r="I15" s="178">
        <v>0</v>
      </c>
      <c r="J15" s="178">
        <v>10</v>
      </c>
      <c r="K15" s="215">
        <f t="shared" si="7"/>
        <v>65</v>
      </c>
      <c r="L15" s="178">
        <v>37</v>
      </c>
      <c r="M15" s="178">
        <v>2</v>
      </c>
      <c r="N15" s="178">
        <v>1</v>
      </c>
      <c r="O15" s="178">
        <v>0</v>
      </c>
      <c r="P15" s="178">
        <v>0</v>
      </c>
      <c r="Q15" s="178">
        <v>0</v>
      </c>
      <c r="R15" s="178">
        <v>25</v>
      </c>
      <c r="S15" s="177">
        <f t="shared" si="4"/>
        <v>8</v>
      </c>
      <c r="T15" s="178">
        <v>4</v>
      </c>
      <c r="U15" s="178">
        <v>0</v>
      </c>
      <c r="V15" s="178">
        <v>0</v>
      </c>
      <c r="W15" s="178">
        <v>0</v>
      </c>
      <c r="X15" s="178">
        <v>1</v>
      </c>
      <c r="Y15" s="178">
        <v>0</v>
      </c>
      <c r="Z15" s="178">
        <v>3</v>
      </c>
      <c r="AA15" s="215">
        <f t="shared" si="5"/>
        <v>33</v>
      </c>
      <c r="AB15" s="178">
        <v>19</v>
      </c>
      <c r="AC15" s="178">
        <v>0</v>
      </c>
      <c r="AD15" s="178">
        <v>0</v>
      </c>
      <c r="AE15" s="178">
        <v>0</v>
      </c>
      <c r="AF15" s="178">
        <v>1</v>
      </c>
      <c r="AG15" s="178">
        <v>0</v>
      </c>
      <c r="AH15" s="178">
        <v>13</v>
      </c>
    </row>
    <row r="16" spans="2:34" s="41" customFormat="1" ht="13.5" customHeight="1">
      <c r="B16" s="41" t="s">
        <v>402</v>
      </c>
      <c r="C16" s="177">
        <f t="shared" si="6"/>
        <v>23</v>
      </c>
      <c r="D16" s="178">
        <v>10</v>
      </c>
      <c r="E16" s="178">
        <v>0</v>
      </c>
      <c r="F16" s="178">
        <v>1</v>
      </c>
      <c r="G16" s="178">
        <v>1</v>
      </c>
      <c r="H16" s="178">
        <v>0</v>
      </c>
      <c r="I16" s="178">
        <v>0</v>
      </c>
      <c r="J16" s="178">
        <v>11</v>
      </c>
      <c r="K16" s="215">
        <f t="shared" si="7"/>
        <v>65</v>
      </c>
      <c r="L16" s="178">
        <v>27</v>
      </c>
      <c r="M16" s="178">
        <v>0</v>
      </c>
      <c r="N16" s="178">
        <v>1</v>
      </c>
      <c r="O16" s="178">
        <v>1</v>
      </c>
      <c r="P16" s="178">
        <v>0</v>
      </c>
      <c r="Q16" s="178">
        <v>0</v>
      </c>
      <c r="R16" s="178">
        <v>36</v>
      </c>
      <c r="S16" s="177">
        <f t="shared" si="4"/>
        <v>10</v>
      </c>
      <c r="T16" s="178">
        <v>4</v>
      </c>
      <c r="U16" s="178">
        <v>1</v>
      </c>
      <c r="V16" s="178">
        <v>0</v>
      </c>
      <c r="W16" s="178">
        <v>0</v>
      </c>
      <c r="X16" s="178">
        <v>1</v>
      </c>
      <c r="Y16" s="178">
        <v>0</v>
      </c>
      <c r="Z16" s="178">
        <v>4</v>
      </c>
      <c r="AA16" s="215">
        <f t="shared" si="5"/>
        <v>27</v>
      </c>
      <c r="AB16" s="178">
        <v>13</v>
      </c>
      <c r="AC16" s="178">
        <v>1</v>
      </c>
      <c r="AD16" s="178">
        <v>0</v>
      </c>
      <c r="AE16" s="178">
        <v>0</v>
      </c>
      <c r="AF16" s="178">
        <v>1</v>
      </c>
      <c r="AG16" s="178">
        <v>0</v>
      </c>
      <c r="AH16" s="178">
        <v>12</v>
      </c>
    </row>
    <row r="17" spans="2:34" s="41" customFormat="1" ht="13.5" customHeight="1">
      <c r="B17" s="41" t="s">
        <v>401</v>
      </c>
      <c r="C17" s="177">
        <f t="shared" si="6"/>
        <v>24</v>
      </c>
      <c r="D17" s="178">
        <v>13</v>
      </c>
      <c r="E17" s="178">
        <v>2</v>
      </c>
      <c r="F17" s="178">
        <v>0</v>
      </c>
      <c r="G17" s="178">
        <v>1</v>
      </c>
      <c r="H17" s="178">
        <v>0</v>
      </c>
      <c r="I17" s="178">
        <v>0</v>
      </c>
      <c r="J17" s="178">
        <v>8</v>
      </c>
      <c r="K17" s="215">
        <f t="shared" si="7"/>
        <v>65</v>
      </c>
      <c r="L17" s="178">
        <v>35</v>
      </c>
      <c r="M17" s="178">
        <v>3</v>
      </c>
      <c r="N17" s="178">
        <v>0</v>
      </c>
      <c r="O17" s="178">
        <v>1</v>
      </c>
      <c r="P17" s="178">
        <v>0</v>
      </c>
      <c r="Q17" s="178">
        <v>0</v>
      </c>
      <c r="R17" s="178">
        <v>26</v>
      </c>
      <c r="S17" s="177">
        <f t="shared" si="4"/>
        <v>12</v>
      </c>
      <c r="T17" s="178">
        <v>5</v>
      </c>
      <c r="U17" s="178">
        <v>2</v>
      </c>
      <c r="V17" s="178">
        <v>0</v>
      </c>
      <c r="W17" s="178">
        <v>0</v>
      </c>
      <c r="X17" s="178">
        <v>0</v>
      </c>
      <c r="Y17" s="178">
        <v>0</v>
      </c>
      <c r="Z17" s="178">
        <v>5</v>
      </c>
      <c r="AA17" s="215">
        <f t="shared" si="5"/>
        <v>19</v>
      </c>
      <c r="AB17" s="178">
        <v>9</v>
      </c>
      <c r="AC17" s="178">
        <v>3</v>
      </c>
      <c r="AD17" s="178">
        <v>0</v>
      </c>
      <c r="AE17" s="178">
        <v>0</v>
      </c>
      <c r="AF17" s="178">
        <v>0</v>
      </c>
      <c r="AG17" s="178">
        <v>0</v>
      </c>
      <c r="AH17" s="178">
        <v>7</v>
      </c>
    </row>
    <row r="18" spans="2:34" s="41" customFormat="1" ht="13.5" customHeight="1">
      <c r="B18" s="41" t="s">
        <v>400</v>
      </c>
      <c r="C18" s="177">
        <f t="shared" si="6"/>
        <v>22</v>
      </c>
      <c r="D18" s="178">
        <v>10</v>
      </c>
      <c r="E18" s="178">
        <v>1</v>
      </c>
      <c r="F18" s="178">
        <v>0</v>
      </c>
      <c r="G18" s="178">
        <v>0</v>
      </c>
      <c r="H18" s="178">
        <v>2</v>
      </c>
      <c r="I18" s="178">
        <v>0</v>
      </c>
      <c r="J18" s="178">
        <v>9</v>
      </c>
      <c r="K18" s="215">
        <f t="shared" si="7"/>
        <v>46</v>
      </c>
      <c r="L18" s="178">
        <v>28</v>
      </c>
      <c r="M18" s="178">
        <v>1</v>
      </c>
      <c r="N18" s="178">
        <v>0</v>
      </c>
      <c r="O18" s="178">
        <v>0</v>
      </c>
      <c r="P18" s="178">
        <v>2</v>
      </c>
      <c r="Q18" s="178">
        <v>0</v>
      </c>
      <c r="R18" s="178">
        <v>15</v>
      </c>
      <c r="S18" s="177">
        <f t="shared" si="4"/>
        <v>6</v>
      </c>
      <c r="T18" s="178">
        <v>4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2</v>
      </c>
      <c r="AA18" s="215">
        <f t="shared" si="5"/>
        <v>20</v>
      </c>
      <c r="AB18" s="178">
        <v>13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7</v>
      </c>
    </row>
    <row r="19" spans="3:34" s="41" customFormat="1" ht="4.5" customHeight="1">
      <c r="C19" s="177"/>
      <c r="D19" s="178"/>
      <c r="E19" s="178"/>
      <c r="F19" s="178"/>
      <c r="G19" s="178"/>
      <c r="H19" s="178"/>
      <c r="I19" s="178"/>
      <c r="J19" s="178"/>
      <c r="K19" s="215"/>
      <c r="L19" s="178"/>
      <c r="M19" s="178"/>
      <c r="N19" s="178"/>
      <c r="O19" s="178"/>
      <c r="P19" s="178"/>
      <c r="Q19" s="178"/>
      <c r="R19" s="178"/>
      <c r="S19" s="177"/>
      <c r="T19" s="178"/>
      <c r="U19" s="178"/>
      <c r="V19" s="178"/>
      <c r="W19" s="178"/>
      <c r="X19" s="178"/>
      <c r="Y19" s="178"/>
      <c r="Z19" s="178"/>
      <c r="AA19" s="215"/>
      <c r="AB19" s="178"/>
      <c r="AC19" s="178"/>
      <c r="AD19" s="178"/>
      <c r="AE19" s="178"/>
      <c r="AF19" s="178"/>
      <c r="AG19" s="178"/>
      <c r="AH19" s="178"/>
    </row>
    <row r="20" spans="2:34" s="41" customFormat="1" ht="13.5" customHeight="1">
      <c r="B20" s="41" t="s">
        <v>399</v>
      </c>
      <c r="C20" s="177">
        <f aca="true" t="shared" si="8" ref="C20:C35">SUM(D20:J20)</f>
        <v>3</v>
      </c>
      <c r="D20" s="178">
        <v>2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1</v>
      </c>
      <c r="K20" s="215">
        <f aca="true" t="shared" si="9" ref="K20:K35">SUM(L20:R20)</f>
        <v>6</v>
      </c>
      <c r="L20" s="178">
        <v>4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2</v>
      </c>
      <c r="S20" s="177">
        <f aca="true" t="shared" si="10" ref="S20:S35">SUM(T20:Z20)</f>
        <v>2</v>
      </c>
      <c r="T20" s="178">
        <v>1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1</v>
      </c>
      <c r="AA20" s="215">
        <f aca="true" t="shared" si="11" ref="AA20:AA35">SUM(AB20:AH20)</f>
        <v>5</v>
      </c>
      <c r="AB20" s="178">
        <v>3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2</v>
      </c>
    </row>
    <row r="21" spans="2:34" s="41" customFormat="1" ht="13.5" customHeight="1">
      <c r="B21" s="41" t="s">
        <v>398</v>
      </c>
      <c r="C21" s="177">
        <f t="shared" si="8"/>
        <v>2</v>
      </c>
      <c r="D21" s="178">
        <v>1</v>
      </c>
      <c r="E21" s="178">
        <v>1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215">
        <f t="shared" si="9"/>
        <v>3</v>
      </c>
      <c r="L21" s="178">
        <v>2</v>
      </c>
      <c r="M21" s="178">
        <v>1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7">
        <f t="shared" si="10"/>
        <v>1</v>
      </c>
      <c r="T21" s="178">
        <v>1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215">
        <f t="shared" si="11"/>
        <v>1</v>
      </c>
      <c r="AB21" s="178">
        <v>1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</row>
    <row r="22" spans="2:34" s="41" customFormat="1" ht="13.5" customHeight="1">
      <c r="B22" s="41" t="s">
        <v>26</v>
      </c>
      <c r="C22" s="177">
        <f t="shared" si="8"/>
        <v>3</v>
      </c>
      <c r="D22" s="178">
        <v>1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1</v>
      </c>
      <c r="K22" s="215">
        <f t="shared" si="9"/>
        <v>7</v>
      </c>
      <c r="L22" s="178">
        <v>4</v>
      </c>
      <c r="M22" s="178">
        <v>2</v>
      </c>
      <c r="N22" s="178">
        <v>0</v>
      </c>
      <c r="O22" s="178">
        <v>0</v>
      </c>
      <c r="P22" s="178">
        <v>0</v>
      </c>
      <c r="Q22" s="178">
        <v>0</v>
      </c>
      <c r="R22" s="178">
        <v>1</v>
      </c>
      <c r="S22" s="177">
        <f t="shared" si="10"/>
        <v>2</v>
      </c>
      <c r="T22" s="178">
        <v>1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1</v>
      </c>
      <c r="AA22" s="215">
        <f t="shared" si="11"/>
        <v>2</v>
      </c>
      <c r="AB22" s="178">
        <v>1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1</v>
      </c>
    </row>
    <row r="23" spans="2:34" s="41" customFormat="1" ht="13.5" customHeight="1">
      <c r="B23" s="41" t="s">
        <v>397</v>
      </c>
      <c r="C23" s="177">
        <f t="shared" si="8"/>
        <v>12</v>
      </c>
      <c r="D23" s="178">
        <v>5</v>
      </c>
      <c r="E23" s="178">
        <v>2</v>
      </c>
      <c r="F23" s="178">
        <v>0</v>
      </c>
      <c r="G23" s="178">
        <v>0</v>
      </c>
      <c r="H23" s="178">
        <v>0</v>
      </c>
      <c r="I23" s="178">
        <v>0</v>
      </c>
      <c r="J23" s="178">
        <v>5</v>
      </c>
      <c r="K23" s="215">
        <f t="shared" si="9"/>
        <v>39</v>
      </c>
      <c r="L23" s="178">
        <v>18</v>
      </c>
      <c r="M23" s="178">
        <v>2</v>
      </c>
      <c r="N23" s="178">
        <v>0</v>
      </c>
      <c r="O23" s="178">
        <v>0</v>
      </c>
      <c r="P23" s="178">
        <v>0</v>
      </c>
      <c r="Q23" s="178">
        <v>0</v>
      </c>
      <c r="R23" s="178">
        <v>19</v>
      </c>
      <c r="S23" s="177">
        <f t="shared" si="10"/>
        <v>4</v>
      </c>
      <c r="T23" s="178">
        <v>2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2</v>
      </c>
      <c r="AA23" s="215">
        <f t="shared" si="11"/>
        <v>13</v>
      </c>
      <c r="AB23" s="178">
        <v>9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4</v>
      </c>
    </row>
    <row r="24" spans="2:34" s="41" customFormat="1" ht="13.5" customHeight="1">
      <c r="B24" s="41" t="s">
        <v>396</v>
      </c>
      <c r="C24" s="177">
        <f t="shared" si="8"/>
        <v>4</v>
      </c>
      <c r="D24" s="178">
        <v>2</v>
      </c>
      <c r="E24" s="178">
        <v>0</v>
      </c>
      <c r="F24" s="178">
        <v>0</v>
      </c>
      <c r="G24" s="178">
        <v>0</v>
      </c>
      <c r="H24" s="178">
        <v>1</v>
      </c>
      <c r="I24" s="178">
        <v>0</v>
      </c>
      <c r="J24" s="178">
        <v>1</v>
      </c>
      <c r="K24" s="215">
        <f t="shared" si="9"/>
        <v>5</v>
      </c>
      <c r="L24" s="178">
        <v>3</v>
      </c>
      <c r="M24" s="178">
        <v>0</v>
      </c>
      <c r="N24" s="178">
        <v>0</v>
      </c>
      <c r="O24" s="178">
        <v>0</v>
      </c>
      <c r="P24" s="178">
        <v>1</v>
      </c>
      <c r="Q24" s="178">
        <v>0</v>
      </c>
      <c r="R24" s="178">
        <v>1</v>
      </c>
      <c r="S24" s="177">
        <f t="shared" si="10"/>
        <v>4</v>
      </c>
      <c r="T24" s="178">
        <v>2</v>
      </c>
      <c r="U24" s="178">
        <v>0</v>
      </c>
      <c r="V24" s="178">
        <v>0</v>
      </c>
      <c r="W24" s="178">
        <v>0</v>
      </c>
      <c r="X24" s="178">
        <v>1</v>
      </c>
      <c r="Y24" s="178">
        <v>0</v>
      </c>
      <c r="Z24" s="178">
        <v>1</v>
      </c>
      <c r="AA24" s="215">
        <f t="shared" si="11"/>
        <v>6</v>
      </c>
      <c r="AB24" s="178">
        <v>4</v>
      </c>
      <c r="AC24" s="178">
        <v>0</v>
      </c>
      <c r="AD24" s="178">
        <v>0</v>
      </c>
      <c r="AE24" s="178">
        <v>0</v>
      </c>
      <c r="AF24" s="178">
        <v>1</v>
      </c>
      <c r="AG24" s="178">
        <v>0</v>
      </c>
      <c r="AH24" s="178">
        <v>1</v>
      </c>
    </row>
    <row r="25" spans="2:34" s="41" customFormat="1" ht="13.5" customHeight="1">
      <c r="B25" s="41" t="s">
        <v>395</v>
      </c>
      <c r="C25" s="177">
        <f t="shared" si="8"/>
        <v>11</v>
      </c>
      <c r="D25" s="178">
        <v>6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5</v>
      </c>
      <c r="K25" s="215">
        <f t="shared" si="9"/>
        <v>22</v>
      </c>
      <c r="L25" s="178">
        <v>15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7</v>
      </c>
      <c r="S25" s="177">
        <f t="shared" si="10"/>
        <v>3</v>
      </c>
      <c r="T25" s="178">
        <v>3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215">
        <f t="shared" si="11"/>
        <v>4</v>
      </c>
      <c r="AB25" s="178">
        <v>4</v>
      </c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</row>
    <row r="26" spans="2:34" s="41" customFormat="1" ht="13.5" customHeight="1">
      <c r="B26" s="41" t="s">
        <v>394</v>
      </c>
      <c r="C26" s="177">
        <f t="shared" si="8"/>
        <v>5</v>
      </c>
      <c r="D26" s="178">
        <v>2</v>
      </c>
      <c r="E26" s="178">
        <v>0</v>
      </c>
      <c r="F26" s="178">
        <v>0</v>
      </c>
      <c r="G26" s="178">
        <v>0</v>
      </c>
      <c r="H26" s="178">
        <v>1</v>
      </c>
      <c r="I26" s="178">
        <v>0</v>
      </c>
      <c r="J26" s="178">
        <v>2</v>
      </c>
      <c r="K26" s="215">
        <f t="shared" si="9"/>
        <v>13</v>
      </c>
      <c r="L26" s="178">
        <v>3</v>
      </c>
      <c r="M26" s="178">
        <v>0</v>
      </c>
      <c r="N26" s="178">
        <v>0</v>
      </c>
      <c r="O26" s="178">
        <v>0</v>
      </c>
      <c r="P26" s="178">
        <v>1</v>
      </c>
      <c r="Q26" s="178">
        <v>0</v>
      </c>
      <c r="R26" s="178">
        <v>9</v>
      </c>
      <c r="S26" s="177">
        <f t="shared" si="10"/>
        <v>2</v>
      </c>
      <c r="T26" s="178">
        <v>1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1</v>
      </c>
      <c r="AA26" s="215">
        <f t="shared" si="11"/>
        <v>5</v>
      </c>
      <c r="AB26" s="178">
        <v>3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2</v>
      </c>
    </row>
    <row r="27" spans="2:34" s="41" customFormat="1" ht="13.5" customHeight="1">
      <c r="B27" s="41" t="s">
        <v>393</v>
      </c>
      <c r="C27" s="177">
        <f t="shared" si="8"/>
        <v>6</v>
      </c>
      <c r="D27" s="178">
        <v>3</v>
      </c>
      <c r="E27" s="178">
        <v>0</v>
      </c>
      <c r="F27" s="178">
        <v>0</v>
      </c>
      <c r="G27" s="178">
        <v>0</v>
      </c>
      <c r="H27" s="178">
        <v>1</v>
      </c>
      <c r="I27" s="178">
        <v>0</v>
      </c>
      <c r="J27" s="178">
        <v>2</v>
      </c>
      <c r="K27" s="215">
        <f t="shared" si="9"/>
        <v>11</v>
      </c>
      <c r="L27" s="178">
        <v>4</v>
      </c>
      <c r="M27" s="178">
        <v>0</v>
      </c>
      <c r="N27" s="178">
        <v>0</v>
      </c>
      <c r="O27" s="178">
        <v>0</v>
      </c>
      <c r="P27" s="178">
        <v>1</v>
      </c>
      <c r="Q27" s="178">
        <v>0</v>
      </c>
      <c r="R27" s="178">
        <v>6</v>
      </c>
      <c r="S27" s="177">
        <f t="shared" si="10"/>
        <v>5</v>
      </c>
      <c r="T27" s="178">
        <v>2</v>
      </c>
      <c r="U27" s="178">
        <v>1</v>
      </c>
      <c r="V27" s="178">
        <v>0</v>
      </c>
      <c r="W27" s="178">
        <v>0</v>
      </c>
      <c r="X27" s="178">
        <v>0</v>
      </c>
      <c r="Y27" s="178">
        <v>0</v>
      </c>
      <c r="Z27" s="178">
        <v>2</v>
      </c>
      <c r="AA27" s="215">
        <f t="shared" si="11"/>
        <v>10</v>
      </c>
      <c r="AB27" s="178">
        <v>7</v>
      </c>
      <c r="AC27" s="178">
        <v>1</v>
      </c>
      <c r="AD27" s="178">
        <v>0</v>
      </c>
      <c r="AE27" s="178">
        <v>0</v>
      </c>
      <c r="AF27" s="178">
        <v>0</v>
      </c>
      <c r="AG27" s="178">
        <v>0</v>
      </c>
      <c r="AH27" s="178">
        <v>2</v>
      </c>
    </row>
    <row r="28" spans="2:34" s="41" customFormat="1" ht="13.5" customHeight="1">
      <c r="B28" s="41" t="s">
        <v>392</v>
      </c>
      <c r="C28" s="177">
        <f t="shared" si="8"/>
        <v>8</v>
      </c>
      <c r="D28" s="178">
        <v>2</v>
      </c>
      <c r="E28" s="178">
        <v>1</v>
      </c>
      <c r="F28" s="178">
        <v>1</v>
      </c>
      <c r="G28" s="178">
        <v>0</v>
      </c>
      <c r="H28" s="178">
        <v>1</v>
      </c>
      <c r="I28" s="178">
        <v>0</v>
      </c>
      <c r="J28" s="178">
        <v>3</v>
      </c>
      <c r="K28" s="215">
        <f t="shared" si="9"/>
        <v>20</v>
      </c>
      <c r="L28" s="178">
        <v>6</v>
      </c>
      <c r="M28" s="178">
        <v>1</v>
      </c>
      <c r="N28" s="178">
        <v>3</v>
      </c>
      <c r="O28" s="178">
        <v>0</v>
      </c>
      <c r="P28" s="178">
        <v>1</v>
      </c>
      <c r="Q28" s="178">
        <v>0</v>
      </c>
      <c r="R28" s="178">
        <v>9</v>
      </c>
      <c r="S28" s="177">
        <f t="shared" si="10"/>
        <v>7</v>
      </c>
      <c r="T28" s="178">
        <v>2</v>
      </c>
      <c r="U28" s="178">
        <v>0</v>
      </c>
      <c r="V28" s="178">
        <v>2</v>
      </c>
      <c r="W28" s="178">
        <v>0</v>
      </c>
      <c r="X28" s="178">
        <v>1</v>
      </c>
      <c r="Y28" s="178">
        <v>0</v>
      </c>
      <c r="Z28" s="178">
        <v>2</v>
      </c>
      <c r="AA28" s="215">
        <f t="shared" si="11"/>
        <v>14</v>
      </c>
      <c r="AB28" s="178">
        <v>3</v>
      </c>
      <c r="AC28" s="178">
        <v>0</v>
      </c>
      <c r="AD28" s="178">
        <v>2</v>
      </c>
      <c r="AE28" s="178">
        <v>0</v>
      </c>
      <c r="AF28" s="178">
        <v>1</v>
      </c>
      <c r="AG28" s="178">
        <v>0</v>
      </c>
      <c r="AH28" s="178">
        <v>8</v>
      </c>
    </row>
    <row r="29" spans="2:34" s="41" customFormat="1" ht="13.5" customHeight="1">
      <c r="B29" s="41" t="s">
        <v>391</v>
      </c>
      <c r="C29" s="177">
        <f t="shared" si="8"/>
        <v>8</v>
      </c>
      <c r="D29" s="178">
        <v>3</v>
      </c>
      <c r="E29" s="178">
        <v>0</v>
      </c>
      <c r="F29" s="178">
        <v>1</v>
      </c>
      <c r="G29" s="178">
        <v>0</v>
      </c>
      <c r="H29" s="178">
        <v>1</v>
      </c>
      <c r="I29" s="178">
        <v>0</v>
      </c>
      <c r="J29" s="178">
        <v>3</v>
      </c>
      <c r="K29" s="215">
        <f t="shared" si="9"/>
        <v>25</v>
      </c>
      <c r="L29" s="178">
        <v>14</v>
      </c>
      <c r="M29" s="178">
        <v>0</v>
      </c>
      <c r="N29" s="178">
        <v>1</v>
      </c>
      <c r="O29" s="178">
        <v>0</v>
      </c>
      <c r="P29" s="178">
        <v>1</v>
      </c>
      <c r="Q29" s="178">
        <v>0</v>
      </c>
      <c r="R29" s="178">
        <v>9</v>
      </c>
      <c r="S29" s="177">
        <f t="shared" si="10"/>
        <v>4</v>
      </c>
      <c r="T29" s="178">
        <v>2</v>
      </c>
      <c r="U29" s="178">
        <v>0</v>
      </c>
      <c r="V29" s="178">
        <v>0</v>
      </c>
      <c r="W29" s="178">
        <v>0</v>
      </c>
      <c r="X29" s="178">
        <v>1</v>
      </c>
      <c r="Y29" s="178">
        <v>0</v>
      </c>
      <c r="Z29" s="178">
        <v>1</v>
      </c>
      <c r="AA29" s="215">
        <f t="shared" si="11"/>
        <v>17</v>
      </c>
      <c r="AB29" s="178">
        <v>10</v>
      </c>
      <c r="AC29" s="178">
        <v>0</v>
      </c>
      <c r="AD29" s="178">
        <v>0</v>
      </c>
      <c r="AE29" s="178">
        <v>0</v>
      </c>
      <c r="AF29" s="178">
        <v>2</v>
      </c>
      <c r="AG29" s="178">
        <v>0</v>
      </c>
      <c r="AH29" s="178">
        <v>5</v>
      </c>
    </row>
    <row r="30" spans="2:34" s="41" customFormat="1" ht="13.5" customHeight="1">
      <c r="B30" s="41" t="s">
        <v>390</v>
      </c>
      <c r="C30" s="177">
        <f t="shared" si="8"/>
        <v>9</v>
      </c>
      <c r="D30" s="178">
        <v>3</v>
      </c>
      <c r="E30" s="178">
        <v>0</v>
      </c>
      <c r="F30" s="178">
        <v>2</v>
      </c>
      <c r="G30" s="178">
        <v>0</v>
      </c>
      <c r="H30" s="178">
        <v>0</v>
      </c>
      <c r="I30" s="178">
        <v>0</v>
      </c>
      <c r="J30" s="178">
        <v>4</v>
      </c>
      <c r="K30" s="215">
        <f t="shared" si="9"/>
        <v>32</v>
      </c>
      <c r="L30" s="178">
        <v>11</v>
      </c>
      <c r="M30" s="178">
        <v>0</v>
      </c>
      <c r="N30" s="178">
        <v>2</v>
      </c>
      <c r="O30" s="178">
        <v>0</v>
      </c>
      <c r="P30" s="178">
        <v>0</v>
      </c>
      <c r="Q30" s="178">
        <v>0</v>
      </c>
      <c r="R30" s="178">
        <v>19</v>
      </c>
      <c r="S30" s="177">
        <f t="shared" si="10"/>
        <v>4</v>
      </c>
      <c r="T30" s="178">
        <v>2</v>
      </c>
      <c r="U30" s="178">
        <v>0</v>
      </c>
      <c r="V30" s="178">
        <v>0</v>
      </c>
      <c r="W30" s="178">
        <v>0</v>
      </c>
      <c r="X30" s="178">
        <v>1</v>
      </c>
      <c r="Y30" s="178">
        <v>0</v>
      </c>
      <c r="Z30" s="178">
        <v>1</v>
      </c>
      <c r="AA30" s="215">
        <f t="shared" si="11"/>
        <v>14</v>
      </c>
      <c r="AB30" s="178">
        <v>9</v>
      </c>
      <c r="AC30" s="178">
        <v>0</v>
      </c>
      <c r="AD30" s="178">
        <v>0</v>
      </c>
      <c r="AE30" s="178">
        <v>0</v>
      </c>
      <c r="AF30" s="178">
        <v>2</v>
      </c>
      <c r="AG30" s="178">
        <v>0</v>
      </c>
      <c r="AH30" s="178">
        <v>3</v>
      </c>
    </row>
    <row r="31" spans="2:34" s="41" customFormat="1" ht="13.5" customHeight="1">
      <c r="B31" s="41" t="s">
        <v>389</v>
      </c>
      <c r="C31" s="177">
        <f t="shared" si="8"/>
        <v>15</v>
      </c>
      <c r="D31" s="178">
        <v>6</v>
      </c>
      <c r="E31" s="178">
        <v>1</v>
      </c>
      <c r="F31" s="178">
        <v>0</v>
      </c>
      <c r="G31" s="178">
        <v>0</v>
      </c>
      <c r="H31" s="178">
        <v>1</v>
      </c>
      <c r="I31" s="178">
        <v>0</v>
      </c>
      <c r="J31" s="178">
        <v>7</v>
      </c>
      <c r="K31" s="215">
        <f t="shared" si="9"/>
        <v>70</v>
      </c>
      <c r="L31" s="178">
        <v>31</v>
      </c>
      <c r="M31" s="178">
        <v>1</v>
      </c>
      <c r="N31" s="178">
        <v>0</v>
      </c>
      <c r="O31" s="178">
        <v>0</v>
      </c>
      <c r="P31" s="178">
        <v>1</v>
      </c>
      <c r="Q31" s="178">
        <v>0</v>
      </c>
      <c r="R31" s="178">
        <v>37</v>
      </c>
      <c r="S31" s="177">
        <f t="shared" si="10"/>
        <v>5</v>
      </c>
      <c r="T31" s="178">
        <v>2</v>
      </c>
      <c r="U31" s="178">
        <v>1</v>
      </c>
      <c r="V31" s="178">
        <v>0</v>
      </c>
      <c r="W31" s="178">
        <v>0</v>
      </c>
      <c r="X31" s="178">
        <v>0</v>
      </c>
      <c r="Y31" s="178">
        <v>0</v>
      </c>
      <c r="Z31" s="178">
        <v>2</v>
      </c>
      <c r="AA31" s="215">
        <f t="shared" si="11"/>
        <v>18</v>
      </c>
      <c r="AB31" s="178">
        <v>8</v>
      </c>
      <c r="AC31" s="178">
        <v>1</v>
      </c>
      <c r="AD31" s="178">
        <v>0</v>
      </c>
      <c r="AE31" s="178">
        <v>0</v>
      </c>
      <c r="AF31" s="178">
        <v>0</v>
      </c>
      <c r="AG31" s="178">
        <v>0</v>
      </c>
      <c r="AH31" s="178">
        <v>9</v>
      </c>
    </row>
    <row r="32" spans="2:34" s="41" customFormat="1" ht="13.5" customHeight="1">
      <c r="B32" s="41" t="s">
        <v>388</v>
      </c>
      <c r="C32" s="177">
        <f t="shared" si="8"/>
        <v>8</v>
      </c>
      <c r="D32" s="178">
        <v>3</v>
      </c>
      <c r="E32" s="178">
        <v>0</v>
      </c>
      <c r="F32" s="178">
        <v>0</v>
      </c>
      <c r="G32" s="178">
        <v>1</v>
      </c>
      <c r="H32" s="178">
        <v>0</v>
      </c>
      <c r="I32" s="178">
        <v>0</v>
      </c>
      <c r="J32" s="178">
        <v>4</v>
      </c>
      <c r="K32" s="215">
        <f t="shared" si="9"/>
        <v>28</v>
      </c>
      <c r="L32" s="178">
        <v>12</v>
      </c>
      <c r="M32" s="178">
        <v>0</v>
      </c>
      <c r="N32" s="178">
        <v>0</v>
      </c>
      <c r="O32" s="178">
        <v>1</v>
      </c>
      <c r="P32" s="178">
        <v>0</v>
      </c>
      <c r="Q32" s="178">
        <v>0</v>
      </c>
      <c r="R32" s="178">
        <v>15</v>
      </c>
      <c r="S32" s="177">
        <f t="shared" si="10"/>
        <v>3</v>
      </c>
      <c r="T32" s="178">
        <v>1</v>
      </c>
      <c r="U32" s="178">
        <v>1</v>
      </c>
      <c r="V32" s="178">
        <v>0</v>
      </c>
      <c r="W32" s="178">
        <v>0</v>
      </c>
      <c r="X32" s="178">
        <v>0</v>
      </c>
      <c r="Y32" s="178">
        <v>0</v>
      </c>
      <c r="Z32" s="178">
        <v>1</v>
      </c>
      <c r="AA32" s="215">
        <f t="shared" si="11"/>
        <v>10</v>
      </c>
      <c r="AB32" s="178">
        <v>2</v>
      </c>
      <c r="AC32" s="178">
        <v>1</v>
      </c>
      <c r="AD32" s="178">
        <v>0</v>
      </c>
      <c r="AE32" s="178">
        <v>0</v>
      </c>
      <c r="AF32" s="178">
        <v>0</v>
      </c>
      <c r="AG32" s="178">
        <v>0</v>
      </c>
      <c r="AH32" s="178">
        <v>7</v>
      </c>
    </row>
    <row r="33" spans="2:34" s="41" customFormat="1" ht="13.5" customHeight="1">
      <c r="B33" s="41" t="s">
        <v>387</v>
      </c>
      <c r="C33" s="177">
        <f t="shared" si="8"/>
        <v>10</v>
      </c>
      <c r="D33" s="178">
        <v>4</v>
      </c>
      <c r="E33" s="178">
        <v>2</v>
      </c>
      <c r="F33" s="178">
        <v>0</v>
      </c>
      <c r="G33" s="178">
        <v>0</v>
      </c>
      <c r="H33" s="178">
        <v>0</v>
      </c>
      <c r="I33" s="178">
        <v>0</v>
      </c>
      <c r="J33" s="178">
        <v>4</v>
      </c>
      <c r="K33" s="215">
        <f t="shared" si="9"/>
        <v>19</v>
      </c>
      <c r="L33" s="178">
        <v>8</v>
      </c>
      <c r="M33" s="178">
        <v>2</v>
      </c>
      <c r="N33" s="178">
        <v>0</v>
      </c>
      <c r="O33" s="178">
        <v>0</v>
      </c>
      <c r="P33" s="178">
        <v>0</v>
      </c>
      <c r="Q33" s="178">
        <v>0</v>
      </c>
      <c r="R33" s="178">
        <v>9</v>
      </c>
      <c r="S33" s="177">
        <f t="shared" si="10"/>
        <v>2</v>
      </c>
      <c r="T33" s="178">
        <v>1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1</v>
      </c>
      <c r="AA33" s="215">
        <f t="shared" si="11"/>
        <v>13</v>
      </c>
      <c r="AB33" s="178">
        <v>7</v>
      </c>
      <c r="AC33" s="178">
        <v>0</v>
      </c>
      <c r="AD33" s="178">
        <v>0</v>
      </c>
      <c r="AE33" s="178">
        <v>0</v>
      </c>
      <c r="AF33" s="178">
        <v>0</v>
      </c>
      <c r="AG33" s="178">
        <v>0</v>
      </c>
      <c r="AH33" s="178">
        <v>6</v>
      </c>
    </row>
    <row r="34" spans="2:34" s="41" customFormat="1" ht="13.5" customHeight="1">
      <c r="B34" s="41" t="s">
        <v>386</v>
      </c>
      <c r="C34" s="177">
        <f t="shared" si="8"/>
        <v>8</v>
      </c>
      <c r="D34" s="178">
        <v>5</v>
      </c>
      <c r="E34" s="178">
        <v>0</v>
      </c>
      <c r="F34" s="178">
        <v>0</v>
      </c>
      <c r="G34" s="178">
        <v>0</v>
      </c>
      <c r="H34" s="178">
        <v>1</v>
      </c>
      <c r="I34" s="178">
        <v>0</v>
      </c>
      <c r="J34" s="178">
        <v>2</v>
      </c>
      <c r="K34" s="215">
        <f t="shared" si="9"/>
        <v>22</v>
      </c>
      <c r="L34" s="178">
        <v>11</v>
      </c>
      <c r="M34" s="178">
        <v>0</v>
      </c>
      <c r="N34" s="178">
        <v>0</v>
      </c>
      <c r="O34" s="178">
        <v>0</v>
      </c>
      <c r="P34" s="178">
        <v>1</v>
      </c>
      <c r="Q34" s="178">
        <v>0</v>
      </c>
      <c r="R34" s="178">
        <v>10</v>
      </c>
      <c r="S34" s="177">
        <f t="shared" si="10"/>
        <v>4</v>
      </c>
      <c r="T34" s="178">
        <v>2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2</v>
      </c>
      <c r="AA34" s="215">
        <f t="shared" si="11"/>
        <v>7</v>
      </c>
      <c r="AB34" s="178">
        <v>3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4</v>
      </c>
    </row>
    <row r="35" spans="2:34" s="41" customFormat="1" ht="13.5" customHeight="1">
      <c r="B35" s="161" t="s">
        <v>282</v>
      </c>
      <c r="C35" s="177">
        <f t="shared" si="8"/>
        <v>8</v>
      </c>
      <c r="D35" s="178">
        <v>4</v>
      </c>
      <c r="E35" s="178">
        <v>1</v>
      </c>
      <c r="F35" s="178">
        <v>0</v>
      </c>
      <c r="G35" s="178">
        <v>0</v>
      </c>
      <c r="H35" s="178">
        <v>0</v>
      </c>
      <c r="I35" s="178">
        <v>0</v>
      </c>
      <c r="J35" s="178">
        <v>3</v>
      </c>
      <c r="K35" s="215">
        <f t="shared" si="9"/>
        <v>19</v>
      </c>
      <c r="L35" s="178">
        <v>10</v>
      </c>
      <c r="M35" s="178">
        <v>1</v>
      </c>
      <c r="N35" s="178">
        <v>0</v>
      </c>
      <c r="O35" s="178">
        <v>0</v>
      </c>
      <c r="P35" s="178">
        <v>0</v>
      </c>
      <c r="Q35" s="178">
        <v>0</v>
      </c>
      <c r="R35" s="178">
        <v>8</v>
      </c>
      <c r="S35" s="177">
        <f t="shared" si="10"/>
        <v>2</v>
      </c>
      <c r="T35" s="178">
        <v>2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215">
        <f t="shared" si="11"/>
        <v>9</v>
      </c>
      <c r="AB35" s="178">
        <v>9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</row>
    <row r="36" spans="1:34" ht="4.5" customHeight="1" thickBot="1">
      <c r="A36" s="41"/>
      <c r="B36" s="45"/>
      <c r="C36" s="46"/>
      <c r="D36" s="47"/>
      <c r="E36" s="47"/>
      <c r="F36" s="47"/>
      <c r="G36" s="47"/>
      <c r="H36" s="47"/>
      <c r="I36" s="47"/>
      <c r="J36" s="111"/>
      <c r="K36" s="47"/>
      <c r="L36" s="47"/>
      <c r="M36" s="47"/>
      <c r="N36" s="47"/>
      <c r="O36" s="47"/>
      <c r="P36" s="47"/>
      <c r="Q36" s="47"/>
      <c r="R36" s="47"/>
      <c r="S36" s="46"/>
      <c r="T36" s="47"/>
      <c r="U36" s="47"/>
      <c r="V36" s="47"/>
      <c r="W36" s="47"/>
      <c r="X36" s="47"/>
      <c r="Y36" s="47"/>
      <c r="Z36" s="111"/>
      <c r="AA36" s="47"/>
      <c r="AB36" s="47"/>
      <c r="AC36" s="47"/>
      <c r="AD36" s="47"/>
      <c r="AE36" s="47"/>
      <c r="AF36" s="47"/>
      <c r="AG36" s="47"/>
      <c r="AH36" s="47"/>
    </row>
    <row r="37" ht="11.25">
      <c r="A37" s="5"/>
    </row>
    <row r="38" ht="11.25"/>
    <row r="39" ht="11.25"/>
    <row r="40" ht="11.25"/>
    <row r="41" ht="11.25"/>
    <row r="42" ht="11.25"/>
  </sheetData>
  <sheetProtection/>
  <mergeCells count="27">
    <mergeCell ref="S4:AH4"/>
    <mergeCell ref="U5:X5"/>
    <mergeCell ref="AC5:AF5"/>
    <mergeCell ref="S6:S7"/>
    <mergeCell ref="T6:T7"/>
    <mergeCell ref="W6:W7"/>
    <mergeCell ref="X6:X7"/>
    <mergeCell ref="Y6:Y7"/>
    <mergeCell ref="AF6:AF7"/>
    <mergeCell ref="AG6:AG7"/>
    <mergeCell ref="C4:R4"/>
    <mergeCell ref="H6:H7"/>
    <mergeCell ref="E5:H5"/>
    <mergeCell ref="L6:L7"/>
    <mergeCell ref="O6:O7"/>
    <mergeCell ref="M5:P5"/>
    <mergeCell ref="G6:G7"/>
    <mergeCell ref="AA6:AA7"/>
    <mergeCell ref="AB6:AB7"/>
    <mergeCell ref="AE6:AE7"/>
    <mergeCell ref="B4:B7"/>
    <mergeCell ref="Q6:Q7"/>
    <mergeCell ref="I6:I7"/>
    <mergeCell ref="K6:K7"/>
    <mergeCell ref="P6:P7"/>
    <mergeCell ref="C6:C7"/>
    <mergeCell ref="D6:D7"/>
  </mergeCells>
  <printOptions/>
  <pageMargins left="0.8661417322834646" right="0.3937007874015748" top="1.062992125984252" bottom="0.7874015748031497" header="0.8661417322834646" footer="0.5118110236220472"/>
  <pageSetup fitToWidth="2" orientation="landscape" paperSize="9" r:id="rId1"/>
  <headerFooter alignWithMargins="0">
    <oddHeader>&amp;L&amp;"ＭＳ 明朝,標準"　第６表　市町村別・編成方式別学級数及び児童生徒数（特別支援学級）＜小学校・中学校＞　</oddHeader>
    <oddFooter>&amp;C&amp;P / &amp;N ページ</oddFooter>
  </headerFooter>
  <colBreaks count="1" manualBreakCount="1">
    <brk id="18" min="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59" customWidth="1"/>
    <col min="2" max="2" width="10.625" style="5" customWidth="1"/>
    <col min="3" max="5" width="8.125" style="5" customWidth="1"/>
    <col min="6" max="17" width="7.50390625" style="5" customWidth="1"/>
    <col min="18" max="16384" width="10.00390625" style="5" customWidth="1"/>
  </cols>
  <sheetData>
    <row r="1" ht="4.5" customHeight="1"/>
    <row r="2" spans="2:17" ht="12.75" customHeight="1">
      <c r="B2" s="27" t="s">
        <v>332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4.5" customHeight="1" thickBot="1">
      <c r="A3" s="5"/>
    </row>
    <row r="4" spans="2:17" s="41" customFormat="1" ht="12.75" customHeight="1">
      <c r="B4" s="182"/>
      <c r="C4" s="363" t="s">
        <v>8</v>
      </c>
      <c r="D4" s="363"/>
      <c r="E4" s="368"/>
      <c r="F4" s="362" t="s">
        <v>53</v>
      </c>
      <c r="G4" s="363"/>
      <c r="H4" s="362" t="s">
        <v>54</v>
      </c>
      <c r="I4" s="363"/>
      <c r="J4" s="362" t="s">
        <v>55</v>
      </c>
      <c r="K4" s="363"/>
      <c r="L4" s="362" t="s">
        <v>56</v>
      </c>
      <c r="M4" s="363"/>
      <c r="N4" s="362" t="s">
        <v>57</v>
      </c>
      <c r="O4" s="363"/>
      <c r="P4" s="362" t="s">
        <v>58</v>
      </c>
      <c r="Q4" s="363"/>
    </row>
    <row r="5" spans="2:17" s="168" customFormat="1" ht="12.75" customHeight="1">
      <c r="B5" s="116" t="s">
        <v>23</v>
      </c>
      <c r="C5" s="216" t="s">
        <v>8</v>
      </c>
      <c r="D5" s="217" t="s">
        <v>27</v>
      </c>
      <c r="E5" s="217" t="s">
        <v>28</v>
      </c>
      <c r="F5" s="217" t="s">
        <v>27</v>
      </c>
      <c r="G5" s="217" t="s">
        <v>28</v>
      </c>
      <c r="H5" s="217" t="s">
        <v>27</v>
      </c>
      <c r="I5" s="217" t="s">
        <v>28</v>
      </c>
      <c r="J5" s="217" t="s">
        <v>27</v>
      </c>
      <c r="K5" s="217" t="s">
        <v>28</v>
      </c>
      <c r="L5" s="217" t="s">
        <v>27</v>
      </c>
      <c r="M5" s="217" t="s">
        <v>28</v>
      </c>
      <c r="N5" s="217" t="s">
        <v>27</v>
      </c>
      <c r="O5" s="217" t="s">
        <v>28</v>
      </c>
      <c r="P5" s="217" t="s">
        <v>27</v>
      </c>
      <c r="Q5" s="217" t="s">
        <v>28</v>
      </c>
    </row>
    <row r="6" spans="1:17" s="41" customFormat="1" ht="4.5" customHeight="1">
      <c r="A6" s="168"/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</row>
    <row r="7" spans="2:17" s="41" customFormat="1" ht="13.5" customHeight="1">
      <c r="B7" s="196" t="s">
        <v>408</v>
      </c>
      <c r="C7" s="164">
        <f>SUM(F7:Q7)</f>
        <v>39400</v>
      </c>
      <c r="D7" s="164">
        <f>SUM(D11:D35)</f>
        <v>20072</v>
      </c>
      <c r="E7" s="164">
        <f>SUM(E11:E35)</f>
        <v>19328</v>
      </c>
      <c r="F7" s="164">
        <f>SUM(F11:F35)</f>
        <v>3008</v>
      </c>
      <c r="G7" s="164">
        <f aca="true" t="shared" si="0" ref="G7:Q7">SUM(G11:G35)</f>
        <v>2934</v>
      </c>
      <c r="H7" s="164">
        <f t="shared" si="0"/>
        <v>3259</v>
      </c>
      <c r="I7" s="164">
        <f t="shared" si="0"/>
        <v>3079</v>
      </c>
      <c r="J7" s="164">
        <f t="shared" si="0"/>
        <v>3330</v>
      </c>
      <c r="K7" s="164">
        <f t="shared" si="0"/>
        <v>3164</v>
      </c>
      <c r="L7" s="164">
        <f t="shared" si="0"/>
        <v>3384</v>
      </c>
      <c r="M7" s="164">
        <f t="shared" si="0"/>
        <v>3267</v>
      </c>
      <c r="N7" s="164">
        <f t="shared" si="0"/>
        <v>3587</v>
      </c>
      <c r="O7" s="164">
        <f t="shared" si="0"/>
        <v>3355</v>
      </c>
      <c r="P7" s="164">
        <f t="shared" si="0"/>
        <v>3504</v>
      </c>
      <c r="Q7" s="164">
        <f t="shared" si="0"/>
        <v>3529</v>
      </c>
    </row>
    <row r="8" spans="2:17" s="41" customFormat="1" ht="12.75" customHeight="1">
      <c r="B8" s="162" t="s">
        <v>409</v>
      </c>
      <c r="C8" s="178">
        <f>SUM(F8:Q8)</f>
        <v>689</v>
      </c>
      <c r="D8" s="178">
        <f>F8+H8+J8+L8+N8+P8</f>
        <v>344</v>
      </c>
      <c r="E8" s="178">
        <f>G8+I8+K8+M8+O8+Q8</f>
        <v>345</v>
      </c>
      <c r="F8" s="178">
        <v>51</v>
      </c>
      <c r="G8" s="178">
        <v>51</v>
      </c>
      <c r="H8" s="178">
        <v>59</v>
      </c>
      <c r="I8" s="178">
        <v>60</v>
      </c>
      <c r="J8" s="178">
        <v>60</v>
      </c>
      <c r="K8" s="178">
        <v>59</v>
      </c>
      <c r="L8" s="178">
        <v>60</v>
      </c>
      <c r="M8" s="178">
        <v>58</v>
      </c>
      <c r="N8" s="178">
        <v>59</v>
      </c>
      <c r="O8" s="178">
        <v>60</v>
      </c>
      <c r="P8" s="178">
        <v>55</v>
      </c>
      <c r="Q8" s="178">
        <v>57</v>
      </c>
    </row>
    <row r="9" spans="2:17" s="41" customFormat="1" ht="12.75" customHeight="1">
      <c r="B9" s="162" t="s">
        <v>410</v>
      </c>
      <c r="C9" s="178">
        <f>SUM(F9:Q9)</f>
        <v>488</v>
      </c>
      <c r="D9" s="178">
        <f>F9+H9+J9+L9+N9+P9</f>
        <v>221</v>
      </c>
      <c r="E9" s="178">
        <f>G9+I9+K9+M9+O9+Q9</f>
        <v>267</v>
      </c>
      <c r="F9" s="178">
        <v>32</v>
      </c>
      <c r="G9" s="178">
        <v>40</v>
      </c>
      <c r="H9" s="178">
        <v>30</v>
      </c>
      <c r="I9" s="178">
        <v>40</v>
      </c>
      <c r="J9" s="178">
        <v>39</v>
      </c>
      <c r="K9" s="178">
        <v>34</v>
      </c>
      <c r="L9" s="178">
        <v>42</v>
      </c>
      <c r="M9" s="178">
        <v>51</v>
      </c>
      <c r="N9" s="178">
        <v>41</v>
      </c>
      <c r="O9" s="178">
        <v>48</v>
      </c>
      <c r="P9" s="178">
        <v>37</v>
      </c>
      <c r="Q9" s="178">
        <v>54</v>
      </c>
    </row>
    <row r="10" spans="2:17" s="41" customFormat="1" ht="4.5" customHeight="1">
      <c r="B10" s="162"/>
      <c r="C10" s="178"/>
      <c r="D10" s="178"/>
      <c r="E10" s="178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2:17" s="41" customFormat="1" ht="13.5" customHeight="1">
      <c r="B11" s="162" t="s">
        <v>407</v>
      </c>
      <c r="C11" s="178">
        <f aca="true" t="shared" si="1" ref="C11:C18">SUM(F11:Q11)</f>
        <v>13501</v>
      </c>
      <c r="D11" s="178">
        <f>F11+H11+J11+L11+N11+P11</f>
        <v>6819</v>
      </c>
      <c r="E11" s="178">
        <f>G11+I11+K11+M11+O11+Q11</f>
        <v>6682</v>
      </c>
      <c r="F11" s="178">
        <v>1026</v>
      </c>
      <c r="G11" s="178">
        <v>1006</v>
      </c>
      <c r="H11" s="178">
        <v>1091</v>
      </c>
      <c r="I11" s="178">
        <v>1106</v>
      </c>
      <c r="J11" s="178">
        <v>1160</v>
      </c>
      <c r="K11" s="178">
        <v>1083</v>
      </c>
      <c r="L11" s="178">
        <v>1178</v>
      </c>
      <c r="M11" s="178">
        <v>1119</v>
      </c>
      <c r="N11" s="178">
        <v>1175</v>
      </c>
      <c r="O11" s="178">
        <v>1146</v>
      </c>
      <c r="P11" s="178">
        <v>1189</v>
      </c>
      <c r="Q11" s="178">
        <v>1222</v>
      </c>
    </row>
    <row r="12" spans="2:17" s="41" customFormat="1" ht="12.75" customHeight="1">
      <c r="B12" s="162" t="s">
        <v>406</v>
      </c>
      <c r="C12" s="178">
        <f>SUM(F12:Q12)</f>
        <v>2997</v>
      </c>
      <c r="D12" s="178">
        <f aca="true" t="shared" si="2" ref="D12:E15">F12+H12+J12+L12+N12+P12</f>
        <v>1548</v>
      </c>
      <c r="E12" s="178">
        <f t="shared" si="2"/>
        <v>1449</v>
      </c>
      <c r="F12" s="178">
        <v>245</v>
      </c>
      <c r="G12" s="178">
        <v>219</v>
      </c>
      <c r="H12" s="178">
        <v>241</v>
      </c>
      <c r="I12" s="178">
        <v>225</v>
      </c>
      <c r="J12" s="178">
        <v>221</v>
      </c>
      <c r="K12" s="178">
        <v>227</v>
      </c>
      <c r="L12" s="178">
        <v>272</v>
      </c>
      <c r="M12" s="178">
        <v>256</v>
      </c>
      <c r="N12" s="178">
        <v>297</v>
      </c>
      <c r="O12" s="178">
        <v>242</v>
      </c>
      <c r="P12" s="178">
        <v>272</v>
      </c>
      <c r="Q12" s="178">
        <v>280</v>
      </c>
    </row>
    <row r="13" spans="2:17" s="41" customFormat="1" ht="12.75" customHeight="1">
      <c r="B13" s="162" t="s">
        <v>405</v>
      </c>
      <c r="C13" s="178">
        <f>SUM(F13:Q13)</f>
        <v>1968</v>
      </c>
      <c r="D13" s="178">
        <f t="shared" si="2"/>
        <v>1028</v>
      </c>
      <c r="E13" s="178">
        <f t="shared" si="2"/>
        <v>940</v>
      </c>
      <c r="F13" s="178">
        <v>159</v>
      </c>
      <c r="G13" s="178">
        <v>163</v>
      </c>
      <c r="H13" s="178">
        <v>146</v>
      </c>
      <c r="I13" s="178">
        <v>141</v>
      </c>
      <c r="J13" s="178">
        <v>171</v>
      </c>
      <c r="K13" s="178">
        <v>135</v>
      </c>
      <c r="L13" s="178">
        <v>173</v>
      </c>
      <c r="M13" s="178">
        <v>182</v>
      </c>
      <c r="N13" s="178">
        <v>189</v>
      </c>
      <c r="O13" s="178">
        <v>153</v>
      </c>
      <c r="P13" s="178">
        <v>190</v>
      </c>
      <c r="Q13" s="178">
        <v>166</v>
      </c>
    </row>
    <row r="14" spans="2:17" s="41" customFormat="1" ht="12.75" customHeight="1">
      <c r="B14" s="162" t="s">
        <v>404</v>
      </c>
      <c r="C14" s="178">
        <f t="shared" si="1"/>
        <v>4154</v>
      </c>
      <c r="D14" s="178">
        <f t="shared" si="2"/>
        <v>2120</v>
      </c>
      <c r="E14" s="178">
        <f t="shared" si="2"/>
        <v>2034</v>
      </c>
      <c r="F14" s="178">
        <v>322</v>
      </c>
      <c r="G14" s="178">
        <v>309</v>
      </c>
      <c r="H14" s="178">
        <v>353</v>
      </c>
      <c r="I14" s="178">
        <v>302</v>
      </c>
      <c r="J14" s="178">
        <v>346</v>
      </c>
      <c r="K14" s="178">
        <v>355</v>
      </c>
      <c r="L14" s="178">
        <v>367</v>
      </c>
      <c r="M14" s="178">
        <v>328</v>
      </c>
      <c r="N14" s="178">
        <v>395</v>
      </c>
      <c r="O14" s="178">
        <v>385</v>
      </c>
      <c r="P14" s="178">
        <v>337</v>
      </c>
      <c r="Q14" s="178">
        <v>355</v>
      </c>
    </row>
    <row r="15" spans="2:17" s="41" customFormat="1" ht="12.75" customHeight="1">
      <c r="B15" s="162" t="s">
        <v>403</v>
      </c>
      <c r="C15" s="178">
        <f t="shared" si="1"/>
        <v>2098</v>
      </c>
      <c r="D15" s="178">
        <f t="shared" si="2"/>
        <v>1040</v>
      </c>
      <c r="E15" s="178">
        <f t="shared" si="2"/>
        <v>1058</v>
      </c>
      <c r="F15" s="178">
        <v>167</v>
      </c>
      <c r="G15" s="178">
        <v>152</v>
      </c>
      <c r="H15" s="178">
        <v>162</v>
      </c>
      <c r="I15" s="178">
        <v>172</v>
      </c>
      <c r="J15" s="178">
        <v>177</v>
      </c>
      <c r="K15" s="178">
        <v>177</v>
      </c>
      <c r="L15" s="178">
        <v>161</v>
      </c>
      <c r="M15" s="178">
        <v>177</v>
      </c>
      <c r="N15" s="178">
        <v>194</v>
      </c>
      <c r="O15" s="178">
        <v>189</v>
      </c>
      <c r="P15" s="178">
        <v>179</v>
      </c>
      <c r="Q15" s="178">
        <v>191</v>
      </c>
    </row>
    <row r="16" spans="2:17" s="41" customFormat="1" ht="12.75" customHeight="1">
      <c r="B16" s="162" t="s">
        <v>402</v>
      </c>
      <c r="C16" s="178">
        <f t="shared" si="1"/>
        <v>1925</v>
      </c>
      <c r="D16" s="178">
        <f aca="true" t="shared" si="3" ref="D16:E21">F16+H16+J16+L16+N16+P16</f>
        <v>968</v>
      </c>
      <c r="E16" s="178">
        <f t="shared" si="3"/>
        <v>957</v>
      </c>
      <c r="F16" s="178">
        <v>134</v>
      </c>
      <c r="G16" s="178">
        <v>152</v>
      </c>
      <c r="H16" s="178">
        <v>165</v>
      </c>
      <c r="I16" s="178">
        <v>153</v>
      </c>
      <c r="J16" s="178">
        <v>134</v>
      </c>
      <c r="K16" s="178">
        <v>159</v>
      </c>
      <c r="L16" s="178">
        <v>161</v>
      </c>
      <c r="M16" s="178">
        <v>176</v>
      </c>
      <c r="N16" s="178">
        <v>183</v>
      </c>
      <c r="O16" s="178">
        <v>163</v>
      </c>
      <c r="P16" s="178">
        <v>191</v>
      </c>
      <c r="Q16" s="178">
        <v>154</v>
      </c>
    </row>
    <row r="17" spans="2:17" s="41" customFormat="1" ht="12.75" customHeight="1">
      <c r="B17" s="162" t="s">
        <v>401</v>
      </c>
      <c r="C17" s="178">
        <f t="shared" si="1"/>
        <v>1505</v>
      </c>
      <c r="D17" s="178">
        <f t="shared" si="3"/>
        <v>760</v>
      </c>
      <c r="E17" s="178">
        <f t="shared" si="3"/>
        <v>745</v>
      </c>
      <c r="F17" s="178">
        <v>113</v>
      </c>
      <c r="G17" s="178">
        <v>99</v>
      </c>
      <c r="H17" s="178">
        <v>137</v>
      </c>
      <c r="I17" s="178">
        <v>112</v>
      </c>
      <c r="J17" s="178">
        <v>127</v>
      </c>
      <c r="K17" s="178">
        <v>129</v>
      </c>
      <c r="L17" s="178">
        <v>127</v>
      </c>
      <c r="M17" s="178">
        <v>132</v>
      </c>
      <c r="N17" s="178">
        <v>121</v>
      </c>
      <c r="O17" s="178">
        <v>136</v>
      </c>
      <c r="P17" s="178">
        <v>135</v>
      </c>
      <c r="Q17" s="178">
        <v>137</v>
      </c>
    </row>
    <row r="18" spans="2:17" s="41" customFormat="1" ht="12.75" customHeight="1">
      <c r="B18" s="162" t="s">
        <v>400</v>
      </c>
      <c r="C18" s="178">
        <f t="shared" si="1"/>
        <v>1084</v>
      </c>
      <c r="D18" s="178">
        <f t="shared" si="3"/>
        <v>584</v>
      </c>
      <c r="E18" s="178">
        <f t="shared" si="3"/>
        <v>500</v>
      </c>
      <c r="F18" s="178">
        <v>82</v>
      </c>
      <c r="G18" s="178">
        <v>78</v>
      </c>
      <c r="H18" s="178">
        <v>92</v>
      </c>
      <c r="I18" s="178">
        <v>81</v>
      </c>
      <c r="J18" s="178">
        <v>106</v>
      </c>
      <c r="K18" s="178">
        <v>68</v>
      </c>
      <c r="L18" s="178">
        <v>100</v>
      </c>
      <c r="M18" s="178">
        <v>88</v>
      </c>
      <c r="N18" s="178">
        <v>103</v>
      </c>
      <c r="O18" s="178">
        <v>84</v>
      </c>
      <c r="P18" s="178">
        <v>101</v>
      </c>
      <c r="Q18" s="178">
        <v>101</v>
      </c>
    </row>
    <row r="19" spans="2:17" s="41" customFormat="1" ht="4.5" customHeight="1">
      <c r="B19" s="162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2:17" s="41" customFormat="1" ht="12.75" customHeight="1">
      <c r="B20" s="162" t="s">
        <v>399</v>
      </c>
      <c r="C20" s="178">
        <f aca="true" t="shared" si="4" ref="C20:C35">SUM(F20:Q20)</f>
        <v>240</v>
      </c>
      <c r="D20" s="178">
        <f t="shared" si="3"/>
        <v>121</v>
      </c>
      <c r="E20" s="178">
        <f t="shared" si="3"/>
        <v>119</v>
      </c>
      <c r="F20" s="178">
        <v>20</v>
      </c>
      <c r="G20" s="178">
        <v>18</v>
      </c>
      <c r="H20" s="178">
        <v>26</v>
      </c>
      <c r="I20" s="178">
        <v>19</v>
      </c>
      <c r="J20" s="178">
        <v>23</v>
      </c>
      <c r="K20" s="178">
        <v>19</v>
      </c>
      <c r="L20" s="178">
        <v>13</v>
      </c>
      <c r="M20" s="178">
        <v>20</v>
      </c>
      <c r="N20" s="178">
        <v>24</v>
      </c>
      <c r="O20" s="178">
        <v>14</v>
      </c>
      <c r="P20" s="178">
        <v>15</v>
      </c>
      <c r="Q20" s="178">
        <v>29</v>
      </c>
    </row>
    <row r="21" spans="2:17" s="41" customFormat="1" ht="13.5" customHeight="1">
      <c r="B21" s="162" t="s">
        <v>398</v>
      </c>
      <c r="C21" s="178">
        <f t="shared" si="4"/>
        <v>65</v>
      </c>
      <c r="D21" s="178">
        <f t="shared" si="3"/>
        <v>32</v>
      </c>
      <c r="E21" s="178">
        <f t="shared" si="3"/>
        <v>33</v>
      </c>
      <c r="F21" s="178">
        <v>3</v>
      </c>
      <c r="G21" s="178">
        <v>4</v>
      </c>
      <c r="H21" s="178">
        <v>5</v>
      </c>
      <c r="I21" s="178">
        <v>3</v>
      </c>
      <c r="J21" s="178">
        <v>8</v>
      </c>
      <c r="K21" s="178">
        <v>9</v>
      </c>
      <c r="L21" s="178">
        <v>5</v>
      </c>
      <c r="M21" s="178">
        <v>5</v>
      </c>
      <c r="N21" s="178">
        <v>6</v>
      </c>
      <c r="O21" s="178">
        <v>6</v>
      </c>
      <c r="P21" s="178">
        <v>5</v>
      </c>
      <c r="Q21" s="178">
        <v>6</v>
      </c>
    </row>
    <row r="22" spans="2:17" s="41" customFormat="1" ht="12.75" customHeight="1">
      <c r="B22" s="162" t="s">
        <v>26</v>
      </c>
      <c r="C22" s="178">
        <f t="shared" si="4"/>
        <v>99</v>
      </c>
      <c r="D22" s="178">
        <f aca="true" t="shared" si="5" ref="D22:E26">F22+H22+J22+L22+N22+P22</f>
        <v>55</v>
      </c>
      <c r="E22" s="178">
        <f t="shared" si="5"/>
        <v>44</v>
      </c>
      <c r="F22" s="178">
        <v>9</v>
      </c>
      <c r="G22" s="178">
        <v>8</v>
      </c>
      <c r="H22" s="178">
        <v>12</v>
      </c>
      <c r="I22" s="178">
        <v>7</v>
      </c>
      <c r="J22" s="178">
        <v>14</v>
      </c>
      <c r="K22" s="178">
        <v>5</v>
      </c>
      <c r="L22" s="178">
        <v>7</v>
      </c>
      <c r="M22" s="178">
        <v>6</v>
      </c>
      <c r="N22" s="178">
        <v>5</v>
      </c>
      <c r="O22" s="178">
        <v>7</v>
      </c>
      <c r="P22" s="178">
        <v>8</v>
      </c>
      <c r="Q22" s="178">
        <v>11</v>
      </c>
    </row>
    <row r="23" spans="2:17" s="41" customFormat="1" ht="12.75" customHeight="1">
      <c r="B23" s="162" t="s">
        <v>397</v>
      </c>
      <c r="C23" s="178">
        <f t="shared" si="4"/>
        <v>1417</v>
      </c>
      <c r="D23" s="178">
        <f t="shared" si="5"/>
        <v>744</v>
      </c>
      <c r="E23" s="178">
        <f t="shared" si="5"/>
        <v>673</v>
      </c>
      <c r="F23" s="178">
        <v>109</v>
      </c>
      <c r="G23" s="178">
        <v>102</v>
      </c>
      <c r="H23" s="178">
        <v>131</v>
      </c>
      <c r="I23" s="178">
        <v>115</v>
      </c>
      <c r="J23" s="178">
        <v>121</v>
      </c>
      <c r="K23" s="178">
        <v>98</v>
      </c>
      <c r="L23" s="178">
        <v>94</v>
      </c>
      <c r="M23" s="178">
        <v>109</v>
      </c>
      <c r="N23" s="178">
        <v>160</v>
      </c>
      <c r="O23" s="178">
        <v>129</v>
      </c>
      <c r="P23" s="178">
        <v>129</v>
      </c>
      <c r="Q23" s="178">
        <v>120</v>
      </c>
    </row>
    <row r="24" spans="2:17" s="41" customFormat="1" ht="12.75" customHeight="1">
      <c r="B24" s="162" t="s">
        <v>396</v>
      </c>
      <c r="C24" s="178">
        <f t="shared" si="4"/>
        <v>137</v>
      </c>
      <c r="D24" s="178">
        <f t="shared" si="5"/>
        <v>81</v>
      </c>
      <c r="E24" s="178">
        <f>G24+I24+K24+M24+O24+Q24</f>
        <v>56</v>
      </c>
      <c r="F24" s="178">
        <v>4</v>
      </c>
      <c r="G24" s="178">
        <v>7</v>
      </c>
      <c r="H24" s="178">
        <v>19</v>
      </c>
      <c r="I24" s="178">
        <v>9</v>
      </c>
      <c r="J24" s="178">
        <v>17</v>
      </c>
      <c r="K24" s="178">
        <v>7</v>
      </c>
      <c r="L24" s="178">
        <v>13</v>
      </c>
      <c r="M24" s="178">
        <v>9</v>
      </c>
      <c r="N24" s="178">
        <v>11</v>
      </c>
      <c r="O24" s="178">
        <v>9</v>
      </c>
      <c r="P24" s="178">
        <v>17</v>
      </c>
      <c r="Q24" s="178">
        <v>15</v>
      </c>
    </row>
    <row r="25" spans="2:17" s="41" customFormat="1" ht="13.5" customHeight="1">
      <c r="B25" s="162" t="s">
        <v>395</v>
      </c>
      <c r="C25" s="178">
        <f t="shared" si="4"/>
        <v>377</v>
      </c>
      <c r="D25" s="178">
        <f t="shared" si="5"/>
        <v>201</v>
      </c>
      <c r="E25" s="178">
        <f t="shared" si="5"/>
        <v>176</v>
      </c>
      <c r="F25" s="178">
        <v>24</v>
      </c>
      <c r="G25" s="178">
        <v>28</v>
      </c>
      <c r="H25" s="178">
        <v>30</v>
      </c>
      <c r="I25" s="178">
        <v>23</v>
      </c>
      <c r="J25" s="178">
        <v>37</v>
      </c>
      <c r="K25" s="178">
        <v>23</v>
      </c>
      <c r="L25" s="178">
        <v>35</v>
      </c>
      <c r="M25" s="178">
        <v>29</v>
      </c>
      <c r="N25" s="178">
        <v>34</v>
      </c>
      <c r="O25" s="178">
        <v>35</v>
      </c>
      <c r="P25" s="178">
        <v>41</v>
      </c>
      <c r="Q25" s="178">
        <v>38</v>
      </c>
    </row>
    <row r="26" spans="2:17" s="41" customFormat="1" ht="12.75" customHeight="1">
      <c r="B26" s="162" t="s">
        <v>394</v>
      </c>
      <c r="C26" s="178">
        <f t="shared" si="4"/>
        <v>166</v>
      </c>
      <c r="D26" s="178">
        <f t="shared" si="5"/>
        <v>90</v>
      </c>
      <c r="E26" s="178">
        <f t="shared" si="5"/>
        <v>76</v>
      </c>
      <c r="F26" s="178">
        <v>16</v>
      </c>
      <c r="G26" s="178">
        <v>10</v>
      </c>
      <c r="H26" s="178">
        <v>11</v>
      </c>
      <c r="I26" s="178">
        <v>12</v>
      </c>
      <c r="J26" s="178">
        <v>12</v>
      </c>
      <c r="K26" s="178">
        <v>16</v>
      </c>
      <c r="L26" s="178">
        <v>16</v>
      </c>
      <c r="M26" s="178">
        <v>9</v>
      </c>
      <c r="N26" s="178">
        <v>17</v>
      </c>
      <c r="O26" s="178">
        <v>12</v>
      </c>
      <c r="P26" s="178">
        <v>18</v>
      </c>
      <c r="Q26" s="178">
        <v>17</v>
      </c>
    </row>
    <row r="27" spans="2:17" s="41" customFormat="1" ht="12.75" customHeight="1">
      <c r="B27" s="162" t="s">
        <v>393</v>
      </c>
      <c r="C27" s="178">
        <f t="shared" si="4"/>
        <v>294</v>
      </c>
      <c r="D27" s="178">
        <f aca="true" t="shared" si="6" ref="D27:E31">F27+H27+J27+L27+N27+P27</f>
        <v>150</v>
      </c>
      <c r="E27" s="178">
        <f t="shared" si="6"/>
        <v>144</v>
      </c>
      <c r="F27" s="178">
        <v>12</v>
      </c>
      <c r="G27" s="178">
        <v>21</v>
      </c>
      <c r="H27" s="178">
        <v>21</v>
      </c>
      <c r="I27" s="178">
        <v>24</v>
      </c>
      <c r="J27" s="178">
        <v>24</v>
      </c>
      <c r="K27" s="178">
        <v>23</v>
      </c>
      <c r="L27" s="178">
        <v>34</v>
      </c>
      <c r="M27" s="178">
        <v>23</v>
      </c>
      <c r="N27" s="178">
        <v>30</v>
      </c>
      <c r="O27" s="178">
        <v>26</v>
      </c>
      <c r="P27" s="178">
        <v>29</v>
      </c>
      <c r="Q27" s="178">
        <v>27</v>
      </c>
    </row>
    <row r="28" spans="2:17" s="41" customFormat="1" ht="13.5" customHeight="1">
      <c r="B28" s="162" t="s">
        <v>392</v>
      </c>
      <c r="C28" s="178">
        <f t="shared" si="4"/>
        <v>446</v>
      </c>
      <c r="D28" s="178">
        <f t="shared" si="6"/>
        <v>235</v>
      </c>
      <c r="E28" s="178">
        <f t="shared" si="6"/>
        <v>211</v>
      </c>
      <c r="F28" s="178">
        <v>26</v>
      </c>
      <c r="G28" s="178">
        <v>26</v>
      </c>
      <c r="H28" s="178">
        <v>38</v>
      </c>
      <c r="I28" s="178">
        <v>34</v>
      </c>
      <c r="J28" s="178">
        <v>36</v>
      </c>
      <c r="K28" s="178">
        <v>35</v>
      </c>
      <c r="L28" s="178">
        <v>45</v>
      </c>
      <c r="M28" s="178">
        <v>34</v>
      </c>
      <c r="N28" s="178">
        <v>47</v>
      </c>
      <c r="O28" s="178">
        <v>37</v>
      </c>
      <c r="P28" s="178">
        <v>43</v>
      </c>
      <c r="Q28" s="178">
        <v>45</v>
      </c>
    </row>
    <row r="29" spans="2:17" s="41" customFormat="1" ht="12.75" customHeight="1">
      <c r="B29" s="162" t="s">
        <v>391</v>
      </c>
      <c r="C29" s="178">
        <f t="shared" si="4"/>
        <v>912</v>
      </c>
      <c r="D29" s="178">
        <f t="shared" si="6"/>
        <v>464</v>
      </c>
      <c r="E29" s="178">
        <f t="shared" si="6"/>
        <v>448</v>
      </c>
      <c r="F29" s="178">
        <v>71</v>
      </c>
      <c r="G29" s="178">
        <v>63</v>
      </c>
      <c r="H29" s="178">
        <v>82</v>
      </c>
      <c r="I29" s="178">
        <v>70</v>
      </c>
      <c r="J29" s="178">
        <v>71</v>
      </c>
      <c r="K29" s="178">
        <v>85</v>
      </c>
      <c r="L29" s="178">
        <v>75</v>
      </c>
      <c r="M29" s="178">
        <v>79</v>
      </c>
      <c r="N29" s="178">
        <v>76</v>
      </c>
      <c r="O29" s="178">
        <v>67</v>
      </c>
      <c r="P29" s="178">
        <v>89</v>
      </c>
      <c r="Q29" s="178">
        <v>84</v>
      </c>
    </row>
    <row r="30" spans="2:17" s="41" customFormat="1" ht="12.75" customHeight="1">
      <c r="B30" s="162" t="s">
        <v>390</v>
      </c>
      <c r="C30" s="178">
        <f t="shared" si="4"/>
        <v>1321</v>
      </c>
      <c r="D30" s="178">
        <f t="shared" si="6"/>
        <v>656</v>
      </c>
      <c r="E30" s="178">
        <f t="shared" si="6"/>
        <v>665</v>
      </c>
      <c r="F30" s="178">
        <v>105</v>
      </c>
      <c r="G30" s="178">
        <v>104</v>
      </c>
      <c r="H30" s="178">
        <v>107</v>
      </c>
      <c r="I30" s="178">
        <v>120</v>
      </c>
      <c r="J30" s="178">
        <v>113</v>
      </c>
      <c r="K30" s="178">
        <v>97</v>
      </c>
      <c r="L30" s="178">
        <v>98</v>
      </c>
      <c r="M30" s="178">
        <v>125</v>
      </c>
      <c r="N30" s="178">
        <v>116</v>
      </c>
      <c r="O30" s="178">
        <v>111</v>
      </c>
      <c r="P30" s="178">
        <v>117</v>
      </c>
      <c r="Q30" s="178">
        <v>108</v>
      </c>
    </row>
    <row r="31" spans="2:17" s="41" customFormat="1" ht="12.75" customHeight="1">
      <c r="B31" s="162" t="s">
        <v>389</v>
      </c>
      <c r="C31" s="178">
        <f t="shared" si="4"/>
        <v>2126</v>
      </c>
      <c r="D31" s="178">
        <f t="shared" si="6"/>
        <v>1068</v>
      </c>
      <c r="E31" s="178">
        <f t="shared" si="6"/>
        <v>1058</v>
      </c>
      <c r="F31" s="178">
        <v>166</v>
      </c>
      <c r="G31" s="178">
        <v>177</v>
      </c>
      <c r="H31" s="178">
        <v>169</v>
      </c>
      <c r="I31" s="178">
        <v>167</v>
      </c>
      <c r="J31" s="178">
        <v>185</v>
      </c>
      <c r="K31" s="178">
        <v>206</v>
      </c>
      <c r="L31" s="178">
        <v>183</v>
      </c>
      <c r="M31" s="178">
        <v>148</v>
      </c>
      <c r="N31" s="178">
        <v>186</v>
      </c>
      <c r="O31" s="178">
        <v>173</v>
      </c>
      <c r="P31" s="178">
        <v>179</v>
      </c>
      <c r="Q31" s="178">
        <v>187</v>
      </c>
    </row>
    <row r="32" spans="2:17" s="41" customFormat="1" ht="13.5" customHeight="1">
      <c r="B32" s="162" t="s">
        <v>388</v>
      </c>
      <c r="C32" s="178">
        <f t="shared" si="4"/>
        <v>729</v>
      </c>
      <c r="D32" s="178">
        <f aca="true" t="shared" si="7" ref="D32:E35">F32+H32+J32+L32+N32+P32</f>
        <v>386</v>
      </c>
      <c r="E32" s="178">
        <f t="shared" si="7"/>
        <v>343</v>
      </c>
      <c r="F32" s="178">
        <v>65</v>
      </c>
      <c r="G32" s="178">
        <v>52</v>
      </c>
      <c r="H32" s="178">
        <v>59</v>
      </c>
      <c r="I32" s="178">
        <v>45</v>
      </c>
      <c r="J32" s="178">
        <v>62</v>
      </c>
      <c r="K32" s="178">
        <v>61</v>
      </c>
      <c r="L32" s="178">
        <v>70</v>
      </c>
      <c r="M32" s="178">
        <v>65</v>
      </c>
      <c r="N32" s="178">
        <v>64</v>
      </c>
      <c r="O32" s="178">
        <v>64</v>
      </c>
      <c r="P32" s="178">
        <v>66</v>
      </c>
      <c r="Q32" s="178">
        <v>56</v>
      </c>
    </row>
    <row r="33" spans="2:17" s="41" customFormat="1" ht="12.75" customHeight="1">
      <c r="B33" s="162" t="s">
        <v>387</v>
      </c>
      <c r="C33" s="178">
        <f t="shared" si="4"/>
        <v>693</v>
      </c>
      <c r="D33" s="178">
        <f t="shared" si="7"/>
        <v>349</v>
      </c>
      <c r="E33" s="178">
        <f t="shared" si="7"/>
        <v>344</v>
      </c>
      <c r="F33" s="178">
        <v>49</v>
      </c>
      <c r="G33" s="178">
        <v>44</v>
      </c>
      <c r="H33" s="178">
        <v>62</v>
      </c>
      <c r="I33" s="178">
        <v>55</v>
      </c>
      <c r="J33" s="178">
        <v>69</v>
      </c>
      <c r="K33" s="178">
        <v>52</v>
      </c>
      <c r="L33" s="178">
        <v>58</v>
      </c>
      <c r="M33" s="178">
        <v>62</v>
      </c>
      <c r="N33" s="178">
        <v>55</v>
      </c>
      <c r="O33" s="178">
        <v>75</v>
      </c>
      <c r="P33" s="178">
        <v>56</v>
      </c>
      <c r="Q33" s="178">
        <v>56</v>
      </c>
    </row>
    <row r="34" spans="2:17" s="41" customFormat="1" ht="12.75" customHeight="1">
      <c r="B34" s="162" t="s">
        <v>386</v>
      </c>
      <c r="C34" s="178">
        <f t="shared" si="4"/>
        <v>414</v>
      </c>
      <c r="D34" s="178">
        <f t="shared" si="7"/>
        <v>215</v>
      </c>
      <c r="E34" s="178">
        <f t="shared" si="7"/>
        <v>199</v>
      </c>
      <c r="F34" s="178">
        <v>33</v>
      </c>
      <c r="G34" s="178">
        <v>29</v>
      </c>
      <c r="H34" s="178">
        <v>31</v>
      </c>
      <c r="I34" s="178">
        <v>34</v>
      </c>
      <c r="J34" s="178">
        <v>39</v>
      </c>
      <c r="K34" s="178">
        <v>36</v>
      </c>
      <c r="L34" s="178">
        <v>37</v>
      </c>
      <c r="M34" s="178">
        <v>32</v>
      </c>
      <c r="N34" s="178">
        <v>36</v>
      </c>
      <c r="O34" s="178">
        <v>27</v>
      </c>
      <c r="P34" s="178">
        <v>39</v>
      </c>
      <c r="Q34" s="178">
        <v>41</v>
      </c>
    </row>
    <row r="35" spans="2:17" s="41" customFormat="1" ht="12.75" customHeight="1">
      <c r="B35" s="162" t="s">
        <v>282</v>
      </c>
      <c r="C35" s="178">
        <f t="shared" si="4"/>
        <v>732</v>
      </c>
      <c r="D35" s="178">
        <f t="shared" si="7"/>
        <v>358</v>
      </c>
      <c r="E35" s="178">
        <f t="shared" si="7"/>
        <v>374</v>
      </c>
      <c r="F35" s="178">
        <v>48</v>
      </c>
      <c r="G35" s="178">
        <v>63</v>
      </c>
      <c r="H35" s="178">
        <v>69</v>
      </c>
      <c r="I35" s="178">
        <v>50</v>
      </c>
      <c r="J35" s="178">
        <v>57</v>
      </c>
      <c r="K35" s="178">
        <v>59</v>
      </c>
      <c r="L35" s="178">
        <v>62</v>
      </c>
      <c r="M35" s="178">
        <v>54</v>
      </c>
      <c r="N35" s="178">
        <v>63</v>
      </c>
      <c r="O35" s="178">
        <v>65</v>
      </c>
      <c r="P35" s="178">
        <v>59</v>
      </c>
      <c r="Q35" s="178">
        <v>83</v>
      </c>
    </row>
    <row r="36" spans="1:17" ht="4.5" customHeight="1" thickBot="1">
      <c r="A36" s="41"/>
      <c r="B36" s="117"/>
      <c r="C36" s="47"/>
      <c r="D36" s="49"/>
      <c r="E36" s="49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ht="11.25">
      <c r="A37" s="5"/>
    </row>
    <row r="38" ht="11.25"/>
    <row r="39" ht="11.25"/>
    <row r="40" ht="11.25"/>
  </sheetData>
  <sheetProtection/>
  <mergeCells count="7">
    <mergeCell ref="C4:E4"/>
    <mergeCell ref="N4:O4"/>
    <mergeCell ref="P4:Q4"/>
    <mergeCell ref="F4:G4"/>
    <mergeCell ref="H4:I4"/>
    <mergeCell ref="J4:K4"/>
    <mergeCell ref="L4:M4"/>
  </mergeCells>
  <printOptions/>
  <pageMargins left="0.8661417322834646" right="0.3937007874015748" top="1.062992125984252" bottom="0.7874015748031497" header="0.8661417322834646" footer="0.5118110236220472"/>
  <pageSetup fitToHeight="1" fitToWidth="1" orientation="landscape" paperSize="9" r:id="rId1"/>
  <headerFooter alignWithMargins="0">
    <oddHeader>&amp;L&amp;"ＭＳ 明朝,標準"　第７表　市町村別・学年別児童数＜小学校＞</oddHeader>
    <oddFooter>&amp;C&amp;P / &amp;N ページ</oddFooter>
  </headerFooter>
  <colBreaks count="1" manualBreakCount="1">
    <brk id="9" min="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0.5" style="59" customWidth="1"/>
    <col min="2" max="2" width="10.625" style="5" customWidth="1"/>
    <col min="3" max="11" width="8.125" style="5" customWidth="1"/>
    <col min="12" max="16384" width="10.00390625" style="5" customWidth="1"/>
  </cols>
  <sheetData>
    <row r="1" ht="4.5" customHeight="1"/>
    <row r="2" spans="2:12" ht="12.75" customHeight="1">
      <c r="B2" s="27" t="s">
        <v>333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4.5" customHeight="1" thickBot="1">
      <c r="A3" s="5"/>
    </row>
    <row r="4" spans="2:11" s="41" customFormat="1" ht="12.75" customHeight="1">
      <c r="B4" s="369" t="s">
        <v>23</v>
      </c>
      <c r="C4" s="114"/>
      <c r="D4" s="183" t="s">
        <v>8</v>
      </c>
      <c r="E4" s="183"/>
      <c r="F4" s="362" t="s">
        <v>59</v>
      </c>
      <c r="G4" s="368"/>
      <c r="H4" s="362" t="s">
        <v>60</v>
      </c>
      <c r="I4" s="368"/>
      <c r="J4" s="362" t="s">
        <v>61</v>
      </c>
      <c r="K4" s="363"/>
    </row>
    <row r="5" spans="2:11" s="168" customFormat="1" ht="12.75" customHeight="1">
      <c r="B5" s="385"/>
      <c r="C5" s="112" t="s">
        <v>8</v>
      </c>
      <c r="D5" s="112" t="s">
        <v>27</v>
      </c>
      <c r="E5" s="112" t="s">
        <v>28</v>
      </c>
      <c r="F5" s="112" t="s">
        <v>27</v>
      </c>
      <c r="G5" s="112" t="s">
        <v>28</v>
      </c>
      <c r="H5" s="112" t="s">
        <v>27</v>
      </c>
      <c r="I5" s="112" t="s">
        <v>28</v>
      </c>
      <c r="J5" s="112" t="s">
        <v>27</v>
      </c>
      <c r="K5" s="112" t="s">
        <v>28</v>
      </c>
    </row>
    <row r="6" spans="1:11" s="41" customFormat="1" ht="4.5" customHeight="1">
      <c r="A6" s="168"/>
      <c r="B6" s="189"/>
      <c r="C6" s="220"/>
      <c r="D6" s="220"/>
      <c r="E6" s="220"/>
      <c r="F6" s="220"/>
      <c r="G6" s="220"/>
      <c r="H6" s="220"/>
      <c r="I6" s="220"/>
      <c r="J6" s="220"/>
      <c r="K6" s="220"/>
    </row>
    <row r="7" spans="2:14" s="41" customFormat="1" ht="13.5" customHeight="1">
      <c r="B7" s="166" t="s">
        <v>408</v>
      </c>
      <c r="C7" s="167">
        <f>SUM(F7:K7)</f>
        <v>21132</v>
      </c>
      <c r="D7" s="164">
        <f>SUM(D11:D36)</f>
        <v>10718</v>
      </c>
      <c r="E7" s="164">
        <f>SUM(E11:E36)</f>
        <v>10414</v>
      </c>
      <c r="F7" s="164">
        <f aca="true" t="shared" si="0" ref="F7:K7">SUM(F11:F36)</f>
        <v>3568</v>
      </c>
      <c r="G7" s="164">
        <f t="shared" si="0"/>
        <v>3366</v>
      </c>
      <c r="H7" s="164">
        <f t="shared" si="0"/>
        <v>3596</v>
      </c>
      <c r="I7" s="164">
        <f>SUM(I11:I36)</f>
        <v>3580</v>
      </c>
      <c r="J7" s="164">
        <f t="shared" si="0"/>
        <v>3554</v>
      </c>
      <c r="K7" s="164">
        <f t="shared" si="0"/>
        <v>3468</v>
      </c>
      <c r="N7" s="221"/>
    </row>
    <row r="8" spans="2:11" s="41" customFormat="1" ht="12.75" customHeight="1">
      <c r="B8" s="119" t="s">
        <v>409</v>
      </c>
      <c r="C8" s="177">
        <f>SUM(F8:K8)</f>
        <v>472</v>
      </c>
      <c r="D8" s="178">
        <f>F8+H8+J8</f>
        <v>239</v>
      </c>
      <c r="E8" s="178">
        <f>G8+I8+K8</f>
        <v>233</v>
      </c>
      <c r="F8" s="178">
        <v>83</v>
      </c>
      <c r="G8" s="178">
        <v>76</v>
      </c>
      <c r="H8" s="178">
        <v>77</v>
      </c>
      <c r="I8" s="178">
        <v>82</v>
      </c>
      <c r="J8" s="178">
        <v>79</v>
      </c>
      <c r="K8" s="178">
        <v>75</v>
      </c>
    </row>
    <row r="9" spans="2:11" s="41" customFormat="1" ht="12.75" customHeight="1">
      <c r="B9" s="119" t="s">
        <v>410</v>
      </c>
      <c r="C9" s="177">
        <f>SUM(F9:K9)</f>
        <v>430</v>
      </c>
      <c r="D9" s="178">
        <f>F9+H9+J9</f>
        <v>256</v>
      </c>
      <c r="E9" s="178">
        <f>G9+I9+K9</f>
        <v>174</v>
      </c>
      <c r="F9" s="178">
        <v>90</v>
      </c>
      <c r="G9" s="178">
        <v>51</v>
      </c>
      <c r="H9" s="178">
        <v>83</v>
      </c>
      <c r="I9" s="178">
        <v>58</v>
      </c>
      <c r="J9" s="178">
        <v>83</v>
      </c>
      <c r="K9" s="178">
        <v>65</v>
      </c>
    </row>
    <row r="10" spans="2:11" s="41" customFormat="1" ht="4.5" customHeight="1">
      <c r="B10" s="119"/>
      <c r="C10" s="177"/>
      <c r="D10" s="178"/>
      <c r="E10" s="178"/>
      <c r="F10" s="181"/>
      <c r="G10" s="181"/>
      <c r="H10" s="181"/>
      <c r="I10" s="181"/>
      <c r="J10" s="181"/>
      <c r="K10" s="181"/>
    </row>
    <row r="11" spans="2:11" s="41" customFormat="1" ht="13.5" customHeight="1">
      <c r="B11" s="41" t="s">
        <v>407</v>
      </c>
      <c r="C11" s="177">
        <f aca="true" t="shared" si="1" ref="C11:C18">SUM(F11:K11)</f>
        <v>7407</v>
      </c>
      <c r="D11" s="178">
        <f aca="true" t="shared" si="2" ref="D11:E15">F11+H11+J11</f>
        <v>3753</v>
      </c>
      <c r="E11" s="178">
        <f t="shared" si="2"/>
        <v>3654</v>
      </c>
      <c r="F11" s="178">
        <v>1217</v>
      </c>
      <c r="G11" s="178">
        <v>1176</v>
      </c>
      <c r="H11" s="178">
        <v>1292</v>
      </c>
      <c r="I11" s="178">
        <v>1236</v>
      </c>
      <c r="J11" s="178">
        <v>1244</v>
      </c>
      <c r="K11" s="178">
        <v>1242</v>
      </c>
    </row>
    <row r="12" spans="2:11" s="41" customFormat="1" ht="12.75" customHeight="1">
      <c r="B12" s="41" t="s">
        <v>406</v>
      </c>
      <c r="C12" s="177">
        <f>SUM(F12:K12)</f>
        <v>1586</v>
      </c>
      <c r="D12" s="178">
        <f>F12+H12+J12</f>
        <v>805</v>
      </c>
      <c r="E12" s="178">
        <f>G12+I12+K12</f>
        <v>781</v>
      </c>
      <c r="F12" s="178">
        <v>250</v>
      </c>
      <c r="G12" s="178">
        <v>269</v>
      </c>
      <c r="H12" s="178">
        <v>268</v>
      </c>
      <c r="I12" s="178">
        <v>240</v>
      </c>
      <c r="J12" s="178">
        <v>287</v>
      </c>
      <c r="K12" s="178">
        <v>272</v>
      </c>
    </row>
    <row r="13" spans="2:11" s="41" customFormat="1" ht="12.75" customHeight="1">
      <c r="B13" s="41" t="s">
        <v>405</v>
      </c>
      <c r="C13" s="177">
        <f t="shared" si="1"/>
        <v>993</v>
      </c>
      <c r="D13" s="178">
        <f t="shared" si="2"/>
        <v>518</v>
      </c>
      <c r="E13" s="178">
        <f t="shared" si="2"/>
        <v>475</v>
      </c>
      <c r="F13" s="178">
        <v>173</v>
      </c>
      <c r="G13" s="178">
        <v>142</v>
      </c>
      <c r="H13" s="178">
        <v>175</v>
      </c>
      <c r="I13" s="178">
        <v>172</v>
      </c>
      <c r="J13" s="178">
        <v>170</v>
      </c>
      <c r="K13" s="178">
        <v>161</v>
      </c>
    </row>
    <row r="14" spans="2:11" s="41" customFormat="1" ht="12.75" customHeight="1">
      <c r="B14" s="41" t="s">
        <v>404</v>
      </c>
      <c r="C14" s="177">
        <f t="shared" si="1"/>
        <v>2301</v>
      </c>
      <c r="D14" s="178">
        <f t="shared" si="2"/>
        <v>1132</v>
      </c>
      <c r="E14" s="178">
        <f t="shared" si="2"/>
        <v>1169</v>
      </c>
      <c r="F14" s="178">
        <v>415</v>
      </c>
      <c r="G14" s="178">
        <v>392</v>
      </c>
      <c r="H14" s="178">
        <v>360</v>
      </c>
      <c r="I14" s="178">
        <v>419</v>
      </c>
      <c r="J14" s="178">
        <v>357</v>
      </c>
      <c r="K14" s="178">
        <v>358</v>
      </c>
    </row>
    <row r="15" spans="2:11" s="41" customFormat="1" ht="12.75" customHeight="1">
      <c r="B15" s="41" t="s">
        <v>403</v>
      </c>
      <c r="C15" s="177">
        <f t="shared" si="1"/>
        <v>1144</v>
      </c>
      <c r="D15" s="178">
        <f t="shared" si="2"/>
        <v>585</v>
      </c>
      <c r="E15" s="178">
        <f t="shared" si="2"/>
        <v>559</v>
      </c>
      <c r="F15" s="178">
        <v>178</v>
      </c>
      <c r="G15" s="178">
        <v>180</v>
      </c>
      <c r="H15" s="178">
        <v>208</v>
      </c>
      <c r="I15" s="178">
        <v>201</v>
      </c>
      <c r="J15" s="178">
        <v>199</v>
      </c>
      <c r="K15" s="178">
        <v>178</v>
      </c>
    </row>
    <row r="16" spans="2:11" s="41" customFormat="1" ht="12.75" customHeight="1">
      <c r="B16" s="41" t="s">
        <v>402</v>
      </c>
      <c r="C16" s="177">
        <f t="shared" si="1"/>
        <v>1022</v>
      </c>
      <c r="D16" s="178">
        <f aca="true" t="shared" si="3" ref="D16:E21">F16+H16+J16</f>
        <v>515</v>
      </c>
      <c r="E16" s="178">
        <f t="shared" si="3"/>
        <v>507</v>
      </c>
      <c r="F16" s="178">
        <v>167</v>
      </c>
      <c r="G16" s="178">
        <v>154</v>
      </c>
      <c r="H16" s="178">
        <v>180</v>
      </c>
      <c r="I16" s="178">
        <v>182</v>
      </c>
      <c r="J16" s="178">
        <v>168</v>
      </c>
      <c r="K16" s="178">
        <v>171</v>
      </c>
    </row>
    <row r="17" spans="2:11" s="41" customFormat="1" ht="12.75" customHeight="1">
      <c r="B17" s="41" t="s">
        <v>401</v>
      </c>
      <c r="C17" s="177">
        <f t="shared" si="1"/>
        <v>776</v>
      </c>
      <c r="D17" s="178">
        <f t="shared" si="3"/>
        <v>411</v>
      </c>
      <c r="E17" s="178">
        <f t="shared" si="3"/>
        <v>365</v>
      </c>
      <c r="F17" s="178">
        <v>143</v>
      </c>
      <c r="G17" s="178">
        <v>104</v>
      </c>
      <c r="H17" s="178">
        <v>119</v>
      </c>
      <c r="I17" s="178">
        <v>145</v>
      </c>
      <c r="J17" s="178">
        <v>149</v>
      </c>
      <c r="K17" s="178">
        <v>116</v>
      </c>
    </row>
    <row r="18" spans="2:11" s="41" customFormat="1" ht="12.75" customHeight="1">
      <c r="B18" s="41" t="s">
        <v>400</v>
      </c>
      <c r="C18" s="177">
        <f t="shared" si="1"/>
        <v>743</v>
      </c>
      <c r="D18" s="178">
        <f t="shared" si="3"/>
        <v>382</v>
      </c>
      <c r="E18" s="178">
        <f t="shared" si="3"/>
        <v>361</v>
      </c>
      <c r="F18" s="178">
        <v>126</v>
      </c>
      <c r="G18" s="178">
        <v>106</v>
      </c>
      <c r="H18" s="178">
        <v>127</v>
      </c>
      <c r="I18" s="178">
        <v>129</v>
      </c>
      <c r="J18" s="178">
        <v>129</v>
      </c>
      <c r="K18" s="178">
        <v>126</v>
      </c>
    </row>
    <row r="19" spans="3:11" s="41" customFormat="1" ht="4.5" customHeight="1">
      <c r="C19" s="177"/>
      <c r="D19" s="178"/>
      <c r="E19" s="178"/>
      <c r="F19" s="178"/>
      <c r="G19" s="178"/>
      <c r="H19" s="178"/>
      <c r="I19" s="178"/>
      <c r="J19" s="178"/>
      <c r="K19" s="178"/>
    </row>
    <row r="20" spans="2:11" s="41" customFormat="1" ht="12.75" customHeight="1">
      <c r="B20" s="41" t="s">
        <v>399</v>
      </c>
      <c r="C20" s="177">
        <f aca="true" t="shared" si="4" ref="C20:C35">SUM(F20:K20)</f>
        <v>124</v>
      </c>
      <c r="D20" s="178">
        <f t="shared" si="3"/>
        <v>70</v>
      </c>
      <c r="E20" s="178">
        <f t="shared" si="3"/>
        <v>54</v>
      </c>
      <c r="F20" s="178">
        <v>27</v>
      </c>
      <c r="G20" s="178">
        <v>21</v>
      </c>
      <c r="H20" s="178">
        <v>14</v>
      </c>
      <c r="I20" s="178">
        <v>15</v>
      </c>
      <c r="J20" s="178">
        <v>29</v>
      </c>
      <c r="K20" s="178">
        <v>18</v>
      </c>
    </row>
    <row r="21" spans="2:11" s="41" customFormat="1" ht="13.5" customHeight="1">
      <c r="B21" s="41" t="s">
        <v>398</v>
      </c>
      <c r="C21" s="177">
        <f t="shared" si="4"/>
        <v>25</v>
      </c>
      <c r="D21" s="178">
        <f t="shared" si="3"/>
        <v>14</v>
      </c>
      <c r="E21" s="178">
        <f t="shared" si="3"/>
        <v>11</v>
      </c>
      <c r="F21" s="178">
        <v>4</v>
      </c>
      <c r="G21" s="178">
        <v>7</v>
      </c>
      <c r="H21" s="178">
        <v>7</v>
      </c>
      <c r="I21" s="178">
        <v>2</v>
      </c>
      <c r="J21" s="178">
        <v>3</v>
      </c>
      <c r="K21" s="178">
        <v>2</v>
      </c>
    </row>
    <row r="22" spans="2:11" s="41" customFormat="1" ht="12.75" customHeight="1">
      <c r="B22" s="41" t="s">
        <v>26</v>
      </c>
      <c r="C22" s="177">
        <f t="shared" si="4"/>
        <v>47</v>
      </c>
      <c r="D22" s="178">
        <f aca="true" t="shared" si="5" ref="D22:E26">F22+H22+J22</f>
        <v>24</v>
      </c>
      <c r="E22" s="178">
        <f t="shared" si="5"/>
        <v>23</v>
      </c>
      <c r="F22" s="178">
        <v>5</v>
      </c>
      <c r="G22" s="178">
        <v>7</v>
      </c>
      <c r="H22" s="178">
        <v>11</v>
      </c>
      <c r="I22" s="178">
        <v>7</v>
      </c>
      <c r="J22" s="178">
        <v>8</v>
      </c>
      <c r="K22" s="178">
        <v>9</v>
      </c>
    </row>
    <row r="23" spans="2:11" s="41" customFormat="1" ht="12.75" customHeight="1">
      <c r="B23" s="41" t="s">
        <v>397</v>
      </c>
      <c r="C23" s="177">
        <f t="shared" si="4"/>
        <v>672</v>
      </c>
      <c r="D23" s="178">
        <f t="shared" si="5"/>
        <v>339</v>
      </c>
      <c r="E23" s="178">
        <f t="shared" si="5"/>
        <v>333</v>
      </c>
      <c r="F23" s="178">
        <v>133</v>
      </c>
      <c r="G23" s="178">
        <v>107</v>
      </c>
      <c r="H23" s="178">
        <v>104</v>
      </c>
      <c r="I23" s="178">
        <v>111</v>
      </c>
      <c r="J23" s="178">
        <v>102</v>
      </c>
      <c r="K23" s="178">
        <v>115</v>
      </c>
    </row>
    <row r="24" spans="2:11" s="41" customFormat="1" ht="12.75" customHeight="1">
      <c r="B24" s="41" t="s">
        <v>396</v>
      </c>
      <c r="C24" s="177">
        <f t="shared" si="4"/>
        <v>110</v>
      </c>
      <c r="D24" s="178">
        <f t="shared" si="5"/>
        <v>45</v>
      </c>
      <c r="E24" s="178">
        <f t="shared" si="5"/>
        <v>65</v>
      </c>
      <c r="F24" s="178">
        <v>12</v>
      </c>
      <c r="G24" s="178">
        <v>17</v>
      </c>
      <c r="H24" s="178">
        <v>13</v>
      </c>
      <c r="I24" s="178">
        <v>18</v>
      </c>
      <c r="J24" s="178">
        <v>20</v>
      </c>
      <c r="K24" s="178">
        <v>30</v>
      </c>
    </row>
    <row r="25" spans="2:11" s="41" customFormat="1" ht="13.5" customHeight="1">
      <c r="B25" s="41" t="s">
        <v>395</v>
      </c>
      <c r="C25" s="177">
        <f t="shared" si="4"/>
        <v>172</v>
      </c>
      <c r="D25" s="178">
        <f t="shared" si="5"/>
        <v>85</v>
      </c>
      <c r="E25" s="178">
        <f t="shared" si="5"/>
        <v>87</v>
      </c>
      <c r="F25" s="178">
        <v>27</v>
      </c>
      <c r="G25" s="178">
        <v>23</v>
      </c>
      <c r="H25" s="178">
        <v>27</v>
      </c>
      <c r="I25" s="178">
        <v>42</v>
      </c>
      <c r="J25" s="178">
        <v>31</v>
      </c>
      <c r="K25" s="178">
        <v>22</v>
      </c>
    </row>
    <row r="26" spans="2:11" s="41" customFormat="1" ht="12.75" customHeight="1">
      <c r="B26" s="41" t="s">
        <v>394</v>
      </c>
      <c r="C26" s="177">
        <f t="shared" si="4"/>
        <v>113</v>
      </c>
      <c r="D26" s="178">
        <f t="shared" si="5"/>
        <v>58</v>
      </c>
      <c r="E26" s="178">
        <f t="shared" si="5"/>
        <v>55</v>
      </c>
      <c r="F26" s="178">
        <v>21</v>
      </c>
      <c r="G26" s="178">
        <v>20</v>
      </c>
      <c r="H26" s="178">
        <v>19</v>
      </c>
      <c r="I26" s="178">
        <v>11</v>
      </c>
      <c r="J26" s="178">
        <v>18</v>
      </c>
      <c r="K26" s="178">
        <v>24</v>
      </c>
    </row>
    <row r="27" spans="2:11" s="41" customFormat="1" ht="12.75" customHeight="1">
      <c r="B27" s="41" t="s">
        <v>393</v>
      </c>
      <c r="C27" s="177">
        <f t="shared" si="4"/>
        <v>169</v>
      </c>
      <c r="D27" s="178">
        <f aca="true" t="shared" si="6" ref="D27:E31">F27+H27+J27</f>
        <v>91</v>
      </c>
      <c r="E27" s="178">
        <f t="shared" si="6"/>
        <v>78</v>
      </c>
      <c r="F27" s="178">
        <v>30</v>
      </c>
      <c r="G27" s="178">
        <v>26</v>
      </c>
      <c r="H27" s="178">
        <v>26</v>
      </c>
      <c r="I27" s="178">
        <v>18</v>
      </c>
      <c r="J27" s="178">
        <v>35</v>
      </c>
      <c r="K27" s="178">
        <v>34</v>
      </c>
    </row>
    <row r="28" spans="2:11" s="41" customFormat="1" ht="13.5" customHeight="1">
      <c r="B28" s="41" t="s">
        <v>392</v>
      </c>
      <c r="C28" s="177">
        <f t="shared" si="4"/>
        <v>300</v>
      </c>
      <c r="D28" s="178">
        <f t="shared" si="6"/>
        <v>151</v>
      </c>
      <c r="E28" s="178">
        <f t="shared" si="6"/>
        <v>149</v>
      </c>
      <c r="F28" s="178">
        <v>52</v>
      </c>
      <c r="G28" s="178">
        <v>52</v>
      </c>
      <c r="H28" s="178">
        <v>54</v>
      </c>
      <c r="I28" s="178">
        <v>46</v>
      </c>
      <c r="J28" s="178">
        <v>45</v>
      </c>
      <c r="K28" s="178">
        <v>51</v>
      </c>
    </row>
    <row r="29" spans="2:11" s="41" customFormat="1" ht="12.75" customHeight="1">
      <c r="B29" s="41" t="s">
        <v>391</v>
      </c>
      <c r="C29" s="177">
        <f t="shared" si="4"/>
        <v>463</v>
      </c>
      <c r="D29" s="178">
        <f t="shared" si="6"/>
        <v>257</v>
      </c>
      <c r="E29" s="178">
        <f t="shared" si="6"/>
        <v>206</v>
      </c>
      <c r="F29" s="178">
        <v>91</v>
      </c>
      <c r="G29" s="178">
        <v>72</v>
      </c>
      <c r="H29" s="178">
        <v>80</v>
      </c>
      <c r="I29" s="178">
        <v>68</v>
      </c>
      <c r="J29" s="178">
        <v>86</v>
      </c>
      <c r="K29" s="178">
        <v>66</v>
      </c>
    </row>
    <row r="30" spans="2:11" s="41" customFormat="1" ht="12.75" customHeight="1">
      <c r="B30" s="41" t="s">
        <v>390</v>
      </c>
      <c r="C30" s="177">
        <f t="shared" si="4"/>
        <v>604</v>
      </c>
      <c r="D30" s="178">
        <f t="shared" si="6"/>
        <v>306</v>
      </c>
      <c r="E30" s="178">
        <f t="shared" si="6"/>
        <v>298</v>
      </c>
      <c r="F30" s="178">
        <v>103</v>
      </c>
      <c r="G30" s="178">
        <v>88</v>
      </c>
      <c r="H30" s="178">
        <v>99</v>
      </c>
      <c r="I30" s="178">
        <v>116</v>
      </c>
      <c r="J30" s="178">
        <v>104</v>
      </c>
      <c r="K30" s="178">
        <v>94</v>
      </c>
    </row>
    <row r="31" spans="2:11" s="41" customFormat="1" ht="12.75" customHeight="1">
      <c r="B31" s="41" t="s">
        <v>389</v>
      </c>
      <c r="C31" s="177">
        <f t="shared" si="4"/>
        <v>1025</v>
      </c>
      <c r="D31" s="178">
        <f t="shared" si="6"/>
        <v>495</v>
      </c>
      <c r="E31" s="178">
        <f t="shared" si="6"/>
        <v>530</v>
      </c>
      <c r="F31" s="178">
        <v>164</v>
      </c>
      <c r="G31" s="178">
        <v>177</v>
      </c>
      <c r="H31" s="178">
        <v>159</v>
      </c>
      <c r="I31" s="178">
        <v>187</v>
      </c>
      <c r="J31" s="178">
        <v>172</v>
      </c>
      <c r="K31" s="178">
        <v>166</v>
      </c>
    </row>
    <row r="32" spans="2:11" s="41" customFormat="1" ht="13.5" customHeight="1">
      <c r="B32" s="41" t="s">
        <v>388</v>
      </c>
      <c r="C32" s="177">
        <f t="shared" si="4"/>
        <v>360</v>
      </c>
      <c r="D32" s="178">
        <f aca="true" t="shared" si="7" ref="D32:E35">F32+H32+J32</f>
        <v>180</v>
      </c>
      <c r="E32" s="178">
        <f t="shared" si="7"/>
        <v>180</v>
      </c>
      <c r="F32" s="178">
        <v>65</v>
      </c>
      <c r="G32" s="178">
        <v>53</v>
      </c>
      <c r="H32" s="178">
        <v>67</v>
      </c>
      <c r="I32" s="178">
        <v>66</v>
      </c>
      <c r="J32" s="178">
        <v>48</v>
      </c>
      <c r="K32" s="178">
        <v>61</v>
      </c>
    </row>
    <row r="33" spans="2:11" s="41" customFormat="1" ht="12.75" customHeight="1">
      <c r="B33" s="41" t="s">
        <v>387</v>
      </c>
      <c r="C33" s="177">
        <f t="shared" si="4"/>
        <v>326</v>
      </c>
      <c r="D33" s="178">
        <f t="shared" si="7"/>
        <v>170</v>
      </c>
      <c r="E33" s="178">
        <f t="shared" si="7"/>
        <v>156</v>
      </c>
      <c r="F33" s="178">
        <v>63</v>
      </c>
      <c r="G33" s="178">
        <v>60</v>
      </c>
      <c r="H33" s="178">
        <v>59</v>
      </c>
      <c r="I33" s="178">
        <v>48</v>
      </c>
      <c r="J33" s="178">
        <v>48</v>
      </c>
      <c r="K33" s="178">
        <v>48</v>
      </c>
    </row>
    <row r="34" spans="2:11" s="41" customFormat="1" ht="12.75" customHeight="1">
      <c r="B34" s="41" t="s">
        <v>386</v>
      </c>
      <c r="C34" s="177">
        <f t="shared" si="4"/>
        <v>217</v>
      </c>
      <c r="D34" s="178">
        <f t="shared" si="7"/>
        <v>123</v>
      </c>
      <c r="E34" s="178">
        <f t="shared" si="7"/>
        <v>94</v>
      </c>
      <c r="F34" s="178">
        <v>44</v>
      </c>
      <c r="G34" s="178">
        <v>36</v>
      </c>
      <c r="H34" s="178">
        <v>47</v>
      </c>
      <c r="I34" s="178">
        <v>25</v>
      </c>
      <c r="J34" s="178">
        <v>32</v>
      </c>
      <c r="K34" s="178">
        <v>33</v>
      </c>
    </row>
    <row r="35" spans="2:11" s="41" customFormat="1" ht="12.75" customHeight="1">
      <c r="B35" s="161" t="s">
        <v>282</v>
      </c>
      <c r="C35" s="177">
        <f t="shared" si="4"/>
        <v>433</v>
      </c>
      <c r="D35" s="178">
        <f t="shared" si="7"/>
        <v>209</v>
      </c>
      <c r="E35" s="178">
        <f t="shared" si="7"/>
        <v>224</v>
      </c>
      <c r="F35" s="178">
        <v>58</v>
      </c>
      <c r="G35" s="178">
        <v>77</v>
      </c>
      <c r="H35" s="178">
        <v>81</v>
      </c>
      <c r="I35" s="178">
        <v>76</v>
      </c>
      <c r="J35" s="178">
        <v>70</v>
      </c>
      <c r="K35" s="178">
        <v>71</v>
      </c>
    </row>
    <row r="36" spans="1:11" ht="4.5" customHeight="1" thickBot="1">
      <c r="A36" s="41"/>
      <c r="B36" s="48"/>
      <c r="C36" s="46"/>
      <c r="D36" s="47"/>
      <c r="E36" s="47"/>
      <c r="F36" s="47"/>
      <c r="G36" s="47"/>
      <c r="H36" s="47"/>
      <c r="I36" s="47"/>
      <c r="J36" s="47"/>
      <c r="K36" s="47"/>
    </row>
    <row r="37" ht="4.5" customHeight="1">
      <c r="A37" s="5"/>
    </row>
    <row r="38" ht="11.25"/>
    <row r="39" ht="11.25"/>
    <row r="40" ht="11.25"/>
    <row r="41" ht="11.25"/>
  </sheetData>
  <sheetProtection/>
  <mergeCells count="4">
    <mergeCell ref="F4:G4"/>
    <mergeCell ref="H4:I4"/>
    <mergeCell ref="J4:K4"/>
    <mergeCell ref="B4:B5"/>
  </mergeCells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2.75" customHeight="1"/>
  <cols>
    <col min="1" max="1" width="0.5" style="7" customWidth="1"/>
    <col min="2" max="2" width="10.625" style="7" customWidth="1"/>
    <col min="3" max="3" width="6.00390625" style="7" bestFit="1" customWidth="1"/>
    <col min="4" max="4" width="7.625" style="7" bestFit="1" customWidth="1"/>
    <col min="5" max="7" width="8.50390625" style="7" bestFit="1" customWidth="1"/>
    <col min="8" max="13" width="7.625" style="7" bestFit="1" customWidth="1"/>
    <col min="14" max="16" width="5.00390625" style="7" bestFit="1" customWidth="1"/>
    <col min="17" max="17" width="4.125" style="7" bestFit="1" customWidth="1"/>
    <col min="18" max="18" width="5.00390625" style="7" bestFit="1" customWidth="1"/>
    <col min="19" max="16384" width="7.00390625" style="7" customWidth="1"/>
  </cols>
  <sheetData>
    <row r="1" ht="4.5" customHeight="1"/>
    <row r="2" spans="2:18" ht="12.75" customHeight="1">
      <c r="B2" s="27" t="s">
        <v>342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ht="4.5" customHeight="1" thickBot="1"/>
    <row r="4" spans="2:18" s="223" customFormat="1" ht="12.75" customHeight="1">
      <c r="B4" s="224"/>
      <c r="C4" s="225"/>
      <c r="D4" s="225"/>
      <c r="E4" s="362" t="s">
        <v>73</v>
      </c>
      <c r="F4" s="363"/>
      <c r="G4" s="363"/>
      <c r="H4" s="363"/>
      <c r="I4" s="363"/>
      <c r="J4" s="363"/>
      <c r="K4" s="363"/>
      <c r="L4" s="363"/>
      <c r="M4" s="363"/>
      <c r="N4" s="363"/>
      <c r="O4" s="368"/>
      <c r="P4" s="392" t="s">
        <v>74</v>
      </c>
      <c r="Q4" s="393"/>
      <c r="R4" s="393"/>
    </row>
    <row r="5" spans="2:18" s="226" customFormat="1" ht="12.75" customHeight="1">
      <c r="B5" s="226" t="s">
        <v>23</v>
      </c>
      <c r="C5" s="165" t="s">
        <v>62</v>
      </c>
      <c r="D5" s="227" t="s">
        <v>0</v>
      </c>
      <c r="E5" s="186"/>
      <c r="F5" s="187" t="s">
        <v>8</v>
      </c>
      <c r="G5" s="188"/>
      <c r="H5" s="390" t="s">
        <v>75</v>
      </c>
      <c r="I5" s="391"/>
      <c r="J5" s="390" t="s">
        <v>76</v>
      </c>
      <c r="K5" s="391"/>
      <c r="L5" s="390" t="s">
        <v>77</v>
      </c>
      <c r="M5" s="391"/>
      <c r="N5" s="390" t="s">
        <v>78</v>
      </c>
      <c r="O5" s="391"/>
      <c r="P5" s="394"/>
      <c r="Q5" s="395"/>
      <c r="R5" s="395"/>
    </row>
    <row r="6" spans="3:18" s="226" customFormat="1" ht="12.75" customHeight="1">
      <c r="C6" s="227"/>
      <c r="D6" s="227" t="s">
        <v>63</v>
      </c>
      <c r="E6" s="112" t="s">
        <v>8</v>
      </c>
      <c r="F6" s="112" t="s">
        <v>27</v>
      </c>
      <c r="G6" s="112" t="s">
        <v>28</v>
      </c>
      <c r="H6" s="112" t="s">
        <v>27</v>
      </c>
      <c r="I6" s="112" t="s">
        <v>28</v>
      </c>
      <c r="J6" s="112" t="s">
        <v>27</v>
      </c>
      <c r="K6" s="112" t="s">
        <v>28</v>
      </c>
      <c r="L6" s="112" t="s">
        <v>27</v>
      </c>
      <c r="M6" s="112" t="s">
        <v>28</v>
      </c>
      <c r="N6" s="112" t="s">
        <v>27</v>
      </c>
      <c r="O6" s="112" t="s">
        <v>28</v>
      </c>
      <c r="P6" s="170" t="s">
        <v>8</v>
      </c>
      <c r="Q6" s="170" t="s">
        <v>27</v>
      </c>
      <c r="R6" s="170" t="s">
        <v>28</v>
      </c>
    </row>
    <row r="7" spans="2:18" s="223" customFormat="1" ht="4.5" customHeight="1">
      <c r="B7" s="228"/>
      <c r="C7" s="229"/>
      <c r="D7" s="229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2:18" s="223" customFormat="1" ht="13.5" customHeight="1">
      <c r="B8" s="196" t="s">
        <v>408</v>
      </c>
      <c r="C8" s="231">
        <f>SUM(C11:C35)</f>
        <v>39</v>
      </c>
      <c r="D8" s="231">
        <f>SUM(D11:D35)</f>
        <v>1792</v>
      </c>
      <c r="E8" s="232">
        <f>SUM('表10'!F8,'表11'!C8)</f>
        <v>20523</v>
      </c>
      <c r="F8" s="231">
        <f>SUM(F11:F35)</f>
        <v>10278</v>
      </c>
      <c r="G8" s="231">
        <f>SUM(G11:G35)</f>
        <v>10245</v>
      </c>
      <c r="H8" s="231">
        <f>SUM(H11:H35)</f>
        <v>3418</v>
      </c>
      <c r="I8" s="231">
        <f aca="true" t="shared" si="0" ref="I8:R8">SUM(I11:I35)</f>
        <v>3468</v>
      </c>
      <c r="J8" s="231">
        <f t="shared" si="0"/>
        <v>3414</v>
      </c>
      <c r="K8" s="231">
        <f t="shared" si="0"/>
        <v>3405</v>
      </c>
      <c r="L8" s="231">
        <f>SUM(L11:L35)</f>
        <v>3394</v>
      </c>
      <c r="M8" s="231">
        <f>SUM(M11:M35)</f>
        <v>3342</v>
      </c>
      <c r="N8" s="231">
        <f>SUM(N11:N35)</f>
        <v>52</v>
      </c>
      <c r="O8" s="231">
        <f t="shared" si="0"/>
        <v>30</v>
      </c>
      <c r="P8" s="232">
        <f>SUM(P11:P35)</f>
        <v>79</v>
      </c>
      <c r="Q8" s="233">
        <f>SUM(Q11:Q35)</f>
        <v>0</v>
      </c>
      <c r="R8" s="231">
        <f t="shared" si="0"/>
        <v>79</v>
      </c>
    </row>
    <row r="9" spans="2:18" s="223" customFormat="1" ht="12.75" customHeight="1">
      <c r="B9" s="162" t="s">
        <v>410</v>
      </c>
      <c r="C9" s="178">
        <v>3</v>
      </c>
      <c r="D9" s="235">
        <v>81</v>
      </c>
      <c r="E9" s="234">
        <f>SUM(H9:O9)</f>
        <v>826</v>
      </c>
      <c r="F9" s="235">
        <f>H9+J9+L9+N9</f>
        <v>511</v>
      </c>
      <c r="G9" s="235">
        <f>I9+K9+M9+O9</f>
        <v>315</v>
      </c>
      <c r="H9" s="178">
        <v>180</v>
      </c>
      <c r="I9" s="178">
        <v>110</v>
      </c>
      <c r="J9" s="178">
        <v>146</v>
      </c>
      <c r="K9" s="178">
        <v>99</v>
      </c>
      <c r="L9" s="178">
        <v>185</v>
      </c>
      <c r="M9" s="178">
        <v>106</v>
      </c>
      <c r="N9" s="178">
        <v>0</v>
      </c>
      <c r="O9" s="178">
        <v>0</v>
      </c>
      <c r="P9" s="234">
        <f>SUM(Q9:R9)</f>
        <v>0</v>
      </c>
      <c r="Q9" s="178">
        <v>0</v>
      </c>
      <c r="R9" s="178">
        <v>0</v>
      </c>
    </row>
    <row r="10" spans="2:18" s="223" customFormat="1" ht="4.5" customHeight="1">
      <c r="B10" s="236"/>
      <c r="C10" s="235"/>
      <c r="D10" s="235"/>
      <c r="E10" s="234">
        <v>0</v>
      </c>
      <c r="F10" s="234">
        <v>0</v>
      </c>
      <c r="G10" s="234">
        <v>0</v>
      </c>
      <c r="H10" s="235"/>
      <c r="I10" s="235"/>
      <c r="J10" s="235"/>
      <c r="K10" s="235"/>
      <c r="L10" s="235"/>
      <c r="M10" s="235"/>
      <c r="N10" s="237"/>
      <c r="O10" s="237"/>
      <c r="P10" s="234"/>
      <c r="Q10" s="237"/>
      <c r="R10" s="237"/>
    </row>
    <row r="11" spans="2:18" s="223" customFormat="1" ht="13.5" customHeight="1">
      <c r="B11" s="162" t="s">
        <v>407</v>
      </c>
      <c r="C11" s="178">
        <v>13</v>
      </c>
      <c r="D11" s="178">
        <v>729</v>
      </c>
      <c r="E11" s="234">
        <f aca="true" t="shared" si="1" ref="E11:E18">SUM(H11:O11)</f>
        <v>9057</v>
      </c>
      <c r="F11" s="235">
        <f aca="true" t="shared" si="2" ref="F11:G15">H11+J11+L11+N11</f>
        <v>4636</v>
      </c>
      <c r="G11" s="235">
        <f>I11+K11+M11+O11</f>
        <v>4421</v>
      </c>
      <c r="H11" s="178">
        <v>1527</v>
      </c>
      <c r="I11" s="178">
        <v>1507</v>
      </c>
      <c r="J11" s="178">
        <v>1547</v>
      </c>
      <c r="K11" s="178">
        <v>1432</v>
      </c>
      <c r="L11" s="178">
        <v>1533</v>
      </c>
      <c r="M11" s="178">
        <v>1463</v>
      </c>
      <c r="N11" s="178">
        <v>29</v>
      </c>
      <c r="O11" s="178">
        <v>19</v>
      </c>
      <c r="P11" s="234">
        <f aca="true" t="shared" si="3" ref="P11:P18">SUM(Q11:R11)</f>
        <v>0</v>
      </c>
      <c r="Q11" s="178">
        <v>0</v>
      </c>
      <c r="R11" s="178">
        <v>0</v>
      </c>
    </row>
    <row r="12" spans="2:18" s="223" customFormat="1" ht="12.75" customHeight="1">
      <c r="B12" s="162" t="s">
        <v>406</v>
      </c>
      <c r="C12" s="178">
        <v>2</v>
      </c>
      <c r="D12" s="178">
        <v>143</v>
      </c>
      <c r="E12" s="234">
        <f t="shared" si="1"/>
        <v>1720</v>
      </c>
      <c r="F12" s="235">
        <f t="shared" si="2"/>
        <v>836</v>
      </c>
      <c r="G12" s="235">
        <f t="shared" si="2"/>
        <v>884</v>
      </c>
      <c r="H12" s="178">
        <v>258</v>
      </c>
      <c r="I12" s="178">
        <v>292</v>
      </c>
      <c r="J12" s="178">
        <v>270</v>
      </c>
      <c r="K12" s="178">
        <v>310</v>
      </c>
      <c r="L12" s="178">
        <v>299</v>
      </c>
      <c r="M12" s="178">
        <v>278</v>
      </c>
      <c r="N12" s="178">
        <v>9</v>
      </c>
      <c r="O12" s="178">
        <v>4</v>
      </c>
      <c r="P12" s="234">
        <f>SUM(Q12:R12)</f>
        <v>0</v>
      </c>
      <c r="Q12" s="178">
        <v>0</v>
      </c>
      <c r="R12" s="178">
        <v>0</v>
      </c>
    </row>
    <row r="13" spans="2:18" s="223" customFormat="1" ht="12.75" customHeight="1">
      <c r="B13" s="162" t="s">
        <v>405</v>
      </c>
      <c r="C13" s="178">
        <v>2</v>
      </c>
      <c r="D13" s="178">
        <v>90</v>
      </c>
      <c r="E13" s="234">
        <f t="shared" si="1"/>
        <v>1274</v>
      </c>
      <c r="F13" s="235">
        <f>H13+J13+L13+N13</f>
        <v>535</v>
      </c>
      <c r="G13" s="235">
        <f>I13+K13+M13+O13</f>
        <v>739</v>
      </c>
      <c r="H13" s="178">
        <v>171</v>
      </c>
      <c r="I13" s="178">
        <v>251</v>
      </c>
      <c r="J13" s="178">
        <v>174</v>
      </c>
      <c r="K13" s="178">
        <v>253</v>
      </c>
      <c r="L13" s="178">
        <v>190</v>
      </c>
      <c r="M13" s="178">
        <v>235</v>
      </c>
      <c r="N13" s="178">
        <v>0</v>
      </c>
      <c r="O13" s="178">
        <v>0</v>
      </c>
      <c r="P13" s="234">
        <f t="shared" si="3"/>
        <v>0</v>
      </c>
      <c r="Q13" s="178">
        <v>0</v>
      </c>
      <c r="R13" s="178">
        <v>0</v>
      </c>
    </row>
    <row r="14" spans="2:18" s="223" customFormat="1" ht="12.75" customHeight="1">
      <c r="B14" s="162" t="s">
        <v>404</v>
      </c>
      <c r="C14" s="178">
        <v>5</v>
      </c>
      <c r="D14" s="178">
        <v>205</v>
      </c>
      <c r="E14" s="234">
        <f t="shared" si="1"/>
        <v>2171</v>
      </c>
      <c r="F14" s="235">
        <f t="shared" si="2"/>
        <v>1103</v>
      </c>
      <c r="G14" s="235">
        <f t="shared" si="2"/>
        <v>1068</v>
      </c>
      <c r="H14" s="178">
        <v>360</v>
      </c>
      <c r="I14" s="178">
        <v>360</v>
      </c>
      <c r="J14" s="178">
        <v>358</v>
      </c>
      <c r="K14" s="178">
        <v>354</v>
      </c>
      <c r="L14" s="178">
        <v>380</v>
      </c>
      <c r="M14" s="178">
        <v>352</v>
      </c>
      <c r="N14" s="178">
        <v>5</v>
      </c>
      <c r="O14" s="178">
        <v>2</v>
      </c>
      <c r="P14" s="234">
        <f t="shared" si="3"/>
        <v>79</v>
      </c>
      <c r="Q14" s="178">
        <v>0</v>
      </c>
      <c r="R14" s="178">
        <v>79</v>
      </c>
    </row>
    <row r="15" spans="2:18" s="223" customFormat="1" ht="12.75" customHeight="1">
      <c r="B15" s="162" t="s">
        <v>403</v>
      </c>
      <c r="C15" s="178">
        <v>2</v>
      </c>
      <c r="D15" s="178">
        <v>92</v>
      </c>
      <c r="E15" s="234">
        <f t="shared" si="1"/>
        <v>946</v>
      </c>
      <c r="F15" s="235">
        <f t="shared" si="2"/>
        <v>458</v>
      </c>
      <c r="G15" s="235">
        <f t="shared" si="2"/>
        <v>488</v>
      </c>
      <c r="H15" s="178">
        <v>139</v>
      </c>
      <c r="I15" s="178">
        <v>181</v>
      </c>
      <c r="J15" s="178">
        <v>172</v>
      </c>
      <c r="K15" s="178">
        <v>155</v>
      </c>
      <c r="L15" s="178">
        <v>147</v>
      </c>
      <c r="M15" s="178">
        <v>152</v>
      </c>
      <c r="N15" s="178">
        <v>0</v>
      </c>
      <c r="O15" s="178">
        <v>0</v>
      </c>
      <c r="P15" s="234">
        <f t="shared" si="3"/>
        <v>0</v>
      </c>
      <c r="Q15" s="178">
        <v>0</v>
      </c>
      <c r="R15" s="178">
        <v>0</v>
      </c>
    </row>
    <row r="16" spans="2:18" s="223" customFormat="1" ht="12.75" customHeight="1">
      <c r="B16" s="162" t="s">
        <v>402</v>
      </c>
      <c r="C16" s="178">
        <v>2</v>
      </c>
      <c r="D16" s="178">
        <v>74</v>
      </c>
      <c r="E16" s="234">
        <f t="shared" si="1"/>
        <v>873</v>
      </c>
      <c r="F16" s="235">
        <f aca="true" t="shared" si="4" ref="F16:G21">H16+J16+L16+N16</f>
        <v>411</v>
      </c>
      <c r="G16" s="235">
        <f t="shared" si="4"/>
        <v>462</v>
      </c>
      <c r="H16" s="178">
        <v>136</v>
      </c>
      <c r="I16" s="178">
        <v>161</v>
      </c>
      <c r="J16" s="178">
        <v>152</v>
      </c>
      <c r="K16" s="178">
        <v>141</v>
      </c>
      <c r="L16" s="178">
        <v>123</v>
      </c>
      <c r="M16" s="178">
        <v>160</v>
      </c>
      <c r="N16" s="178">
        <v>0</v>
      </c>
      <c r="O16" s="178">
        <v>0</v>
      </c>
      <c r="P16" s="234">
        <f t="shared" si="3"/>
        <v>0</v>
      </c>
      <c r="Q16" s="178">
        <v>0</v>
      </c>
      <c r="R16" s="178">
        <v>0</v>
      </c>
    </row>
    <row r="17" spans="2:18" s="223" customFormat="1" ht="12.75" customHeight="1">
      <c r="B17" s="162" t="s">
        <v>401</v>
      </c>
      <c r="C17" s="178">
        <v>3</v>
      </c>
      <c r="D17" s="178">
        <v>98</v>
      </c>
      <c r="E17" s="234">
        <f>SUM(H17:O17)</f>
        <v>1054</v>
      </c>
      <c r="F17" s="235">
        <f t="shared" si="4"/>
        <v>490</v>
      </c>
      <c r="G17" s="235">
        <f t="shared" si="4"/>
        <v>564</v>
      </c>
      <c r="H17" s="178">
        <v>178</v>
      </c>
      <c r="I17" s="178">
        <v>180</v>
      </c>
      <c r="J17" s="178">
        <v>152</v>
      </c>
      <c r="K17" s="178">
        <v>203</v>
      </c>
      <c r="L17" s="178">
        <v>160</v>
      </c>
      <c r="M17" s="178">
        <v>181</v>
      </c>
      <c r="N17" s="178">
        <v>0</v>
      </c>
      <c r="O17" s="178">
        <v>0</v>
      </c>
      <c r="P17" s="234">
        <f t="shared" si="3"/>
        <v>0</v>
      </c>
      <c r="Q17" s="178">
        <v>0</v>
      </c>
      <c r="R17" s="178">
        <v>0</v>
      </c>
    </row>
    <row r="18" spans="2:18" s="223" customFormat="1" ht="12.75" customHeight="1">
      <c r="B18" s="162" t="s">
        <v>400</v>
      </c>
      <c r="C18" s="178">
        <v>3</v>
      </c>
      <c r="D18" s="178">
        <v>112</v>
      </c>
      <c r="E18" s="234">
        <f t="shared" si="1"/>
        <v>1113</v>
      </c>
      <c r="F18" s="235">
        <f t="shared" si="4"/>
        <v>512</v>
      </c>
      <c r="G18" s="235">
        <f t="shared" si="4"/>
        <v>601</v>
      </c>
      <c r="H18" s="178">
        <v>176</v>
      </c>
      <c r="I18" s="178">
        <v>194</v>
      </c>
      <c r="J18" s="178">
        <v>169</v>
      </c>
      <c r="K18" s="178">
        <v>219</v>
      </c>
      <c r="L18" s="178">
        <v>163</v>
      </c>
      <c r="M18" s="178">
        <v>186</v>
      </c>
      <c r="N18" s="178">
        <v>4</v>
      </c>
      <c r="O18" s="178">
        <v>2</v>
      </c>
      <c r="P18" s="234">
        <f t="shared" si="3"/>
        <v>0</v>
      </c>
      <c r="Q18" s="178">
        <v>0</v>
      </c>
      <c r="R18" s="178">
        <v>0</v>
      </c>
    </row>
    <row r="19" spans="2:18" s="223" customFormat="1" ht="4.5" customHeight="1">
      <c r="B19" s="162"/>
      <c r="C19" s="235"/>
      <c r="D19" s="235"/>
      <c r="E19" s="234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4"/>
      <c r="Q19" s="237"/>
      <c r="R19" s="235"/>
    </row>
    <row r="20" spans="2:18" s="223" customFormat="1" ht="12.75" customHeight="1">
      <c r="B20" s="162" t="s">
        <v>399</v>
      </c>
      <c r="C20" s="178">
        <v>1</v>
      </c>
      <c r="D20" s="178">
        <v>22</v>
      </c>
      <c r="E20" s="234">
        <f>SUM(H20:O20)</f>
        <v>144</v>
      </c>
      <c r="F20" s="235">
        <f t="shared" si="4"/>
        <v>88</v>
      </c>
      <c r="G20" s="235">
        <f t="shared" si="4"/>
        <v>56</v>
      </c>
      <c r="H20" s="178">
        <v>28</v>
      </c>
      <c r="I20" s="178">
        <v>23</v>
      </c>
      <c r="J20" s="178">
        <v>33</v>
      </c>
      <c r="K20" s="178">
        <v>14</v>
      </c>
      <c r="L20" s="178">
        <v>27</v>
      </c>
      <c r="M20" s="178">
        <v>19</v>
      </c>
      <c r="N20" s="178">
        <v>0</v>
      </c>
      <c r="O20" s="178">
        <v>0</v>
      </c>
      <c r="P20" s="234">
        <f aca="true" t="shared" si="5" ref="P20:P35">SUM(Q20:R20)</f>
        <v>0</v>
      </c>
      <c r="Q20" s="178">
        <v>0</v>
      </c>
      <c r="R20" s="178">
        <v>0</v>
      </c>
    </row>
    <row r="21" spans="2:18" s="223" customFormat="1" ht="13.5" customHeight="1">
      <c r="B21" s="162" t="s">
        <v>398</v>
      </c>
      <c r="C21" s="178">
        <v>0</v>
      </c>
      <c r="D21" s="178">
        <v>0</v>
      </c>
      <c r="E21" s="234">
        <f>SUM(H21:O21)</f>
        <v>0</v>
      </c>
      <c r="F21" s="235">
        <f t="shared" si="4"/>
        <v>0</v>
      </c>
      <c r="G21" s="235">
        <f t="shared" si="4"/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234">
        <f t="shared" si="5"/>
        <v>0</v>
      </c>
      <c r="Q21" s="178">
        <v>0</v>
      </c>
      <c r="R21" s="178">
        <v>0</v>
      </c>
    </row>
    <row r="22" spans="2:18" s="223" customFormat="1" ht="12.75" customHeight="1">
      <c r="B22" s="162" t="s">
        <v>26</v>
      </c>
      <c r="C22" s="178">
        <v>0</v>
      </c>
      <c r="D22" s="178">
        <v>0</v>
      </c>
      <c r="E22" s="234">
        <v>0</v>
      </c>
      <c r="F22" s="235">
        <f aca="true" t="shared" si="6" ref="F22:G26">H22+J22+L22+N22</f>
        <v>0</v>
      </c>
      <c r="G22" s="235">
        <f t="shared" si="6"/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234">
        <f t="shared" si="5"/>
        <v>0</v>
      </c>
      <c r="Q22" s="178">
        <v>0</v>
      </c>
      <c r="R22" s="178">
        <v>0</v>
      </c>
    </row>
    <row r="23" spans="2:18" s="223" customFormat="1" ht="12.75" customHeight="1">
      <c r="B23" s="162" t="s">
        <v>397</v>
      </c>
      <c r="C23" s="178">
        <v>1</v>
      </c>
      <c r="D23" s="178">
        <v>55</v>
      </c>
      <c r="E23" s="234">
        <f aca="true" t="shared" si="7" ref="E23:E35">SUM(H23:O23)</f>
        <v>512</v>
      </c>
      <c r="F23" s="235">
        <f t="shared" si="6"/>
        <v>168</v>
      </c>
      <c r="G23" s="235">
        <f t="shared" si="6"/>
        <v>344</v>
      </c>
      <c r="H23" s="178">
        <v>62</v>
      </c>
      <c r="I23" s="178">
        <v>117</v>
      </c>
      <c r="J23" s="178">
        <v>58</v>
      </c>
      <c r="K23" s="178">
        <v>110</v>
      </c>
      <c r="L23" s="178">
        <v>43</v>
      </c>
      <c r="M23" s="178">
        <v>114</v>
      </c>
      <c r="N23" s="178">
        <v>5</v>
      </c>
      <c r="O23" s="178">
        <v>3</v>
      </c>
      <c r="P23" s="234">
        <f t="shared" si="5"/>
        <v>0</v>
      </c>
      <c r="Q23" s="178">
        <v>0</v>
      </c>
      <c r="R23" s="178">
        <v>0</v>
      </c>
    </row>
    <row r="24" spans="2:18" s="223" customFormat="1" ht="12.75" customHeight="1">
      <c r="B24" s="162" t="s">
        <v>396</v>
      </c>
      <c r="C24" s="178">
        <v>1</v>
      </c>
      <c r="D24" s="178">
        <v>15</v>
      </c>
      <c r="E24" s="234">
        <f t="shared" si="7"/>
        <v>84</v>
      </c>
      <c r="F24" s="235">
        <f t="shared" si="6"/>
        <v>56</v>
      </c>
      <c r="G24" s="235">
        <f t="shared" si="6"/>
        <v>28</v>
      </c>
      <c r="H24" s="178">
        <v>19</v>
      </c>
      <c r="I24" s="178">
        <v>10</v>
      </c>
      <c r="J24" s="178">
        <v>18</v>
      </c>
      <c r="K24" s="178">
        <v>9</v>
      </c>
      <c r="L24" s="178">
        <v>19</v>
      </c>
      <c r="M24" s="178">
        <v>9</v>
      </c>
      <c r="N24" s="178">
        <v>0</v>
      </c>
      <c r="O24" s="178">
        <v>0</v>
      </c>
      <c r="P24" s="234">
        <f t="shared" si="5"/>
        <v>0</v>
      </c>
      <c r="Q24" s="178">
        <v>0</v>
      </c>
      <c r="R24" s="178">
        <v>0</v>
      </c>
    </row>
    <row r="25" spans="2:18" s="223" customFormat="1" ht="13.5" customHeight="1">
      <c r="B25" s="162" t="s">
        <v>395</v>
      </c>
      <c r="C25" s="178">
        <v>1</v>
      </c>
      <c r="D25" s="178">
        <v>24</v>
      </c>
      <c r="E25" s="234">
        <f t="shared" si="7"/>
        <v>225</v>
      </c>
      <c r="F25" s="235">
        <f t="shared" si="6"/>
        <v>97</v>
      </c>
      <c r="G25" s="235">
        <f t="shared" si="6"/>
        <v>128</v>
      </c>
      <c r="H25" s="178">
        <v>44</v>
      </c>
      <c r="I25" s="178">
        <v>38</v>
      </c>
      <c r="J25" s="178">
        <v>28</v>
      </c>
      <c r="K25" s="178">
        <v>45</v>
      </c>
      <c r="L25" s="178">
        <v>25</v>
      </c>
      <c r="M25" s="178">
        <v>45</v>
      </c>
      <c r="N25" s="178">
        <v>0</v>
      </c>
      <c r="O25" s="178">
        <v>0</v>
      </c>
      <c r="P25" s="234">
        <f t="shared" si="5"/>
        <v>0</v>
      </c>
      <c r="Q25" s="178">
        <v>0</v>
      </c>
      <c r="R25" s="178">
        <v>0</v>
      </c>
    </row>
    <row r="26" spans="2:18" s="223" customFormat="1" ht="12.75" customHeight="1">
      <c r="B26" s="162" t="s">
        <v>394</v>
      </c>
      <c r="C26" s="178">
        <v>0</v>
      </c>
      <c r="D26" s="178">
        <v>0</v>
      </c>
      <c r="E26" s="234">
        <f t="shared" si="7"/>
        <v>0</v>
      </c>
      <c r="F26" s="235">
        <f t="shared" si="6"/>
        <v>0</v>
      </c>
      <c r="G26" s="235">
        <f t="shared" si="6"/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234">
        <f t="shared" si="5"/>
        <v>0</v>
      </c>
      <c r="Q26" s="178">
        <v>0</v>
      </c>
      <c r="R26" s="178">
        <v>0</v>
      </c>
    </row>
    <row r="27" spans="2:18" s="223" customFormat="1" ht="12.75" customHeight="1">
      <c r="B27" s="162" t="s">
        <v>393</v>
      </c>
      <c r="C27" s="178">
        <v>0</v>
      </c>
      <c r="D27" s="178">
        <v>0</v>
      </c>
      <c r="E27" s="234">
        <f t="shared" si="7"/>
        <v>0</v>
      </c>
      <c r="F27" s="235">
        <f aca="true" t="shared" si="8" ref="F27:G31">H27+J27+L27+N27</f>
        <v>0</v>
      </c>
      <c r="G27" s="235">
        <f t="shared" si="8"/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234">
        <f t="shared" si="5"/>
        <v>0</v>
      </c>
      <c r="Q27" s="178">
        <v>0</v>
      </c>
      <c r="R27" s="178">
        <v>0</v>
      </c>
    </row>
    <row r="28" spans="2:18" s="223" customFormat="1" ht="13.5" customHeight="1">
      <c r="B28" s="162" t="s">
        <v>392</v>
      </c>
      <c r="C28" s="178">
        <v>1</v>
      </c>
      <c r="D28" s="178">
        <v>40</v>
      </c>
      <c r="E28" s="234">
        <f t="shared" si="7"/>
        <v>425</v>
      </c>
      <c r="F28" s="235">
        <f t="shared" si="8"/>
        <v>230</v>
      </c>
      <c r="G28" s="235">
        <f t="shared" si="8"/>
        <v>195</v>
      </c>
      <c r="H28" s="178">
        <v>85</v>
      </c>
      <c r="I28" s="178">
        <v>62</v>
      </c>
      <c r="J28" s="178">
        <v>74</v>
      </c>
      <c r="K28" s="178">
        <v>61</v>
      </c>
      <c r="L28" s="178">
        <v>71</v>
      </c>
      <c r="M28" s="178">
        <v>72</v>
      </c>
      <c r="N28" s="178">
        <v>0</v>
      </c>
      <c r="O28" s="178">
        <v>0</v>
      </c>
      <c r="P28" s="234">
        <f t="shared" si="5"/>
        <v>0</v>
      </c>
      <c r="Q28" s="178">
        <v>0</v>
      </c>
      <c r="R28" s="178">
        <v>0</v>
      </c>
    </row>
    <row r="29" spans="2:18" s="223" customFormat="1" ht="12.75" customHeight="1">
      <c r="B29" s="162" t="s">
        <v>391</v>
      </c>
      <c r="C29" s="178">
        <v>0</v>
      </c>
      <c r="D29" s="178">
        <v>0</v>
      </c>
      <c r="E29" s="234">
        <f t="shared" si="7"/>
        <v>0</v>
      </c>
      <c r="F29" s="235">
        <f t="shared" si="8"/>
        <v>0</v>
      </c>
      <c r="G29" s="235">
        <f t="shared" si="8"/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234">
        <f t="shared" si="5"/>
        <v>0</v>
      </c>
      <c r="Q29" s="178">
        <v>0</v>
      </c>
      <c r="R29" s="178">
        <v>0</v>
      </c>
    </row>
    <row r="30" spans="2:18" s="223" customFormat="1" ht="12.75" customHeight="1">
      <c r="B30" s="162" t="s">
        <v>390</v>
      </c>
      <c r="C30" s="178">
        <v>0</v>
      </c>
      <c r="D30" s="178">
        <v>0</v>
      </c>
      <c r="E30" s="234">
        <f t="shared" si="7"/>
        <v>0</v>
      </c>
      <c r="F30" s="235">
        <v>0</v>
      </c>
      <c r="G30" s="235">
        <f t="shared" si="8"/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234">
        <f t="shared" si="5"/>
        <v>0</v>
      </c>
      <c r="Q30" s="178">
        <v>0</v>
      </c>
      <c r="R30" s="178">
        <v>0</v>
      </c>
    </row>
    <row r="31" spans="2:18" s="223" customFormat="1" ht="12.75" customHeight="1">
      <c r="B31" s="162" t="s">
        <v>389</v>
      </c>
      <c r="C31" s="178">
        <v>0</v>
      </c>
      <c r="D31" s="178">
        <v>0</v>
      </c>
      <c r="E31" s="234">
        <f t="shared" si="7"/>
        <v>0</v>
      </c>
      <c r="F31" s="235">
        <f t="shared" si="8"/>
        <v>0</v>
      </c>
      <c r="G31" s="235">
        <f t="shared" si="8"/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234">
        <f t="shared" si="5"/>
        <v>0</v>
      </c>
      <c r="Q31" s="178">
        <v>0</v>
      </c>
      <c r="R31" s="178">
        <v>0</v>
      </c>
    </row>
    <row r="32" spans="2:18" s="223" customFormat="1" ht="13.5" customHeight="1">
      <c r="B32" s="162" t="s">
        <v>388</v>
      </c>
      <c r="C32" s="178">
        <v>1</v>
      </c>
      <c r="D32" s="178">
        <v>45</v>
      </c>
      <c r="E32" s="234">
        <f t="shared" si="7"/>
        <v>518</v>
      </c>
      <c r="F32" s="235">
        <f aca="true" t="shared" si="9" ref="F32:G35">H32+J32+L32+N32</f>
        <v>257</v>
      </c>
      <c r="G32" s="235">
        <f t="shared" si="9"/>
        <v>261</v>
      </c>
      <c r="H32" s="178">
        <v>98</v>
      </c>
      <c r="I32" s="178">
        <v>89</v>
      </c>
      <c r="J32" s="178">
        <v>71</v>
      </c>
      <c r="K32" s="178">
        <v>99</v>
      </c>
      <c r="L32" s="178">
        <v>88</v>
      </c>
      <c r="M32" s="178">
        <v>73</v>
      </c>
      <c r="N32" s="178">
        <v>0</v>
      </c>
      <c r="O32" s="178">
        <v>0</v>
      </c>
      <c r="P32" s="234">
        <f t="shared" si="5"/>
        <v>0</v>
      </c>
      <c r="Q32" s="178">
        <v>0</v>
      </c>
      <c r="R32" s="178">
        <v>0</v>
      </c>
    </row>
    <row r="33" spans="2:18" s="223" customFormat="1" ht="12.75" customHeight="1">
      <c r="B33" s="162" t="s">
        <v>387</v>
      </c>
      <c r="C33" s="178">
        <v>0</v>
      </c>
      <c r="D33" s="178">
        <v>0</v>
      </c>
      <c r="E33" s="234">
        <f t="shared" si="7"/>
        <v>0</v>
      </c>
      <c r="F33" s="235">
        <f t="shared" si="9"/>
        <v>0</v>
      </c>
      <c r="G33" s="235">
        <f t="shared" si="9"/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234">
        <f t="shared" si="5"/>
        <v>0</v>
      </c>
      <c r="Q33" s="178">
        <v>0</v>
      </c>
      <c r="R33" s="178">
        <v>0</v>
      </c>
    </row>
    <row r="34" spans="2:18" s="223" customFormat="1" ht="12.75" customHeight="1">
      <c r="B34" s="162" t="s">
        <v>386</v>
      </c>
      <c r="C34" s="178">
        <v>1</v>
      </c>
      <c r="D34" s="178">
        <v>48</v>
      </c>
      <c r="E34" s="234">
        <f t="shared" si="7"/>
        <v>407</v>
      </c>
      <c r="F34" s="235">
        <f t="shared" si="9"/>
        <v>401</v>
      </c>
      <c r="G34" s="235">
        <f t="shared" si="9"/>
        <v>6</v>
      </c>
      <c r="H34" s="178">
        <v>137</v>
      </c>
      <c r="I34" s="178">
        <v>3</v>
      </c>
      <c r="J34" s="178">
        <v>138</v>
      </c>
      <c r="K34" s="178">
        <v>0</v>
      </c>
      <c r="L34" s="178">
        <v>126</v>
      </c>
      <c r="M34" s="178">
        <v>3</v>
      </c>
      <c r="N34" s="178">
        <v>0</v>
      </c>
      <c r="O34" s="178">
        <v>0</v>
      </c>
      <c r="P34" s="234">
        <f t="shared" si="5"/>
        <v>0</v>
      </c>
      <c r="Q34" s="178">
        <v>0</v>
      </c>
      <c r="R34" s="178">
        <v>0</v>
      </c>
    </row>
    <row r="35" spans="2:18" s="223" customFormat="1" ht="12.75" customHeight="1">
      <c r="B35" s="162" t="s">
        <v>282</v>
      </c>
      <c r="C35" s="178">
        <v>0</v>
      </c>
      <c r="D35" s="178">
        <v>0</v>
      </c>
      <c r="E35" s="234">
        <f t="shared" si="7"/>
        <v>0</v>
      </c>
      <c r="F35" s="235">
        <f t="shared" si="9"/>
        <v>0</v>
      </c>
      <c r="G35" s="235">
        <f t="shared" si="9"/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234">
        <f t="shared" si="5"/>
        <v>0</v>
      </c>
      <c r="Q35" s="178">
        <v>0</v>
      </c>
      <c r="R35" s="178">
        <v>0</v>
      </c>
    </row>
    <row r="36" spans="2:18" ht="4.5" customHeight="1" thickBot="1">
      <c r="B36" s="50"/>
      <c r="C36" s="51"/>
      <c r="D36" s="52"/>
      <c r="E36" s="9"/>
      <c r="F36" s="52"/>
      <c r="G36" s="52"/>
      <c r="H36" s="52"/>
      <c r="I36" s="52"/>
      <c r="J36" s="52"/>
      <c r="K36" s="52"/>
      <c r="L36" s="52"/>
      <c r="M36" s="52">
        <v>0</v>
      </c>
      <c r="N36" s="52"/>
      <c r="O36" s="52"/>
      <c r="P36" s="9"/>
      <c r="Q36" s="52"/>
      <c r="R36" s="52"/>
    </row>
    <row r="37" ht="13.5" customHeight="1">
      <c r="B37" s="53" t="s">
        <v>439</v>
      </c>
    </row>
    <row r="38" ht="11.25"/>
    <row r="39" ht="11.25"/>
  </sheetData>
  <sheetProtection/>
  <mergeCells count="6">
    <mergeCell ref="H5:I5"/>
    <mergeCell ref="E4:O4"/>
    <mergeCell ref="P4:R5"/>
    <mergeCell ref="N5:O5"/>
    <mergeCell ref="L5:M5"/>
    <mergeCell ref="J5:K5"/>
  </mergeCells>
  <conditionalFormatting sqref="E8">
    <cfRule type="cellIs" priority="1" dxfId="0" operator="notEqual" stopIfTrue="1">
      <formula>SUM(E11:E35)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2012-11-26T00:46:27Z</cp:lastPrinted>
  <dcterms:created xsi:type="dcterms:W3CDTF">1999-01-07T01:48:31Z</dcterms:created>
  <dcterms:modified xsi:type="dcterms:W3CDTF">2014-01-30T08:10:36Z</dcterms:modified>
  <cp:category/>
  <cp:version/>
  <cp:contentType/>
  <cp:contentStatus/>
  <cp:revision>7</cp:revision>
</cp:coreProperties>
</file>