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tabRatio="857"/>
  </bookViews>
  <sheets>
    <sheet name="統計表一覧" sheetId="51" r:id="rId1"/>
    <sheet name="196" sheetId="10" r:id="rId2"/>
    <sheet name="197(1)" sheetId="2" r:id="rId3"/>
    <sheet name="197(2)" sheetId="3" r:id="rId4"/>
    <sheet name="197(3)" sheetId="4" r:id="rId5"/>
    <sheet name="198" sheetId="15" r:id="rId6"/>
    <sheet name="199" sheetId="23" r:id="rId7"/>
    <sheet name="200" sheetId="16" r:id="rId8"/>
    <sheet name="201(1)" sheetId="5" r:id="rId9"/>
    <sheet name="201(2)" sheetId="6" r:id="rId10"/>
    <sheet name="201(3)" sheetId="8" r:id="rId11"/>
    <sheet name="202(1)-1" sheetId="17" r:id="rId12"/>
    <sheet name="202(1)-2" sheetId="35" r:id="rId13"/>
    <sheet name="202(2)" sheetId="12" r:id="rId14"/>
    <sheet name="202(3)" sheetId="13" r:id="rId15"/>
    <sheet name="202(4)" sheetId="45" r:id="rId16"/>
    <sheet name="202(5)" sheetId="38" r:id="rId17"/>
    <sheet name="203" sheetId="46" r:id="rId18"/>
    <sheet name="204" sheetId="49" r:id="rId19"/>
    <sheet name="205" sheetId="50" r:id="rId20"/>
    <sheet name="206" sheetId="47" r:id="rId21"/>
    <sheet name="207 " sheetId="39" r:id="rId22"/>
    <sheet name="208" sheetId="40" r:id="rId23"/>
    <sheet name="209 " sheetId="41" r:id="rId24"/>
    <sheet name="210 " sheetId="42" r:id="rId25"/>
    <sheet name="211" sheetId="48" r:id="rId26"/>
    <sheet name="212 " sheetId="43" r:id="rId27"/>
    <sheet name="213 " sheetId="44" r:id="rId28"/>
    <sheet name="214-1" sheetId="22" r:id="rId29"/>
    <sheet name="214-2" sheetId="37" r:id="rId30"/>
  </sheets>
  <externalReferences>
    <externalReference r:id="rId31"/>
  </externalReferences>
  <definedNames>
    <definedName name="a">#REF!</definedName>
    <definedName name="_xlnm.Print_Area" localSheetId="1">'196'!$B$2:$L$50</definedName>
    <definedName name="_xlnm.Print_Area" localSheetId="2">'197(1)'!$B$2:$P$39</definedName>
    <definedName name="_xlnm.Print_Area" localSheetId="3">'197(2)'!$B$2:$V$39</definedName>
    <definedName name="_xlnm.Print_Area" localSheetId="4">'197(3)'!$B$2:$O$39</definedName>
    <definedName name="_xlnm.Print_Area" localSheetId="5">'198'!$B$2:$J$24</definedName>
    <definedName name="_xlnm.Print_Area" localSheetId="6">'199'!$B$3:$O$17</definedName>
    <definedName name="_xlnm.Print_Area" localSheetId="7">'200'!$B$3:$O$40</definedName>
    <definedName name="_xlnm.Print_Area" localSheetId="8">'201(1)'!$B$2:$R$39</definedName>
    <definedName name="_xlnm.Print_Area" localSheetId="9">'201(2)'!$B$2:$AA$40</definedName>
    <definedName name="_xlnm.Print_Area" localSheetId="10">'201(3)'!$B$2:$AA$38</definedName>
    <definedName name="_xlnm.Print_Area" localSheetId="11">'202(1)-1'!$B$2:$Q$24</definedName>
    <definedName name="_xlnm.Print_Area" localSheetId="12">'202(1)-2'!$B$3:$T$23</definedName>
    <definedName name="_xlnm.Print_Area" localSheetId="13">'202(2)'!$B$2:$AZ$48</definedName>
    <definedName name="_xlnm.Print_Area" localSheetId="14">'202(3)'!$C$2:$Y$41</definedName>
    <definedName name="_xlnm.Print_Area" localSheetId="15">'202(4)'!$B$2:$AB$9</definedName>
    <definedName name="_xlnm.Print_Area" localSheetId="16">'202(5)'!$B$2:$I$32</definedName>
    <definedName name="_xlnm.Print_Area" localSheetId="17">'203'!$B$2:$Q$18</definedName>
    <definedName name="_xlnm.Print_Area" localSheetId="18">'204'!$B$1:$Q$11</definedName>
    <definedName name="_xlnm.Print_Area" localSheetId="19">'205'!$B$1:$Q$9</definedName>
    <definedName name="_xlnm.Print_Area" localSheetId="20">'206'!$B$2:$L$10</definedName>
    <definedName name="_xlnm.Print_Area" localSheetId="21">'207 '!$B$2:$N$12</definedName>
    <definedName name="_xlnm.Print_Area" localSheetId="22">'208'!$B$2:$N$9</definedName>
    <definedName name="_xlnm.Print_Area" localSheetId="23">'209 '!$B$2:$R$10</definedName>
    <definedName name="_xlnm.Print_Area" localSheetId="24">'210 '!$B$2:$Q$14</definedName>
    <definedName name="_xlnm.Print_Area" localSheetId="25">'211'!$B$2:$I$16</definedName>
    <definedName name="_xlnm.Print_Area" localSheetId="26">'212 '!$B$2:$L$35</definedName>
    <definedName name="_xlnm.Print_Area" localSheetId="27">'213 '!$B$2:$N$12</definedName>
    <definedName name="_xlnm.Print_Area" localSheetId="28">'214-1'!$B$2:$L$31</definedName>
    <definedName name="_xlnm.Print_Area" localSheetId="29">'214-2'!$B$4:$M$36</definedName>
    <definedName name="印刷範囲" localSheetId="2">'197(1)'!$B$3:$P$38</definedName>
    <definedName name="印刷範囲" localSheetId="9">'201(2)'!$B$3:$AA$39</definedName>
    <definedName name="印刷範囲" localSheetId="10">'201(3)'!$B$3:$AA$37</definedName>
    <definedName name="印刷範囲" localSheetId="14">'202(3)'!$B$3:$K$41</definedName>
    <definedName name="印刷範囲" localSheetId="18">#REF!</definedName>
    <definedName name="印刷範囲" localSheetId="19">#REF!</definedName>
    <definedName name="印刷範囲" localSheetId="0">#REF!</definedName>
    <definedName name="印刷範囲">#REF!</definedName>
    <definedName name="印刷範囲２" localSheetId="18">#REF!</definedName>
    <definedName name="印刷範囲２" localSheetId="19">#REF!</definedName>
    <definedName name="印刷範囲２" localSheetId="0">#REF!</definedName>
    <definedName name="印刷範囲２">#REF!</definedName>
  </definedNames>
  <calcPr calcId="152511"/>
</workbook>
</file>

<file path=xl/calcChain.xml><?xml version="1.0" encoding="utf-8"?>
<calcChain xmlns="http://schemas.openxmlformats.org/spreadsheetml/2006/main">
  <c r="I12" i="4" l="1"/>
  <c r="I12" i="3"/>
  <c r="I12" i="2"/>
  <c r="O12" i="4"/>
  <c r="O12" i="3"/>
  <c r="O12" i="2"/>
  <c r="P12" i="3"/>
  <c r="P12" i="2"/>
  <c r="R26" i="5"/>
  <c r="D9" i="16" l="1"/>
  <c r="O11" i="42"/>
  <c r="O10" i="42"/>
  <c r="O9" i="42"/>
  <c r="L11" i="42"/>
  <c r="L10" i="42"/>
  <c r="L9" i="42" s="1"/>
  <c r="I11" i="42"/>
  <c r="I9" i="42" s="1"/>
  <c r="I10" i="42"/>
  <c r="F11" i="42"/>
  <c r="F10" i="42"/>
  <c r="F9" i="42" s="1"/>
  <c r="G9" i="42"/>
  <c r="H9" i="42"/>
  <c r="J9" i="42"/>
  <c r="K9" i="42"/>
  <c r="M9" i="42"/>
  <c r="N9" i="42"/>
  <c r="P9" i="42"/>
  <c r="Q9" i="42"/>
  <c r="M29" i="16"/>
  <c r="M27" i="16"/>
  <c r="J29" i="16"/>
  <c r="J27" i="16"/>
  <c r="G29" i="16"/>
  <c r="G27" i="16"/>
  <c r="M11" i="16"/>
  <c r="M19" i="16"/>
  <c r="M17" i="16"/>
  <c r="J19" i="16"/>
  <c r="J17" i="16"/>
  <c r="G19" i="16"/>
  <c r="G17" i="16"/>
  <c r="D19" i="16"/>
  <c r="D17" i="16"/>
  <c r="M9" i="16"/>
  <c r="M7" i="16"/>
  <c r="J9" i="16"/>
  <c r="J7" i="16"/>
  <c r="D13" i="16"/>
  <c r="D11" i="16"/>
  <c r="D7" i="16"/>
  <c r="G13" i="16"/>
  <c r="G11" i="16"/>
  <c r="G9" i="16"/>
  <c r="G7" i="16"/>
  <c r="C12" i="2"/>
  <c r="D12" i="2"/>
  <c r="E12" i="2"/>
  <c r="F12" i="2"/>
  <c r="G12" i="2"/>
  <c r="H12" i="2"/>
  <c r="J12" i="2"/>
  <c r="K12" i="2"/>
  <c r="L12" i="2"/>
  <c r="M12" i="2"/>
  <c r="N12" i="2"/>
  <c r="I24" i="10"/>
  <c r="J24" i="10"/>
  <c r="H24" i="10"/>
  <c r="H20" i="10"/>
  <c r="D17" i="10"/>
  <c r="D16" i="10" s="1"/>
  <c r="L16" i="10"/>
  <c r="F16" i="10"/>
  <c r="G16" i="10"/>
  <c r="I16" i="10"/>
  <c r="J16" i="10"/>
  <c r="K16" i="10"/>
  <c r="E16" i="10"/>
  <c r="H18" i="10"/>
  <c r="H17" i="10"/>
  <c r="H16" i="10" s="1"/>
  <c r="L11" i="10"/>
  <c r="K11" i="10"/>
  <c r="H14" i="10"/>
  <c r="H13" i="10"/>
  <c r="H12" i="10"/>
  <c r="J11" i="10"/>
  <c r="I11" i="10"/>
  <c r="G11" i="10"/>
  <c r="D14" i="10"/>
  <c r="D13" i="10"/>
  <c r="D12" i="10"/>
  <c r="D11" i="10"/>
  <c r="F11" i="10"/>
  <c r="E11" i="10"/>
  <c r="L6" i="10"/>
  <c r="K6" i="10"/>
  <c r="I6" i="10"/>
  <c r="J6" i="10"/>
  <c r="H8" i="10"/>
  <c r="H9" i="10"/>
  <c r="H6" i="10" s="1"/>
  <c r="H7" i="10"/>
  <c r="F6" i="10"/>
  <c r="D9" i="10"/>
  <c r="D7" i="10"/>
  <c r="D6" i="10" s="1"/>
  <c r="L26" i="10"/>
  <c r="H27" i="10"/>
  <c r="H29" i="10"/>
  <c r="F26" i="10"/>
  <c r="D26" i="10" s="1"/>
  <c r="E26" i="10"/>
  <c r="D27" i="10"/>
  <c r="D28" i="10"/>
  <c r="D29" i="10"/>
  <c r="L29" i="37"/>
  <c r="K29" i="37"/>
  <c r="G29" i="37"/>
  <c r="L28" i="37"/>
  <c r="K28" i="37"/>
  <c r="G28" i="37"/>
  <c r="G27" i="37"/>
  <c r="G26" i="37"/>
  <c r="G25" i="37"/>
  <c r="G24" i="37"/>
  <c r="I23" i="37"/>
  <c r="H23" i="37"/>
  <c r="G23" i="37"/>
  <c r="J22" i="37"/>
  <c r="J21" i="37" s="1"/>
  <c r="J20" i="37" s="1"/>
  <c r="I22" i="37"/>
  <c r="I21" i="37" s="1"/>
  <c r="I20" i="37" s="1"/>
  <c r="H22" i="37"/>
  <c r="G22" i="37"/>
  <c r="G21" i="37" s="1"/>
  <c r="G20" i="37" s="1"/>
  <c r="G11" i="37" s="1"/>
  <c r="G30" i="37" s="1"/>
  <c r="K21" i="37"/>
  <c r="H21" i="37"/>
  <c r="L20" i="37"/>
  <c r="K20" i="37"/>
  <c r="H20" i="37"/>
  <c r="G18" i="37"/>
  <c r="G17" i="37"/>
  <c r="G16" i="37"/>
  <c r="L15" i="37"/>
  <c r="L13" i="37" s="1"/>
  <c r="L11" i="37" s="1"/>
  <c r="L30" i="37" s="1"/>
  <c r="K15" i="37"/>
  <c r="G15" i="37"/>
  <c r="L14" i="37"/>
  <c r="K14" i="37"/>
  <c r="K13" i="37" s="1"/>
  <c r="K11" i="37" s="1"/>
  <c r="K30" i="37" s="1"/>
  <c r="G14" i="37"/>
  <c r="G13" i="37"/>
  <c r="M13" i="37"/>
  <c r="J13" i="37"/>
  <c r="J11" i="37"/>
  <c r="J30" i="37"/>
  <c r="I13" i="37"/>
  <c r="I11" i="37" s="1"/>
  <c r="I30" i="37" s="1"/>
  <c r="H13" i="37"/>
  <c r="H11" i="37"/>
  <c r="H30" i="37"/>
  <c r="M11" i="37"/>
  <c r="M30" i="37" s="1"/>
  <c r="V13" i="6"/>
  <c r="U13" i="6"/>
  <c r="T13" i="6"/>
  <c r="M13" i="6"/>
  <c r="L13" i="6"/>
  <c r="K13" i="6"/>
  <c r="E13" i="6"/>
  <c r="N13" i="6"/>
  <c r="D13" i="6"/>
  <c r="C13" i="6"/>
  <c r="C12" i="5"/>
  <c r="K12" i="5"/>
  <c r="D12" i="5"/>
  <c r="G28" i="38"/>
  <c r="H28" i="38"/>
  <c r="C12" i="23"/>
  <c r="C12" i="4"/>
  <c r="G12" i="4"/>
  <c r="H12" i="4"/>
  <c r="J12" i="4"/>
  <c r="K12" i="4"/>
  <c r="L12" i="4"/>
  <c r="M12" i="4"/>
  <c r="N12" i="4"/>
  <c r="F12" i="4"/>
  <c r="F12" i="3"/>
  <c r="C12" i="3"/>
  <c r="V12" i="3"/>
  <c r="U12" i="3"/>
  <c r="T12" i="3"/>
  <c r="S12" i="3"/>
  <c r="R12" i="3"/>
  <c r="Q12" i="3"/>
  <c r="N12" i="3"/>
  <c r="M12" i="3"/>
  <c r="H12" i="3"/>
  <c r="J12" i="3"/>
  <c r="K12" i="3"/>
  <c r="G12" i="3"/>
  <c r="E12" i="23"/>
  <c r="D12" i="23"/>
  <c r="F12" i="23"/>
  <c r="G12" i="23"/>
  <c r="H12" i="23"/>
  <c r="I12" i="23"/>
  <c r="J12" i="23"/>
  <c r="K12" i="23"/>
  <c r="M12" i="23"/>
  <c r="L12" i="23"/>
  <c r="K24" i="10"/>
  <c r="E34" i="10"/>
  <c r="K44" i="10"/>
  <c r="J26" i="10"/>
  <c r="H26" i="10" s="1"/>
  <c r="I26" i="10"/>
  <c r="H28" i="10"/>
  <c r="K26" i="10"/>
  <c r="E6" i="10"/>
  <c r="D8" i="10"/>
  <c r="G6" i="10"/>
  <c r="H11" i="10" l="1"/>
</calcChain>
</file>

<file path=xl/sharedStrings.xml><?xml version="1.0" encoding="utf-8"?>
<sst xmlns="http://schemas.openxmlformats.org/spreadsheetml/2006/main" count="3693" uniqueCount="618">
  <si>
    <t>準学校法人</t>
    <phoneticPr fontId="4"/>
  </si>
  <si>
    <t>その他の法人</t>
    <phoneticPr fontId="4"/>
  </si>
  <si>
    <t>（単位：校）</t>
    <rPh sb="1" eb="3">
      <t>タンイ</t>
    </rPh>
    <rPh sb="4" eb="5">
      <t>コウ</t>
    </rPh>
    <phoneticPr fontId="4"/>
  </si>
  <si>
    <t>総数</t>
  </si>
  <si>
    <t>総合学科</t>
  </si>
  <si>
    <t>都道府県</t>
  </si>
  <si>
    <t>商業</t>
    <rPh sb="0" eb="2">
      <t>ショウギョウ</t>
    </rPh>
    <phoneticPr fontId="4"/>
  </si>
  <si>
    <t>家庭</t>
    <rPh sb="0" eb="2">
      <t>カテイ</t>
    </rPh>
    <phoneticPr fontId="4"/>
  </si>
  <si>
    <t>看護</t>
    <rPh sb="0" eb="2">
      <t>カンゴ</t>
    </rPh>
    <phoneticPr fontId="4"/>
  </si>
  <si>
    <t>総合</t>
    <rPh sb="0" eb="2">
      <t>ソウゴウ</t>
    </rPh>
    <phoneticPr fontId="4"/>
  </si>
  <si>
    <t>総合学科</t>
    <rPh sb="0" eb="2">
      <t>ソウゴウ</t>
    </rPh>
    <rPh sb="2" eb="4">
      <t>ガッカ</t>
    </rPh>
    <phoneticPr fontId="6"/>
  </si>
  <si>
    <t>看　　護</t>
    <rPh sb="0" eb="1">
      <t>ミ</t>
    </rPh>
    <rPh sb="3" eb="4">
      <t>ユズル</t>
    </rPh>
    <phoneticPr fontId="6"/>
  </si>
  <si>
    <t>専門的・技術的職業従事者</t>
  </si>
  <si>
    <t>事務従事者</t>
  </si>
  <si>
    <t>販売従事者</t>
  </si>
  <si>
    <t>農林業作業者</t>
  </si>
  <si>
    <t>漁業作業者</t>
  </si>
  <si>
    <t>保安職業従事者</t>
  </si>
  <si>
    <t>サ－ビス職業従事者</t>
  </si>
  <si>
    <t>上記以外のもの</t>
  </si>
  <si>
    <t>総数のうち職業安定所又は学校を通じて就職をした者（再掲）</t>
    <phoneticPr fontId="4"/>
  </si>
  <si>
    <t>総数のうち自家・自営業に就いた者（再掲）</t>
    <phoneticPr fontId="4"/>
  </si>
  <si>
    <t>情報通信業</t>
    <rPh sb="0" eb="2">
      <t>ジョウホウ</t>
    </rPh>
    <rPh sb="2" eb="5">
      <t>ツウシンギョウ</t>
    </rPh>
    <phoneticPr fontId="4"/>
  </si>
  <si>
    <t>（他に分類されないもの）</t>
    <rPh sb="1" eb="2">
      <t>タ</t>
    </rPh>
    <rPh sb="3" eb="5">
      <t>ブンルイ</t>
    </rPh>
    <phoneticPr fontId="4"/>
  </si>
  <si>
    <t>公務</t>
    <rPh sb="0" eb="2">
      <t>コウム</t>
    </rPh>
    <phoneticPr fontId="4"/>
  </si>
  <si>
    <t>建設業</t>
    <rPh sb="0" eb="3">
      <t>ケンセツギョウ</t>
    </rPh>
    <phoneticPr fontId="4"/>
  </si>
  <si>
    <t>製造業</t>
    <rPh sb="0" eb="3">
      <t>セイゾウギョウ</t>
    </rPh>
    <phoneticPr fontId="4"/>
  </si>
  <si>
    <t>教員数(本務者)</t>
  </si>
  <si>
    <t>職員数(本務者)</t>
  </si>
  <si>
    <t>学校法人</t>
  </si>
  <si>
    <t>社団法人</t>
  </si>
  <si>
    <t>個人</t>
  </si>
  <si>
    <t>(単位：人）</t>
  </si>
  <si>
    <t>大学学生数計</t>
  </si>
  <si>
    <t>特別支援学級</t>
    <rPh sb="0" eb="2">
      <t>トクベツ</t>
    </rPh>
    <rPh sb="2" eb="4">
      <t>シエン</t>
    </rPh>
    <rPh sb="4" eb="6">
      <t>ガッキュウ</t>
    </rPh>
    <phoneticPr fontId="4"/>
  </si>
  <si>
    <t>計</t>
  </si>
  <si>
    <t>３　歳</t>
  </si>
  <si>
    <t>４　歳</t>
  </si>
  <si>
    <t>５　歳</t>
  </si>
  <si>
    <t>男</t>
  </si>
  <si>
    <t>女</t>
  </si>
  <si>
    <t>うち国立</t>
  </si>
  <si>
    <t>うち私立</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</si>
  <si>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</si>
  <si>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</si>
  <si>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</si>
  <si>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</si>
  <si>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</si>
  <si>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</si>
  <si>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</si>
  <si>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</si>
  <si>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</si>
  <si>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</si>
  <si>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</si>
  <si>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</si>
  <si>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</si>
  <si>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</si>
  <si>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</si>
  <si>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高等学校等進学者</t>
  </si>
  <si>
    <t>専修学校(高等課程)進学者</t>
  </si>
  <si>
    <t>専修学校(一般課程)等入学者</t>
  </si>
  <si>
    <t>公共職業能力開発施設等入学者</t>
  </si>
  <si>
    <t>就職者</t>
  </si>
  <si>
    <t>左記以外の者</t>
  </si>
  <si>
    <t>高等学校等進学率</t>
  </si>
  <si>
    <t>就職率</t>
  </si>
  <si>
    <t>Ａ</t>
  </si>
  <si>
    <t>Ｂ</t>
  </si>
  <si>
    <t>Ｃ</t>
  </si>
  <si>
    <t>Ａのうち</t>
  </si>
  <si>
    <t>Ｂのうち</t>
  </si>
  <si>
    <t>Ｃのうち</t>
  </si>
  <si>
    <t>Ｄのうち</t>
  </si>
  <si>
    <t>（％）</t>
  </si>
  <si>
    <t>本　　　　　　科</t>
  </si>
  <si>
    <t>全日制</t>
  </si>
  <si>
    <t>定時制</t>
  </si>
  <si>
    <t>通信制</t>
  </si>
  <si>
    <t>進学者</t>
  </si>
  <si>
    <t>第　２　次　産　業</t>
  </si>
  <si>
    <t>県外</t>
  </si>
  <si>
    <t>県内</t>
  </si>
  <si>
    <t>（単位：園，人）</t>
    <rPh sb="1" eb="3">
      <t>タンイ</t>
    </rPh>
    <rPh sb="4" eb="5">
      <t>エン</t>
    </rPh>
    <rPh sb="6" eb="7">
      <t>ヒト</t>
    </rPh>
    <phoneticPr fontId="5"/>
  </si>
  <si>
    <t>園数</t>
    <rPh sb="0" eb="1">
      <t>エン</t>
    </rPh>
    <rPh sb="1" eb="2">
      <t>スウ</t>
    </rPh>
    <phoneticPr fontId="4"/>
  </si>
  <si>
    <t>在　　　　園　　　　者　　　　数</t>
    <phoneticPr fontId="4"/>
  </si>
  <si>
    <t>うち公立</t>
    <rPh sb="2" eb="4">
      <t>コウリツ</t>
    </rPh>
    <phoneticPr fontId="5"/>
  </si>
  <si>
    <t>（単位：校，人）</t>
    <rPh sb="1" eb="3">
      <t>タンイ</t>
    </rPh>
    <rPh sb="4" eb="5">
      <t>コウ</t>
    </rPh>
    <rPh sb="6" eb="7">
      <t>ヒト</t>
    </rPh>
    <phoneticPr fontId="5"/>
  </si>
  <si>
    <t>学校数</t>
    <rPh sb="0" eb="3">
      <t>ガッコウスウ</t>
    </rPh>
    <phoneticPr fontId="5"/>
  </si>
  <si>
    <t>教員数</t>
    <rPh sb="0" eb="3">
      <t>キョウインスウ</t>
    </rPh>
    <phoneticPr fontId="5"/>
  </si>
  <si>
    <t>本校</t>
    <rPh sb="0" eb="2">
      <t>ホンコウ</t>
    </rPh>
    <phoneticPr fontId="5"/>
  </si>
  <si>
    <t>分校</t>
    <rPh sb="0" eb="2">
      <t>ブンコウ</t>
    </rPh>
    <phoneticPr fontId="5"/>
  </si>
  <si>
    <t>（単位：人）</t>
    <rPh sb="1" eb="3">
      <t>タンイ</t>
    </rPh>
    <rPh sb="4" eb="5">
      <t>ニン</t>
    </rPh>
    <phoneticPr fontId="4"/>
  </si>
  <si>
    <t>高　等　学　校　進　学　者</t>
    <phoneticPr fontId="4"/>
  </si>
  <si>
    <t>別　科</t>
    <rPh sb="0" eb="3">
      <t>ベッカ</t>
    </rPh>
    <phoneticPr fontId="4"/>
  </si>
  <si>
    <t>Ｄ</t>
    <phoneticPr fontId="4"/>
  </si>
  <si>
    <t>市町村</t>
    <rPh sb="0" eb="3">
      <t>シチョウソン</t>
    </rPh>
    <phoneticPr fontId="4"/>
  </si>
  <si>
    <t>高　等　学　校　進　学　者</t>
    <phoneticPr fontId="4"/>
  </si>
  <si>
    <t>特別支援学校高等部進学者(本科)</t>
  </si>
  <si>
    <t>高等専門学校進学者</t>
  </si>
  <si>
    <t>計</t>
    <rPh sb="0" eb="1">
      <t>ケイ</t>
    </rPh>
    <phoneticPr fontId="4"/>
  </si>
  <si>
    <t>学級数</t>
  </si>
  <si>
    <t>本校</t>
  </si>
  <si>
    <t>分校</t>
  </si>
  <si>
    <t>小学校</t>
  </si>
  <si>
    <t>中学校</t>
  </si>
  <si>
    <t>高等学校</t>
  </si>
  <si>
    <t>幼稚園</t>
  </si>
  <si>
    <t>専修学校</t>
  </si>
  <si>
    <t>国立</t>
  </si>
  <si>
    <t>国立</t>
    <rPh sb="0" eb="2">
      <t>コクリツ</t>
    </rPh>
    <phoneticPr fontId="4"/>
  </si>
  <si>
    <t>公立</t>
  </si>
  <si>
    <t>公立</t>
    <rPh sb="0" eb="2">
      <t>コウリツ</t>
    </rPh>
    <phoneticPr fontId="4"/>
  </si>
  <si>
    <t>私立</t>
  </si>
  <si>
    <t>私立</t>
    <rPh sb="0" eb="2">
      <t>シリツ</t>
    </rPh>
    <phoneticPr fontId="4"/>
  </si>
  <si>
    <t>区      分</t>
  </si>
  <si>
    <t>学   校   数</t>
  </si>
  <si>
    <t>教 員 数</t>
  </si>
  <si>
    <t>職 員 数</t>
  </si>
  <si>
    <t>(本務者)</t>
  </si>
  <si>
    <t>　計</t>
  </si>
  <si>
    <t>国 立</t>
  </si>
  <si>
    <t>公 立</t>
  </si>
  <si>
    <t>私 立</t>
  </si>
  <si>
    <t>(併置校)</t>
  </si>
  <si>
    <t>(私 立)</t>
  </si>
  <si>
    <t>高等専門学校（国立）</t>
    <rPh sb="7" eb="9">
      <t>コクリツ</t>
    </rPh>
    <phoneticPr fontId="6"/>
  </si>
  <si>
    <t>幼 児・児 童・生 徒・学 生 数</t>
    <phoneticPr fontId="6"/>
  </si>
  <si>
    <t>小学校</t>
    <phoneticPr fontId="4"/>
  </si>
  <si>
    <t>中学校</t>
    <phoneticPr fontId="4"/>
  </si>
  <si>
    <t>高等学校</t>
    <phoneticPr fontId="6"/>
  </si>
  <si>
    <t>幼稚園</t>
    <phoneticPr fontId="6"/>
  </si>
  <si>
    <t>専修学校</t>
    <phoneticPr fontId="6"/>
  </si>
  <si>
    <t>各種学校</t>
    <phoneticPr fontId="6"/>
  </si>
  <si>
    <t>大学・大学院等</t>
    <phoneticPr fontId="6"/>
  </si>
  <si>
    <t>短期大学</t>
    <phoneticPr fontId="6"/>
  </si>
  <si>
    <t>農業</t>
  </si>
  <si>
    <t>漁業</t>
  </si>
  <si>
    <t>普通</t>
  </si>
  <si>
    <t>工業</t>
  </si>
  <si>
    <t>商業</t>
  </si>
  <si>
    <t>水産</t>
  </si>
  <si>
    <t>家庭</t>
  </si>
  <si>
    <t>看護</t>
  </si>
  <si>
    <t>福祉</t>
    <rPh sb="0" eb="2">
      <t>フクシ</t>
    </rPh>
    <phoneticPr fontId="4"/>
  </si>
  <si>
    <t>その他</t>
    <rPh sb="0" eb="3">
      <t>ソノタ</t>
    </rPh>
    <phoneticPr fontId="4"/>
  </si>
  <si>
    <t>(専門課程)</t>
  </si>
  <si>
    <t>(一般課程)</t>
  </si>
  <si>
    <t>等入学者</t>
  </si>
  <si>
    <t>のうち</t>
  </si>
  <si>
    <t>全</t>
  </si>
  <si>
    <t>日</t>
  </si>
  <si>
    <t>制</t>
  </si>
  <si>
    <t>死亡・不詳</t>
    <rPh sb="0" eb="2">
      <t>シボウ</t>
    </rPh>
    <rPh sb="3" eb="5">
      <t>フショウ</t>
    </rPh>
    <phoneticPr fontId="4"/>
  </si>
  <si>
    <t>左記以外の者</t>
    <rPh sb="0" eb="2">
      <t>サキ</t>
    </rPh>
    <rPh sb="2" eb="4">
      <t>イガイ</t>
    </rPh>
    <rPh sb="5" eb="6">
      <t>モノ</t>
    </rPh>
    <phoneticPr fontId="4"/>
  </si>
  <si>
    <t>定</t>
    <rPh sb="0" eb="1">
      <t>テイ</t>
    </rPh>
    <phoneticPr fontId="4"/>
  </si>
  <si>
    <t>時</t>
    <rPh sb="0" eb="1">
      <t>ジ</t>
    </rPh>
    <phoneticPr fontId="4"/>
  </si>
  <si>
    <t>女</t>
    <rPh sb="0" eb="1">
      <t>オンナ</t>
    </rPh>
    <phoneticPr fontId="4"/>
  </si>
  <si>
    <t>大学等
進学者</t>
    <phoneticPr fontId="4"/>
  </si>
  <si>
    <t>左記Ａ，Ｂ，Ｃ，Ｄのうち</t>
    <phoneticPr fontId="4"/>
  </si>
  <si>
    <t>大学等
進学率</t>
    <phoneticPr fontId="4"/>
  </si>
  <si>
    <t>大学等
進学者</t>
    <phoneticPr fontId="4"/>
  </si>
  <si>
    <t>就職している者（再掲）</t>
    <phoneticPr fontId="4"/>
  </si>
  <si>
    <t>Ｄ</t>
    <phoneticPr fontId="4"/>
  </si>
  <si>
    <t>のうち</t>
    <phoneticPr fontId="4"/>
  </si>
  <si>
    <t>区　分</t>
    <phoneticPr fontId="4"/>
  </si>
  <si>
    <t>大学</t>
  </si>
  <si>
    <t>短期大学</t>
  </si>
  <si>
    <t>（学部）</t>
  </si>
  <si>
    <t>（本科）</t>
  </si>
  <si>
    <t>通信教育部</t>
  </si>
  <si>
    <t>（別科）</t>
  </si>
  <si>
    <t>（専攻科）</t>
  </si>
  <si>
    <t>高等部(専攻科)</t>
  </si>
  <si>
    <t>区　　　分</t>
    <phoneticPr fontId="4"/>
  </si>
  <si>
    <t>学校数</t>
    <rPh sb="0" eb="3">
      <t>ガッコウスウ</t>
    </rPh>
    <phoneticPr fontId="4"/>
  </si>
  <si>
    <t>医療関係</t>
  </si>
  <si>
    <t>その他</t>
  </si>
  <si>
    <t>（単位：人）</t>
  </si>
  <si>
    <t>生　　　　　　　徒　　　　　　数</t>
    <rPh sb="0" eb="1">
      <t>ショウ</t>
    </rPh>
    <rPh sb="8" eb="9">
      <t>ト</t>
    </rPh>
    <rPh sb="15" eb="16">
      <t>カズ</t>
    </rPh>
    <phoneticPr fontId="4"/>
  </si>
  <si>
    <t>区　　分</t>
    <phoneticPr fontId="4"/>
  </si>
  <si>
    <t>区          分</t>
  </si>
  <si>
    <t>本                                         科</t>
  </si>
  <si>
    <t>別</t>
  </si>
  <si>
    <t>区    分</t>
  </si>
  <si>
    <t>１     年</t>
  </si>
  <si>
    <t>２    年</t>
  </si>
  <si>
    <t>３    年</t>
  </si>
  <si>
    <t>４    年</t>
  </si>
  <si>
    <t>科</t>
  </si>
  <si>
    <t>　(全日制)</t>
  </si>
  <si>
    <t>　(定時制)</t>
  </si>
  <si>
    <t>区　　　分</t>
  </si>
  <si>
    <t>専攻　科計</t>
    <rPh sb="0" eb="2">
      <t>センコウ</t>
    </rPh>
    <rPh sb="3" eb="4">
      <t>カ</t>
    </rPh>
    <rPh sb="4" eb="5">
      <t>ケイ</t>
    </rPh>
    <phoneticPr fontId="4"/>
  </si>
  <si>
    <t>産業別</t>
  </si>
  <si>
    <t>-</t>
  </si>
  <si>
    <t>区     分</t>
  </si>
  <si>
    <t>高等課程</t>
  </si>
  <si>
    <t>専門課程</t>
  </si>
  <si>
    <t>一般課程</t>
  </si>
  <si>
    <t>高等専門学校</t>
  </si>
  <si>
    <t>　 　国   立</t>
  </si>
  <si>
    <t>　 　私   立</t>
  </si>
  <si>
    <t>区        分</t>
  </si>
  <si>
    <t>大学・大学院</t>
  </si>
  <si>
    <t>(男女計)</t>
  </si>
  <si>
    <t>　大    学</t>
  </si>
  <si>
    <t>　短期大学</t>
  </si>
  <si>
    <t>(男)</t>
  </si>
  <si>
    <t>(女)</t>
  </si>
  <si>
    <t>総     数</t>
  </si>
  <si>
    <t>財源別内訳</t>
  </si>
  <si>
    <t>資本的支出</t>
  </si>
  <si>
    <t>債務償還費</t>
  </si>
  <si>
    <t>生 徒 (人 口) １人 当 た り経費 (円)</t>
  </si>
  <si>
    <t>学校教育費</t>
  </si>
  <si>
    <t>高　　　等　　　学　　　校</t>
  </si>
  <si>
    <t>社会教育費</t>
  </si>
  <si>
    <t>教育行政費</t>
  </si>
  <si>
    <t>資料　文部科学省「学校基本調査報告書」</t>
    <rPh sb="5" eb="7">
      <t>カガク</t>
    </rPh>
    <phoneticPr fontId="4"/>
  </si>
  <si>
    <t>地方債</t>
    <rPh sb="0" eb="3">
      <t>チホウサイ</t>
    </rPh>
    <phoneticPr fontId="6"/>
  </si>
  <si>
    <t>生徒数(人口)(人）</t>
    <rPh sb="8" eb="9">
      <t>ニン</t>
    </rPh>
    <phoneticPr fontId="4"/>
  </si>
  <si>
    <t>高等学校通信教育</t>
    <phoneticPr fontId="6"/>
  </si>
  <si>
    <t>生徒数</t>
    <rPh sb="0" eb="1">
      <t>ショウ</t>
    </rPh>
    <rPh sb="1" eb="2">
      <t>ト</t>
    </rPh>
    <rPh sb="2" eb="3">
      <t>カズ</t>
    </rPh>
    <phoneticPr fontId="4"/>
  </si>
  <si>
    <t>１学年</t>
  </si>
  <si>
    <t>２学年</t>
  </si>
  <si>
    <t>３学年</t>
  </si>
  <si>
    <t>本</t>
    <rPh sb="0" eb="1">
      <t>ホン</t>
    </rPh>
    <phoneticPr fontId="4"/>
  </si>
  <si>
    <t>科</t>
    <rPh sb="0" eb="1">
      <t>カ</t>
    </rPh>
    <phoneticPr fontId="4"/>
  </si>
  <si>
    <t>　　男</t>
    <rPh sb="2" eb="3">
      <t>オトコ</t>
    </rPh>
    <phoneticPr fontId="4"/>
  </si>
  <si>
    <t>計のうち大学院
学生数（再掲）</t>
    <phoneticPr fontId="4"/>
  </si>
  <si>
    <t>大 学 院</t>
    <phoneticPr fontId="6"/>
  </si>
  <si>
    <t>高 等 専 門 学 校</t>
    <phoneticPr fontId="6"/>
  </si>
  <si>
    <t>修 士 課 程</t>
    <phoneticPr fontId="6"/>
  </si>
  <si>
    <t>博 士 課 程</t>
    <phoneticPr fontId="6"/>
  </si>
  <si>
    <t>-</t>
    <phoneticPr fontId="4"/>
  </si>
  <si>
    <t>…</t>
  </si>
  <si>
    <t>教員数</t>
    <phoneticPr fontId="4"/>
  </si>
  <si>
    <t>修　了　者</t>
    <rPh sb="0" eb="1">
      <t>オサム</t>
    </rPh>
    <rPh sb="2" eb="3">
      <t>リョウ</t>
    </rPh>
    <rPh sb="4" eb="5">
      <t>シャ</t>
    </rPh>
    <phoneticPr fontId="4"/>
  </si>
  <si>
    <t>男</t>
    <rPh sb="0" eb="1">
      <t>オトコ</t>
    </rPh>
    <phoneticPr fontId="4"/>
  </si>
  <si>
    <t>うち国立</t>
    <phoneticPr fontId="4"/>
  </si>
  <si>
    <t>うち私立</t>
    <phoneticPr fontId="4"/>
  </si>
  <si>
    <t>教員数</t>
    <rPh sb="0" eb="2">
      <t>キョウイン</t>
    </rPh>
    <rPh sb="2" eb="3">
      <t>スウ</t>
    </rPh>
    <phoneticPr fontId="4"/>
  </si>
  <si>
    <t>水産</t>
    <rPh sb="0" eb="2">
      <t>スイサン</t>
    </rPh>
    <phoneticPr fontId="4"/>
  </si>
  <si>
    <t>吉野川市</t>
  </si>
  <si>
    <t>阿波市</t>
  </si>
  <si>
    <t>美馬市</t>
  </si>
  <si>
    <t>三好市</t>
  </si>
  <si>
    <t>那賀町</t>
  </si>
  <si>
    <t>美波町</t>
  </si>
  <si>
    <t>海陽町</t>
  </si>
  <si>
    <t>つるぎ町</t>
  </si>
  <si>
    <t>東みよし町</t>
  </si>
  <si>
    <t>-</t>
    <phoneticPr fontId="5"/>
  </si>
  <si>
    <t>大学･短期大学</t>
  </si>
  <si>
    <t>特別支援学校</t>
  </si>
  <si>
    <t>複合サービス事業</t>
    <rPh sb="0" eb="2">
      <t>フクゴウ</t>
    </rPh>
    <rPh sb="6" eb="8">
      <t>ジギョウ</t>
    </rPh>
    <phoneticPr fontId="4"/>
  </si>
  <si>
    <t>（他に分類されるものを除く）</t>
    <rPh sb="1" eb="2">
      <t>タ</t>
    </rPh>
    <rPh sb="3" eb="5">
      <t>ブンルイ</t>
    </rPh>
    <rPh sb="11" eb="12">
      <t>ノゾ</t>
    </rPh>
    <phoneticPr fontId="4"/>
  </si>
  <si>
    <t>注１  高等学校の公立の学級数は本科のみの数値であり，生徒数は専攻科，別科を含む。</t>
    <rPh sb="9" eb="10">
      <t>コウ</t>
    </rPh>
    <rPh sb="10" eb="11">
      <t>リツ</t>
    </rPh>
    <phoneticPr fontId="6"/>
  </si>
  <si>
    <t>（単位：人）</t>
    <phoneticPr fontId="4"/>
  </si>
  <si>
    <t>（単位：人）</t>
    <phoneticPr fontId="4"/>
  </si>
  <si>
    <t>男</t>
    <phoneticPr fontId="4"/>
  </si>
  <si>
    <t>　　　就職している者」の占める比率をいう。</t>
    <rPh sb="3" eb="5">
      <t>シュウショク</t>
    </rPh>
    <rPh sb="9" eb="10">
      <t>モノ</t>
    </rPh>
    <rPh sb="12" eb="13">
      <t>シ</t>
    </rPh>
    <rPh sb="15" eb="17">
      <t>ヒリツ</t>
    </rPh>
    <phoneticPr fontId="4"/>
  </si>
  <si>
    <t>注 　「就職率」とは，卒業者のうち「就職者」＋「進学者及び専修学校(一般課程)等入学者のうち</t>
    <rPh sb="0" eb="1">
      <t>チュウ</t>
    </rPh>
    <phoneticPr fontId="4"/>
  </si>
  <si>
    <t>県内就職率(％)</t>
  </si>
  <si>
    <t>課
程
数</t>
    <phoneticPr fontId="4"/>
  </si>
  <si>
    <t>計</t>
    <phoneticPr fontId="4"/>
  </si>
  <si>
    <t>修業年限１年
未満の課程</t>
    <phoneticPr fontId="4"/>
  </si>
  <si>
    <t>修業年限１年
以上の課程</t>
    <phoneticPr fontId="4"/>
  </si>
  <si>
    <t>計のうち昼の
課程の生徒数</t>
    <phoneticPr fontId="4"/>
  </si>
  <si>
    <t>財団法人</t>
    <phoneticPr fontId="4"/>
  </si>
  <si>
    <t>注１　大学学生数には，学部のほか大学院，専攻科及び別科の学生数並びに聴講生等を含む。</t>
    <phoneticPr fontId="4"/>
  </si>
  <si>
    <t>　２　短期大学生数には，本科学生のほか，専攻科及び別科の学生並びに聴講生を含む。</t>
    <phoneticPr fontId="4"/>
  </si>
  <si>
    <t>資料  文部科学省「学校基本調査報告書」</t>
    <rPh sb="6" eb="8">
      <t>カガク</t>
    </rPh>
    <phoneticPr fontId="6"/>
  </si>
  <si>
    <t>(国立)</t>
    <phoneticPr fontId="4"/>
  </si>
  <si>
    <t>…</t>
    <phoneticPr fontId="4"/>
  </si>
  <si>
    <t>左　　記　　　以外の者</t>
    <phoneticPr fontId="4"/>
  </si>
  <si>
    <t>一時的な　仕事に就　い た 者</t>
    <phoneticPr fontId="4"/>
  </si>
  <si>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4"/>
  </si>
  <si>
    <t>１　　学　　年</t>
    <phoneticPr fontId="5"/>
  </si>
  <si>
    <t>２　　学　　年</t>
    <phoneticPr fontId="5"/>
  </si>
  <si>
    <t>３　　学　　年</t>
    <phoneticPr fontId="5"/>
  </si>
  <si>
    <t>４　　学　　年</t>
    <phoneticPr fontId="5"/>
  </si>
  <si>
    <t>５　　学　　年</t>
    <phoneticPr fontId="5"/>
  </si>
  <si>
    <t>６　　学　　年</t>
    <phoneticPr fontId="5"/>
  </si>
  <si>
    <t>公 立</t>
    <phoneticPr fontId="6"/>
  </si>
  <si>
    <t>私 立</t>
    <phoneticPr fontId="6"/>
  </si>
  <si>
    <t>公        立</t>
    <phoneticPr fontId="4"/>
  </si>
  <si>
    <t>-</t>
    <phoneticPr fontId="4"/>
  </si>
  <si>
    <t>私 立（全日制）</t>
    <phoneticPr fontId="6"/>
  </si>
  <si>
    <t>工　　業</t>
    <phoneticPr fontId="6"/>
  </si>
  <si>
    <t>左記Ａのうち他県への進学者(再掲)</t>
    <phoneticPr fontId="4"/>
  </si>
  <si>
    <t>死亡 ・   不詳</t>
    <phoneticPr fontId="4"/>
  </si>
  <si>
    <t>計のうち学部
　学生数（再掲）</t>
    <phoneticPr fontId="4"/>
  </si>
  <si>
    <t>　大　　学</t>
    <phoneticPr fontId="4"/>
  </si>
  <si>
    <t>総合学科</t>
    <rPh sb="0" eb="2">
      <t>ソウゴウ</t>
    </rPh>
    <rPh sb="2" eb="4">
      <t>ガッカ</t>
    </rPh>
    <phoneticPr fontId="4"/>
  </si>
  <si>
    <t>　３　「左記以外の者」には，専修学校及び各種学校等の入学者を含む。</t>
    <rPh sb="4" eb="8">
      <t>サキイガイ</t>
    </rPh>
    <rPh sb="9" eb="10">
      <t>モノ</t>
    </rPh>
    <phoneticPr fontId="6"/>
  </si>
  <si>
    <t xml:space="preserve">  　（単位：人）</t>
    <phoneticPr fontId="4"/>
  </si>
  <si>
    <t>総　　数</t>
    <phoneticPr fontId="4"/>
  </si>
  <si>
    <t>普　　通</t>
    <phoneticPr fontId="6"/>
  </si>
  <si>
    <t>農　　業</t>
    <phoneticPr fontId="6"/>
  </si>
  <si>
    <t>商　　業</t>
    <phoneticPr fontId="6"/>
  </si>
  <si>
    <t>水　　産</t>
    <phoneticPr fontId="6"/>
  </si>
  <si>
    <t>家　　庭</t>
    <phoneticPr fontId="6"/>
  </si>
  <si>
    <t>福　　祉</t>
    <rPh sb="0" eb="1">
      <t>フク</t>
    </rPh>
    <rPh sb="3" eb="4">
      <t>シ</t>
    </rPh>
    <phoneticPr fontId="6"/>
  </si>
  <si>
    <t>　　　　　　　　　　　　　　　　　児</t>
    <rPh sb="17" eb="18">
      <t>ジ</t>
    </rPh>
    <phoneticPr fontId="5"/>
  </si>
  <si>
    <t>　　　　　　　　　　　　　童　　　　　　　　　　　　　　　　　数</t>
    <rPh sb="13" eb="14">
      <t>ワラベ</t>
    </rPh>
    <rPh sb="31" eb="32">
      <t>カズ</t>
    </rPh>
    <phoneticPr fontId="5"/>
  </si>
  <si>
    <t>市町村</t>
    <rPh sb="0" eb="3">
      <t>シチョウソン</t>
    </rPh>
    <phoneticPr fontId="5"/>
  </si>
  <si>
    <t>資料　文部科学省「学校基本調査報告書」</t>
    <rPh sb="3" eb="5">
      <t>モンブ</t>
    </rPh>
    <rPh sb="5" eb="8">
      <t>カガクショウ</t>
    </rPh>
    <rPh sb="15" eb="18">
      <t>ホウコクショ</t>
    </rPh>
    <phoneticPr fontId="4"/>
  </si>
  <si>
    <t>県外就職率(％)</t>
    <rPh sb="1" eb="2">
      <t>ガイ</t>
    </rPh>
    <phoneticPr fontId="4"/>
  </si>
  <si>
    <t>特別支援学校</t>
    <rPh sb="0" eb="2">
      <t>トクベツ</t>
    </rPh>
    <rPh sb="2" eb="4">
      <t>シエン</t>
    </rPh>
    <rPh sb="4" eb="6">
      <t>ガッコウ</t>
    </rPh>
    <phoneticPr fontId="6"/>
  </si>
  <si>
    <t xml:space="preserve">   　高　等　学　</t>
    <phoneticPr fontId="4"/>
  </si>
  <si>
    <t>　校　進　学　者</t>
    <rPh sb="1" eb="2">
      <t>コウ</t>
    </rPh>
    <rPh sb="3" eb="4">
      <t>ススム</t>
    </rPh>
    <rPh sb="5" eb="6">
      <t>ガク</t>
    </rPh>
    <rPh sb="7" eb="8">
      <t>シャ</t>
    </rPh>
    <phoneticPr fontId="4"/>
  </si>
  <si>
    <t>一時的な仕事に就いた者</t>
    <rPh sb="0" eb="3">
      <t>イチジテキ</t>
    </rPh>
    <rPh sb="4" eb="6">
      <t>シゴト</t>
    </rPh>
    <rPh sb="7" eb="8">
      <t>ツ</t>
    </rPh>
    <rPh sb="10" eb="11">
      <t>モノ</t>
    </rPh>
    <phoneticPr fontId="4"/>
  </si>
  <si>
    <t>情　　報</t>
    <rPh sb="0" eb="1">
      <t>ジョウ</t>
    </rPh>
    <rPh sb="3" eb="4">
      <t>ホウ</t>
    </rPh>
    <phoneticPr fontId="6"/>
  </si>
  <si>
    <t>そ　の　他</t>
    <rPh sb="4" eb="5">
      <t>タ</t>
    </rPh>
    <phoneticPr fontId="6"/>
  </si>
  <si>
    <t>その他</t>
    <rPh sb="2" eb="3">
      <t>タ</t>
    </rPh>
    <phoneticPr fontId="4"/>
  </si>
  <si>
    <t>私　　　　立</t>
    <rPh sb="0" eb="1">
      <t>ワタシ</t>
    </rPh>
    <rPh sb="5" eb="6">
      <t>リツ</t>
    </rPh>
    <phoneticPr fontId="4"/>
  </si>
  <si>
    <t>-</t>
    <phoneticPr fontId="4"/>
  </si>
  <si>
    <t>臨床研修医（予定者を含む）</t>
  </si>
  <si>
    <t>専修学校・外国の学校等入学者</t>
    <rPh sb="0" eb="2">
      <t>センシュウ</t>
    </rPh>
    <rPh sb="2" eb="4">
      <t>ガッコウ</t>
    </rPh>
    <rPh sb="5" eb="7">
      <t>ガイコク</t>
    </rPh>
    <rPh sb="8" eb="10">
      <t>ガッコウ</t>
    </rPh>
    <rPh sb="10" eb="11">
      <t>トウ</t>
    </rPh>
    <rPh sb="11" eb="12">
      <t>イリ</t>
    </rPh>
    <rPh sb="12" eb="14">
      <t>ガクシャ</t>
    </rPh>
    <phoneticPr fontId="4"/>
  </si>
  <si>
    <t>進学者のうち就職者
（再掲）</t>
    <rPh sb="6" eb="9">
      <t>シュウショクシャ</t>
    </rPh>
    <phoneticPr fontId="4"/>
  </si>
  <si>
    <t>専門職学位課程</t>
    <rPh sb="0" eb="3">
      <t>センモンショク</t>
    </rPh>
    <rPh sb="3" eb="5">
      <t>ガクイ</t>
    </rPh>
    <rPh sb="5" eb="7">
      <t>カテイ</t>
    </rPh>
    <phoneticPr fontId="4"/>
  </si>
  <si>
    <t>不詳・死亡の者</t>
    <rPh sb="0" eb="2">
      <t>フショウ</t>
    </rPh>
    <rPh sb="3" eb="5">
      <t>シボウ</t>
    </rPh>
    <rPh sb="6" eb="7">
      <t>モノ</t>
    </rPh>
    <phoneticPr fontId="4"/>
  </si>
  <si>
    <t>情報</t>
    <rPh sb="0" eb="2">
      <t>ジョウホウ</t>
    </rPh>
    <phoneticPr fontId="4"/>
  </si>
  <si>
    <t>202　高等学校の卒業後（公立・私立）</t>
    <rPh sb="13" eb="15">
      <t>コウリツ</t>
    </rPh>
    <rPh sb="16" eb="18">
      <t>シリツ</t>
    </rPh>
    <phoneticPr fontId="4"/>
  </si>
  <si>
    <t>201　中学校の卒業後（国立・公立・私立）</t>
    <rPh sb="4" eb="7">
      <t>チュウガッコウ</t>
    </rPh>
    <rPh sb="8" eb="11">
      <t>ソツギョウゴ</t>
    </rPh>
    <rPh sb="12" eb="14">
      <t>コクリツ</t>
    </rPh>
    <rPh sb="15" eb="17">
      <t>コウリツ</t>
    </rPh>
    <rPh sb="18" eb="20">
      <t>シリツ</t>
    </rPh>
    <phoneticPr fontId="4"/>
  </si>
  <si>
    <t>（単位：千円）</t>
    <phoneticPr fontId="4"/>
  </si>
  <si>
    <t>生産工程従事者</t>
    <phoneticPr fontId="4"/>
  </si>
  <si>
    <t>輸送・機械運転従事者</t>
    <phoneticPr fontId="4"/>
  </si>
  <si>
    <t>建設・採掘従事者</t>
    <phoneticPr fontId="4"/>
  </si>
  <si>
    <t>運搬・清掃等従事者</t>
    <phoneticPr fontId="4"/>
  </si>
  <si>
    <t>准看護</t>
    <rPh sb="0" eb="1">
      <t>ジュン</t>
    </rPh>
    <rPh sb="1" eb="3">
      <t>カンゴ</t>
    </rPh>
    <phoneticPr fontId="4"/>
  </si>
  <si>
    <t>全定併置</t>
    <rPh sb="0" eb="1">
      <t>ゼン</t>
    </rPh>
    <rPh sb="1" eb="2">
      <t>テイ</t>
    </rPh>
    <rPh sb="2" eb="4">
      <t>ヘイチ</t>
    </rPh>
    <phoneticPr fontId="4"/>
  </si>
  <si>
    <t>定時制</t>
    <phoneticPr fontId="4"/>
  </si>
  <si>
    <t>全日制</t>
    <phoneticPr fontId="4"/>
  </si>
  <si>
    <t>学　　　　科　　　　数</t>
    <rPh sb="0" eb="1">
      <t>ガク</t>
    </rPh>
    <rPh sb="5" eb="6">
      <t>カ</t>
    </rPh>
    <rPh sb="10" eb="11">
      <t>スウ</t>
    </rPh>
    <phoneticPr fontId="4"/>
  </si>
  <si>
    <t>学校教育費</t>
    <phoneticPr fontId="6"/>
  </si>
  <si>
    <t>全学校</t>
    <phoneticPr fontId="4"/>
  </si>
  <si>
    <t>総額</t>
    <phoneticPr fontId="4"/>
  </si>
  <si>
    <t>地方債･寄付金以外の公費</t>
    <phoneticPr fontId="4"/>
  </si>
  <si>
    <t>国庫補助金</t>
    <phoneticPr fontId="4"/>
  </si>
  <si>
    <t>都道府県支出金</t>
    <phoneticPr fontId="4"/>
  </si>
  <si>
    <t>市町村支出金</t>
    <phoneticPr fontId="4"/>
  </si>
  <si>
    <t>支出項目別内訳</t>
    <phoneticPr fontId="6"/>
  </si>
  <si>
    <t>消費的支出</t>
    <phoneticPr fontId="6"/>
  </si>
  <si>
    <t>人件費</t>
    <phoneticPr fontId="6"/>
  </si>
  <si>
    <t>教職員の給与</t>
    <phoneticPr fontId="6"/>
  </si>
  <si>
    <t>上記以外の人件費</t>
    <phoneticPr fontId="6"/>
  </si>
  <si>
    <t>教育活動費</t>
    <phoneticPr fontId="6"/>
  </si>
  <si>
    <t>管理費</t>
    <phoneticPr fontId="6"/>
  </si>
  <si>
    <t>知事部局
(生涯学習関連費)</t>
    <phoneticPr fontId="4"/>
  </si>
  <si>
    <t>資料　県教育委員会教育戦略課</t>
    <rPh sb="9" eb="11">
      <t>キョウイク</t>
    </rPh>
    <rPh sb="11" eb="13">
      <t>センリャク</t>
    </rPh>
    <rPh sb="13" eb="14">
      <t>カカイカクカキョウイクアカ礵尩樘_x001E_^</t>
    </rPh>
    <phoneticPr fontId="4"/>
  </si>
  <si>
    <t>資料　県統計戦略課「学校基本調査結果」，文部科学省「学校基本調査報告書」</t>
    <rPh sb="6" eb="8">
      <t>センリャク</t>
    </rPh>
    <rPh sb="22" eb="24">
      <t>カガク</t>
    </rPh>
    <phoneticPr fontId="6"/>
  </si>
  <si>
    <t xml:space="preserve">  ３  大学・大学院等の学生数には，学部のほか大学院，専攻科，別科の学生並びに聴講生を含む。</t>
    <phoneticPr fontId="4"/>
  </si>
  <si>
    <t xml:space="preserve">  ２  高等学校の学級数は、公立・本科のみ。</t>
    <phoneticPr fontId="4"/>
  </si>
  <si>
    <t>資料　県統計戦略課「学校基本調査結果」</t>
    <rPh sb="0" eb="2">
      <t>シリョウ</t>
    </rPh>
    <rPh sb="3" eb="4">
      <t>ケン</t>
    </rPh>
    <rPh sb="4" eb="6">
      <t>トウケイ</t>
    </rPh>
    <rPh sb="6" eb="8">
      <t>センリャク</t>
    </rPh>
    <rPh sb="8" eb="9">
      <t>カ</t>
    </rPh>
    <rPh sb="10" eb="12">
      <t>ガッコウ</t>
    </rPh>
    <rPh sb="12" eb="14">
      <t>キホン</t>
    </rPh>
    <rPh sb="14" eb="16">
      <t>チョウサ</t>
    </rPh>
    <rPh sb="16" eb="18">
      <t>ケッカ</t>
    </rPh>
    <phoneticPr fontId="5"/>
  </si>
  <si>
    <t>資料　県統計戦略課「学校基本調査結果」</t>
    <rPh sb="6" eb="8">
      <t>センリャク</t>
    </rPh>
    <phoneticPr fontId="4"/>
  </si>
  <si>
    <t>資料　県統計戦略課「学校基本調査結果」</t>
    <rPh sb="3" eb="4">
      <t>ケン</t>
    </rPh>
    <rPh sb="4" eb="6">
      <t>トウケイ</t>
    </rPh>
    <rPh sb="6" eb="8">
      <t>センリャク</t>
    </rPh>
    <rPh sb="8" eb="9">
      <t>カ</t>
    </rPh>
    <rPh sb="16" eb="18">
      <t>ケッカ</t>
    </rPh>
    <phoneticPr fontId="6"/>
  </si>
  <si>
    <t>資料　県統計戦略課「学校基本調査結果」</t>
    <rPh sb="3" eb="4">
      <t>ケン</t>
    </rPh>
    <rPh sb="6" eb="8">
      <t>ポ</t>
    </rPh>
    <phoneticPr fontId="4"/>
  </si>
  <si>
    <t>資料　県統計戦略課「学校基本調査結果」</t>
    <rPh sb="6" eb="8">
      <t>ポ</t>
    </rPh>
    <phoneticPr fontId="6"/>
  </si>
  <si>
    <t>就　　職　　者</t>
    <phoneticPr fontId="4"/>
  </si>
  <si>
    <t>左記Ａ，Ｂ，Ｃ，Ｄのうち　　　就職している者（再掲）</t>
    <phoneticPr fontId="4"/>
  </si>
  <si>
    <t>第　３　次　産　業</t>
    <phoneticPr fontId="4"/>
  </si>
  <si>
    <t>左 記 以 外 ・ 不 詳</t>
    <phoneticPr fontId="4"/>
  </si>
  <si>
    <t>第　１　次　産　業</t>
    <phoneticPr fontId="4"/>
  </si>
  <si>
    <t>寄付金</t>
    <phoneticPr fontId="6"/>
  </si>
  <si>
    <t>　　  24</t>
    <phoneticPr fontId="4"/>
  </si>
  <si>
    <t xml:space="preserve">     25</t>
    <phoneticPr fontId="4"/>
  </si>
  <si>
    <t xml:space="preserve">      25</t>
    <phoneticPr fontId="4"/>
  </si>
  <si>
    <t xml:space="preserve">    25</t>
    <phoneticPr fontId="4"/>
  </si>
  <si>
    <t xml:space="preserve">           25</t>
    <phoneticPr fontId="4"/>
  </si>
  <si>
    <t>左記以外のもの</t>
    <phoneticPr fontId="4"/>
  </si>
  <si>
    <t>左のうち</t>
    <phoneticPr fontId="4"/>
  </si>
  <si>
    <t>県外就職者</t>
    <phoneticPr fontId="4"/>
  </si>
  <si>
    <t>　　25</t>
  </si>
  <si>
    <t>　　25</t>
    <phoneticPr fontId="4"/>
  </si>
  <si>
    <t xml:space="preserve">    　24</t>
    <phoneticPr fontId="6"/>
  </si>
  <si>
    <t xml:space="preserve">    　25</t>
    <phoneticPr fontId="4"/>
  </si>
  <si>
    <t>　　   24</t>
    <phoneticPr fontId="4"/>
  </si>
  <si>
    <t>資料　文部科学省「学校基本調査結果」</t>
    <rPh sb="3" eb="5">
      <t>モンブ</t>
    </rPh>
    <rPh sb="5" eb="8">
      <t>カガクショウ</t>
    </rPh>
    <rPh sb="9" eb="11">
      <t>ガッコウ</t>
    </rPh>
    <rPh sb="11" eb="13">
      <t>キホン</t>
    </rPh>
    <rPh sb="13" eb="15">
      <t>チョウサ</t>
    </rPh>
    <rPh sb="15" eb="17">
      <t>ケッカ</t>
    </rPh>
    <phoneticPr fontId="4"/>
  </si>
  <si>
    <t>資料　文部科学省，県統計戦略課「学校基本調査結果」</t>
    <rPh sb="3" eb="5">
      <t>モンブ</t>
    </rPh>
    <rPh sb="5" eb="8">
      <t>カガクショウ</t>
    </rPh>
    <rPh sb="12" eb="14">
      <t>ポ</t>
    </rPh>
    <phoneticPr fontId="4"/>
  </si>
  <si>
    <t>滋 賀</t>
    <phoneticPr fontId="6"/>
  </si>
  <si>
    <t>三 重</t>
    <phoneticPr fontId="6"/>
  </si>
  <si>
    <t>愛 知</t>
    <phoneticPr fontId="6"/>
  </si>
  <si>
    <t>静 岡</t>
    <phoneticPr fontId="6"/>
  </si>
  <si>
    <t>岐 阜</t>
    <phoneticPr fontId="6"/>
  </si>
  <si>
    <t>そ の 他</t>
    <phoneticPr fontId="6"/>
  </si>
  <si>
    <t>長 野</t>
    <phoneticPr fontId="6"/>
  </si>
  <si>
    <t>沖 縄</t>
    <phoneticPr fontId="6"/>
  </si>
  <si>
    <t>山 梨</t>
    <phoneticPr fontId="6"/>
  </si>
  <si>
    <t>鹿 児 島</t>
    <phoneticPr fontId="6"/>
  </si>
  <si>
    <t>福 井</t>
    <phoneticPr fontId="6"/>
  </si>
  <si>
    <t>宮 崎</t>
    <phoneticPr fontId="6"/>
  </si>
  <si>
    <t>石 川</t>
    <phoneticPr fontId="6"/>
  </si>
  <si>
    <t>大 分</t>
    <phoneticPr fontId="6"/>
  </si>
  <si>
    <t>富 山</t>
    <phoneticPr fontId="6"/>
  </si>
  <si>
    <t>熊 本</t>
    <phoneticPr fontId="6"/>
  </si>
  <si>
    <t>新 潟</t>
    <phoneticPr fontId="6"/>
  </si>
  <si>
    <t>長 崎</t>
    <phoneticPr fontId="6"/>
  </si>
  <si>
    <t>神 奈 川</t>
    <phoneticPr fontId="6"/>
  </si>
  <si>
    <t>佐 賀</t>
    <phoneticPr fontId="6"/>
  </si>
  <si>
    <t>東 京</t>
    <phoneticPr fontId="6"/>
  </si>
  <si>
    <t>福 岡</t>
    <phoneticPr fontId="6"/>
  </si>
  <si>
    <t>千 葉</t>
    <phoneticPr fontId="6"/>
  </si>
  <si>
    <t>高 知</t>
    <phoneticPr fontId="6"/>
  </si>
  <si>
    <t>埼 玉</t>
    <phoneticPr fontId="6"/>
  </si>
  <si>
    <t>愛 媛</t>
    <phoneticPr fontId="6"/>
  </si>
  <si>
    <t>群 馬</t>
    <phoneticPr fontId="6"/>
  </si>
  <si>
    <t>香 川</t>
    <phoneticPr fontId="6"/>
  </si>
  <si>
    <t>栃 木</t>
    <phoneticPr fontId="6"/>
  </si>
  <si>
    <t>徳 島</t>
    <phoneticPr fontId="6"/>
  </si>
  <si>
    <t>茨 城</t>
    <phoneticPr fontId="6"/>
  </si>
  <si>
    <t>山 口</t>
    <phoneticPr fontId="6"/>
  </si>
  <si>
    <t>福 島</t>
    <phoneticPr fontId="6"/>
  </si>
  <si>
    <t>広 島</t>
    <phoneticPr fontId="6"/>
  </si>
  <si>
    <t>山 形</t>
    <phoneticPr fontId="6"/>
  </si>
  <si>
    <t>岡 山</t>
    <phoneticPr fontId="6"/>
  </si>
  <si>
    <t>秋 田</t>
    <phoneticPr fontId="6"/>
  </si>
  <si>
    <t>島 根</t>
    <phoneticPr fontId="6"/>
  </si>
  <si>
    <t>宮 城</t>
    <phoneticPr fontId="6"/>
  </si>
  <si>
    <t>鳥 取</t>
    <phoneticPr fontId="6"/>
  </si>
  <si>
    <t>岩 手</t>
    <phoneticPr fontId="6"/>
  </si>
  <si>
    <t>和 歌 山</t>
    <phoneticPr fontId="6"/>
  </si>
  <si>
    <t>青 森</t>
    <phoneticPr fontId="6"/>
  </si>
  <si>
    <t>奈 良</t>
    <phoneticPr fontId="6"/>
  </si>
  <si>
    <t>北 海 道</t>
    <phoneticPr fontId="6"/>
  </si>
  <si>
    <t>兵 庫</t>
    <phoneticPr fontId="6"/>
  </si>
  <si>
    <t>大 阪</t>
    <phoneticPr fontId="6"/>
  </si>
  <si>
    <t>京 都</t>
    <phoneticPr fontId="6"/>
  </si>
  <si>
    <t>（単位：人）</t>
    <phoneticPr fontId="4"/>
  </si>
  <si>
    <t>（単位：人）</t>
    <phoneticPr fontId="4"/>
  </si>
  <si>
    <t>　　（単位：人）</t>
    <phoneticPr fontId="4"/>
  </si>
  <si>
    <t>　２　「一時的な仕事に就いた者」とは，臨時的な収入を目的とする仕事に就いた者をいう。</t>
    <phoneticPr fontId="4"/>
  </si>
  <si>
    <t>注１　「進学者」とは，大学院研究科，大学学部，短期大学本科，専攻科，別科のいずれかに入学した者をいう。</t>
    <phoneticPr fontId="4"/>
  </si>
  <si>
    <t>-</t>
    <phoneticPr fontId="4"/>
  </si>
  <si>
    <t>　短期大学</t>
    <phoneticPr fontId="4"/>
  </si>
  <si>
    <t>サービス業</t>
    <phoneticPr fontId="4"/>
  </si>
  <si>
    <t>電気・ガス・</t>
    <phoneticPr fontId="4"/>
  </si>
  <si>
    <t>熱供給・水道業</t>
    <phoneticPr fontId="4"/>
  </si>
  <si>
    <t>（単位：人）</t>
    <phoneticPr fontId="4"/>
  </si>
  <si>
    <t>（単位：人）</t>
    <phoneticPr fontId="4"/>
  </si>
  <si>
    <t>商業実務関係</t>
    <phoneticPr fontId="4"/>
  </si>
  <si>
    <t>（単位：人）</t>
    <phoneticPr fontId="4"/>
  </si>
  <si>
    <t>201　中学校の卒業後（国立・公立・私立）（続き）</t>
    <rPh sb="4" eb="7">
      <t>チュウガッコウ</t>
    </rPh>
    <rPh sb="8" eb="11">
      <t>ソツギョウゴ</t>
    </rPh>
    <rPh sb="12" eb="14">
      <t>コクリツ</t>
    </rPh>
    <rPh sb="15" eb="17">
      <t>コウリツ</t>
    </rPh>
    <rPh sb="18" eb="20">
      <t>シリツ</t>
    </rPh>
    <rPh sb="22" eb="23">
      <t>ツヅ</t>
    </rPh>
    <phoneticPr fontId="4"/>
  </si>
  <si>
    <t>2-2　高等学校の卒業後（公立・私立）</t>
    <rPh sb="13" eb="15">
      <t>コウリツ</t>
    </rPh>
    <rPh sb="16" eb="18">
      <t>シリツ</t>
    </rPh>
    <phoneticPr fontId="4"/>
  </si>
  <si>
    <t>農業,林業</t>
    <rPh sb="3" eb="5">
      <t>リンギョウ</t>
    </rPh>
    <phoneticPr fontId="4"/>
  </si>
  <si>
    <t>運輸業,郵便業</t>
    <rPh sb="0" eb="3">
      <t>ウンユギョウ</t>
    </rPh>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</si>
  <si>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</si>
  <si>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</si>
  <si>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不動産,物品賃貸業</t>
    <rPh sb="4" eb="6">
      <t>ブッピン</t>
    </rPh>
    <rPh sb="6" eb="9">
      <t>チンタイギョウ</t>
    </rPh>
    <phoneticPr fontId="4"/>
  </si>
  <si>
    <t>学術研究,専門・　　　　技術サービス業</t>
    <rPh sb="0" eb="2">
      <t>ガクジュツ</t>
    </rPh>
    <rPh sb="2" eb="4">
      <t>ケンキュウ</t>
    </rPh>
    <rPh sb="5" eb="7">
      <t>センモン</t>
    </rPh>
    <rPh sb="12" eb="14">
      <t>ギジュツ</t>
    </rPh>
    <rPh sb="18" eb="19">
      <t>ギョウ</t>
    </rPh>
    <phoneticPr fontId="4"/>
  </si>
  <si>
    <t>宿泊業,飲食サービス業</t>
    <rPh sb="0" eb="2">
      <t>シュクハク</t>
    </rPh>
    <rPh sb="2" eb="3">
      <t>ギョウ</t>
    </rPh>
    <rPh sb="4" eb="5">
      <t>イン</t>
    </rPh>
    <rPh sb="5" eb="6">
      <t>ショク</t>
    </rPh>
    <rPh sb="10" eb="11">
      <t>ギョウ</t>
    </rPh>
    <phoneticPr fontId="4"/>
  </si>
  <si>
    <t>生活関連　　　　　　　　　　サービス業,娯楽業</t>
    <rPh sb="0" eb="2">
      <t>セイカツ</t>
    </rPh>
    <rPh sb="2" eb="4">
      <t>カンレン</t>
    </rPh>
    <rPh sb="18" eb="19">
      <t>ギョウ</t>
    </rPh>
    <rPh sb="20" eb="2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</si>
  <si>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</si>
  <si>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</si>
  <si>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鉱業,採石業, 　　　　　　　砂利採取業</t>
    <rPh sb="3" eb="5">
      <t>サイセキ</t>
    </rPh>
    <rPh sb="5" eb="6">
      <t>ギョウ</t>
    </rPh>
    <rPh sb="15" eb="16">
      <t>スナ</t>
    </rPh>
    <rPh sb="16" eb="17">
      <t>トシ</t>
    </rPh>
    <rPh sb="17" eb="19">
      <t>サイシュ</t>
    </rPh>
    <rPh sb="19" eb="20">
      <t>ギョウ</t>
    </rPh>
    <phoneticPr fontId="4"/>
  </si>
  <si>
    <t>家政関係</t>
    <rPh sb="0" eb="2">
      <t>カセイ</t>
    </rPh>
    <rPh sb="2" eb="4">
      <t>カンケイ</t>
    </rPh>
    <phoneticPr fontId="4"/>
  </si>
  <si>
    <t>和洋裁</t>
    <rPh sb="0" eb="2">
      <t>ワヨウ</t>
    </rPh>
    <phoneticPr fontId="4"/>
  </si>
  <si>
    <t>注　大学院の博士課程の卒業者には，所定の年限以上在学し，所定の単位を修得した後，学位を取らずに満期退学した者</t>
    <rPh sb="47" eb="49">
      <t>マンキ</t>
    </rPh>
    <rPh sb="49" eb="51">
      <t>タイガク</t>
    </rPh>
    <rPh sb="53" eb="54">
      <t>モノ</t>
    </rPh>
    <phoneticPr fontId="4"/>
  </si>
  <si>
    <t>　も含む。</t>
    <rPh sb="2" eb="3">
      <t>フク</t>
    </rPh>
    <phoneticPr fontId="4"/>
  </si>
  <si>
    <t>平 成 23 年 度</t>
    <phoneticPr fontId="6"/>
  </si>
  <si>
    <t>　　  25</t>
    <phoneticPr fontId="4"/>
  </si>
  <si>
    <t>－</t>
    <phoneticPr fontId="4"/>
  </si>
  <si>
    <t xml:space="preserve"> －</t>
    <phoneticPr fontId="4"/>
  </si>
  <si>
    <t>管理費</t>
    <phoneticPr fontId="6"/>
  </si>
  <si>
    <t>…</t>
    <phoneticPr fontId="4"/>
  </si>
  <si>
    <t>補助活動費</t>
    <phoneticPr fontId="6"/>
  </si>
  <si>
    <t>所定支払金</t>
    <phoneticPr fontId="6"/>
  </si>
  <si>
    <t>－</t>
    <phoneticPr fontId="4"/>
  </si>
  <si>
    <t>－</t>
    <phoneticPr fontId="4"/>
  </si>
  <si>
    <t>都道府県支出金</t>
    <phoneticPr fontId="4"/>
  </si>
  <si>
    <t>市町村支出金</t>
    <phoneticPr fontId="4"/>
  </si>
  <si>
    <t>－</t>
    <phoneticPr fontId="4"/>
  </si>
  <si>
    <t>－</t>
    <phoneticPr fontId="4"/>
  </si>
  <si>
    <t>寄付金</t>
    <phoneticPr fontId="6"/>
  </si>
  <si>
    <t>支出項目別内訳</t>
    <phoneticPr fontId="6"/>
  </si>
  <si>
    <t>…</t>
    <phoneticPr fontId="4"/>
  </si>
  <si>
    <t>補助活動費</t>
    <phoneticPr fontId="6"/>
  </si>
  <si>
    <t>…</t>
    <phoneticPr fontId="4"/>
  </si>
  <si>
    <t>所定支払金</t>
    <phoneticPr fontId="6"/>
  </si>
  <si>
    <t>…</t>
    <phoneticPr fontId="4"/>
  </si>
  <si>
    <t>－</t>
    <phoneticPr fontId="4"/>
  </si>
  <si>
    <t>注１　人口は，3月末の住民基本台帳による。</t>
    <phoneticPr fontId="4"/>
  </si>
  <si>
    <t>　２　社会教育費，教育行政費は，人口1人当たり教育費である。</t>
    <phoneticPr fontId="4"/>
  </si>
  <si>
    <t>－</t>
  </si>
  <si>
    <t>平成24年5月</t>
    <rPh sb="0" eb="2">
      <t>ヘイセイ</t>
    </rPh>
    <rPh sb="4" eb="5">
      <t>ネン</t>
    </rPh>
    <rPh sb="6" eb="7">
      <t>ガツ</t>
    </rPh>
    <phoneticPr fontId="5"/>
  </si>
  <si>
    <t xml:space="preserve">    26</t>
    <phoneticPr fontId="4"/>
  </si>
  <si>
    <t xml:space="preserve">   平成24年5月</t>
    <rPh sb="3" eb="5">
      <t>ヘイセイ</t>
    </rPh>
    <rPh sb="7" eb="8">
      <t>ネン</t>
    </rPh>
    <rPh sb="9" eb="10">
      <t>ガツ</t>
    </rPh>
    <phoneticPr fontId="5"/>
  </si>
  <si>
    <t xml:space="preserve">       25</t>
    <phoneticPr fontId="5"/>
  </si>
  <si>
    <t xml:space="preserve">       26</t>
    <phoneticPr fontId="5"/>
  </si>
  <si>
    <t xml:space="preserve"> 平成24年5月</t>
    <rPh sb="1" eb="3">
      <t>ヘイセイ</t>
    </rPh>
    <rPh sb="5" eb="6">
      <t>ネン</t>
    </rPh>
    <rPh sb="7" eb="8">
      <t>ガツ</t>
    </rPh>
    <phoneticPr fontId="5"/>
  </si>
  <si>
    <t xml:space="preserve">     26</t>
    <phoneticPr fontId="4"/>
  </si>
  <si>
    <t xml:space="preserve">  平成24年5月</t>
    <phoneticPr fontId="4"/>
  </si>
  <si>
    <t xml:space="preserve">      26</t>
    <phoneticPr fontId="4"/>
  </si>
  <si>
    <t>平成26年5月</t>
    <phoneticPr fontId="6"/>
  </si>
  <si>
    <t xml:space="preserve"> 平成24年3月</t>
    <rPh sb="1" eb="3">
      <t>ヘイセイ</t>
    </rPh>
    <rPh sb="5" eb="6">
      <t>ネン</t>
    </rPh>
    <rPh sb="7" eb="8">
      <t>ガツ</t>
    </rPh>
    <phoneticPr fontId="5"/>
  </si>
  <si>
    <t>　 　25</t>
    <phoneticPr fontId="4"/>
  </si>
  <si>
    <t>　 　26</t>
    <phoneticPr fontId="4"/>
  </si>
  <si>
    <t xml:space="preserve">  平成24年3月</t>
    <rPh sb="2" eb="4">
      <t>ヘイセイ</t>
    </rPh>
    <rPh sb="6" eb="7">
      <t>ネン</t>
    </rPh>
    <rPh sb="8" eb="9">
      <t>ガツ</t>
    </rPh>
    <phoneticPr fontId="5"/>
  </si>
  <si>
    <t>平成24年3月</t>
  </si>
  <si>
    <t>平成24年3月</t>
    <rPh sb="0" eb="2">
      <t>ヘイセイ</t>
    </rPh>
    <rPh sb="4" eb="5">
      <t>ネン</t>
    </rPh>
    <rPh sb="6" eb="7">
      <t>ガツ</t>
    </rPh>
    <phoneticPr fontId="4"/>
  </si>
  <si>
    <t xml:space="preserve"> 平成24年3月</t>
    <rPh sb="1" eb="3">
      <t>ヘイセイ</t>
    </rPh>
    <rPh sb="5" eb="6">
      <t>ネン</t>
    </rPh>
    <rPh sb="7" eb="8">
      <t>ガツ</t>
    </rPh>
    <phoneticPr fontId="4"/>
  </si>
  <si>
    <t>農業</t>
    <rPh sb="0" eb="2">
      <t>ノウギョウ</t>
    </rPh>
    <phoneticPr fontId="4"/>
  </si>
  <si>
    <t>平成26年3月</t>
    <rPh sb="0" eb="2">
      <t>ヘイセイ</t>
    </rPh>
    <rPh sb="4" eb="5">
      <t>ネン</t>
    </rPh>
    <rPh sb="6" eb="7">
      <t>ガツ</t>
    </rPh>
    <phoneticPr fontId="4"/>
  </si>
  <si>
    <t xml:space="preserve">  平成24年3月</t>
    <rPh sb="6" eb="7">
      <t>ネン</t>
    </rPh>
    <rPh sb="8" eb="9">
      <t>ガツ</t>
    </rPh>
    <phoneticPr fontId="6"/>
  </si>
  <si>
    <t xml:space="preserve">    平成24年5月</t>
    <rPh sb="4" eb="6">
      <t>ヘイセイ</t>
    </rPh>
    <rPh sb="8" eb="9">
      <t>ネン</t>
    </rPh>
    <rPh sb="10" eb="11">
      <t>ガツ</t>
    </rPh>
    <phoneticPr fontId="4"/>
  </si>
  <si>
    <t xml:space="preserve">        25</t>
    <phoneticPr fontId="4"/>
  </si>
  <si>
    <t xml:space="preserve">        26</t>
    <phoneticPr fontId="4"/>
  </si>
  <si>
    <t xml:space="preserve">   平成23年度</t>
    <rPh sb="3" eb="5">
      <t>ヘイセイ</t>
    </rPh>
    <rPh sb="7" eb="8">
      <t>ネン</t>
    </rPh>
    <rPh sb="8" eb="9">
      <t>ド</t>
    </rPh>
    <phoneticPr fontId="6"/>
  </si>
  <si>
    <t>　　 　24</t>
    <phoneticPr fontId="6"/>
  </si>
  <si>
    <t>　　 　25</t>
    <phoneticPr fontId="4"/>
  </si>
  <si>
    <t xml:space="preserve">     平成24年5月</t>
    <rPh sb="5" eb="7">
      <t>ヘイセイ</t>
    </rPh>
    <rPh sb="9" eb="10">
      <t>ネン</t>
    </rPh>
    <rPh sb="11" eb="12">
      <t>ガツ</t>
    </rPh>
    <phoneticPr fontId="6"/>
  </si>
  <si>
    <t>　　25</t>
    <phoneticPr fontId="6"/>
  </si>
  <si>
    <t>　　26</t>
  </si>
  <si>
    <t>　　26</t>
    <phoneticPr fontId="4"/>
  </si>
  <si>
    <t xml:space="preserve">    　25</t>
    <phoneticPr fontId="6"/>
  </si>
  <si>
    <t xml:space="preserve">    　26</t>
    <phoneticPr fontId="4"/>
  </si>
  <si>
    <t xml:space="preserve">  平成23年度</t>
    <rPh sb="7" eb="8">
      <t>ド</t>
    </rPh>
    <phoneticPr fontId="4"/>
  </si>
  <si>
    <t xml:space="preserve">   平成24年5月</t>
    <phoneticPr fontId="4"/>
  </si>
  <si>
    <t xml:space="preserve">     　25</t>
    <phoneticPr fontId="6"/>
  </si>
  <si>
    <t xml:space="preserve">       26</t>
    <phoneticPr fontId="4"/>
  </si>
  <si>
    <t xml:space="preserve"> 平成24年5月</t>
    <phoneticPr fontId="4"/>
  </si>
  <si>
    <t xml:space="preserve">     25</t>
    <phoneticPr fontId="6"/>
  </si>
  <si>
    <t>平成24年3月</t>
    <phoneticPr fontId="4"/>
  </si>
  <si>
    <t xml:space="preserve">   平成23年度</t>
    <rPh sb="8" eb="9">
      <t>ド</t>
    </rPh>
    <phoneticPr fontId="4"/>
  </si>
  <si>
    <t>　　   25</t>
    <phoneticPr fontId="4"/>
  </si>
  <si>
    <t xml:space="preserve">       平成24年3月</t>
    <rPh sb="7" eb="9">
      <t>ヘイセイ</t>
    </rPh>
    <rPh sb="11" eb="12">
      <t>ネン</t>
    </rPh>
    <rPh sb="13" eb="14">
      <t>ガツ</t>
    </rPh>
    <phoneticPr fontId="4"/>
  </si>
  <si>
    <t xml:space="preserve">           25</t>
    <phoneticPr fontId="4"/>
  </si>
  <si>
    <t xml:space="preserve">           26</t>
    <phoneticPr fontId="4"/>
  </si>
  <si>
    <t>-</t>
    <phoneticPr fontId="40"/>
  </si>
  <si>
    <t>-</t>
    <phoneticPr fontId="40"/>
  </si>
  <si>
    <t>輸送・機械運転従事者</t>
    <phoneticPr fontId="4"/>
  </si>
  <si>
    <t>建設・採掘従事者</t>
    <phoneticPr fontId="4"/>
  </si>
  <si>
    <t>運搬・清掃等従事者</t>
    <phoneticPr fontId="4"/>
  </si>
  <si>
    <t>総数のうち職業安定所又は学校を通じて就職をした者（再掲）</t>
    <phoneticPr fontId="4"/>
  </si>
  <si>
    <t>総数のうち自家・自営業に就いた者（再掲）</t>
    <phoneticPr fontId="4"/>
  </si>
  <si>
    <t xml:space="preserve">           26</t>
    <phoneticPr fontId="4"/>
  </si>
  <si>
    <t>生産工程従事者</t>
    <phoneticPr fontId="4"/>
  </si>
  <si>
    <t>-</t>
    <phoneticPr fontId="4"/>
  </si>
  <si>
    <r>
      <t>196　学校総覧（国立・公立・私立）</t>
    </r>
    <r>
      <rPr>
        <sz val="12"/>
        <color indexed="8"/>
        <rFont val="ＤＦＰ平成明朝体W7"/>
        <family val="1"/>
        <charset val="128"/>
      </rPr>
      <t>（平成26.5.1現在）</t>
    </r>
    <rPh sb="9" eb="11">
      <t>コクリツ</t>
    </rPh>
    <rPh sb="12" eb="14">
      <t>コウリツ</t>
    </rPh>
    <rPh sb="15" eb="17">
      <t>シリツ</t>
    </rPh>
    <rPh sb="19" eb="21">
      <t>ヘイセイ</t>
    </rPh>
    <rPh sb="27" eb="28">
      <t>ウツツ</t>
    </rPh>
    <rPh sb="28" eb="29">
      <t>ザイ</t>
    </rPh>
    <phoneticPr fontId="4"/>
  </si>
  <si>
    <t>197　市町村別学校総覧（国立・公立・私立）</t>
    <phoneticPr fontId="4"/>
  </si>
  <si>
    <r>
      <t>(1)幼稚園</t>
    </r>
    <r>
      <rPr>
        <sz val="12"/>
        <color indexed="8"/>
        <rFont val="ＤＦＰ平成明朝体W7"/>
        <family val="1"/>
        <charset val="128"/>
      </rPr>
      <t>（平成24～26年,5月1日現在）</t>
    </r>
    <rPh sb="3" eb="6">
      <t>ヨウチエン</t>
    </rPh>
    <rPh sb="7" eb="9">
      <t>ヘイセイ</t>
    </rPh>
    <rPh sb="14" eb="15">
      <t>ネン</t>
    </rPh>
    <rPh sb="17" eb="18">
      <t>ツキ</t>
    </rPh>
    <rPh sb="19" eb="20">
      <t>ヒ</t>
    </rPh>
    <rPh sb="20" eb="22">
      <t>ゲンザイ</t>
    </rPh>
    <phoneticPr fontId="5"/>
  </si>
  <si>
    <r>
      <t>197　市町村別学校総覧（国立・公立・私立）</t>
    </r>
    <r>
      <rPr>
        <sz val="12"/>
        <color indexed="8"/>
        <rFont val="ＤＦＰ平成明朝体W7"/>
        <family val="1"/>
        <charset val="128"/>
      </rPr>
      <t>（続き）</t>
    </r>
    <rPh sb="4" eb="7">
      <t>シチョウソン</t>
    </rPh>
    <rPh sb="7" eb="8">
      <t>ベツ</t>
    </rPh>
    <rPh sb="8" eb="10">
      <t>ガッコウ</t>
    </rPh>
    <rPh sb="10" eb="12">
      <t>ソウラン</t>
    </rPh>
    <phoneticPr fontId="5"/>
  </si>
  <si>
    <r>
      <t>(2)小学校</t>
    </r>
    <r>
      <rPr>
        <sz val="12"/>
        <color indexed="8"/>
        <rFont val="ＤＦＰ平成明朝体W7"/>
        <family val="1"/>
        <charset val="128"/>
      </rPr>
      <t>（平成24～26年,5月1日現在）</t>
    </r>
    <rPh sb="3" eb="6">
      <t>ショウガッコウ</t>
    </rPh>
    <rPh sb="7" eb="9">
      <t>ヘイセイ</t>
    </rPh>
    <rPh sb="14" eb="15">
      <t>ネン</t>
    </rPh>
    <rPh sb="17" eb="18">
      <t>ツキ</t>
    </rPh>
    <rPh sb="19" eb="20">
      <t>ヒ</t>
    </rPh>
    <rPh sb="20" eb="22">
      <t>ゲンザイ</t>
    </rPh>
    <phoneticPr fontId="5"/>
  </si>
  <si>
    <r>
      <t>197　市町村別学校総覧（国立・公立・私立）</t>
    </r>
    <r>
      <rPr>
        <sz val="12"/>
        <color indexed="8"/>
        <rFont val="ＤＦＰ平成明朝体W7"/>
        <family val="1"/>
        <charset val="128"/>
      </rPr>
      <t>（続き）</t>
    </r>
    <phoneticPr fontId="4"/>
  </si>
  <si>
    <r>
      <t>(3)中学校</t>
    </r>
    <r>
      <rPr>
        <sz val="12"/>
        <color indexed="8"/>
        <rFont val="ＤＦＰ平成明朝体W7"/>
        <family val="1"/>
        <charset val="128"/>
      </rPr>
      <t>（平成24～26年,5月1日現在）</t>
    </r>
    <rPh sb="3" eb="6">
      <t>チュウガッコウ</t>
    </rPh>
    <rPh sb="7" eb="9">
      <t>ヘイセイ</t>
    </rPh>
    <rPh sb="14" eb="15">
      <t>ネン</t>
    </rPh>
    <rPh sb="17" eb="18">
      <t>ツキ</t>
    </rPh>
    <rPh sb="19" eb="20">
      <t>ヒ</t>
    </rPh>
    <rPh sb="20" eb="22">
      <t>ゲンザイ</t>
    </rPh>
    <phoneticPr fontId="5"/>
  </si>
  <si>
    <r>
      <t>198　高等学校数及び学科数（公立・私立）</t>
    </r>
    <r>
      <rPr>
        <sz val="12"/>
        <color indexed="8"/>
        <rFont val="ＤＦＰ平成明朝体W7"/>
        <family val="1"/>
        <charset val="128"/>
      </rPr>
      <t>（平成26.5.1現在）</t>
    </r>
    <rPh sb="8" eb="9">
      <t>スウ</t>
    </rPh>
    <rPh sb="9" eb="10">
      <t>オヨ</t>
    </rPh>
    <rPh sb="15" eb="17">
      <t>コウリツ</t>
    </rPh>
    <rPh sb="18" eb="20">
      <t>シリツ</t>
    </rPh>
    <rPh sb="22" eb="24">
      <t>ヘイセイ</t>
    </rPh>
    <rPh sb="30" eb="32">
      <t>ゲンザイ</t>
    </rPh>
    <phoneticPr fontId="6"/>
  </si>
  <si>
    <r>
      <t>200　高等学校学科別本科生徒数（公立・私立）</t>
    </r>
    <r>
      <rPr>
        <sz val="12"/>
        <color indexed="8"/>
        <rFont val="ＤＦＰ平成明朝体W7"/>
        <family val="1"/>
        <charset val="128"/>
      </rPr>
      <t>（平成26.5.1現在）</t>
    </r>
    <rPh sb="17" eb="19">
      <t>コウリツ</t>
    </rPh>
    <rPh sb="20" eb="22">
      <t>シリツ</t>
    </rPh>
    <rPh sb="24" eb="26">
      <t>ヘイセイ</t>
    </rPh>
    <rPh sb="32" eb="34">
      <t>ゲンザイ</t>
    </rPh>
    <phoneticPr fontId="4"/>
  </si>
  <si>
    <r>
      <t>(1)進路別卒業者数</t>
    </r>
    <r>
      <rPr>
        <sz val="12"/>
        <color indexed="8"/>
        <rFont val="ＤＦＰ平成明朝体W7"/>
        <family val="1"/>
        <charset val="128"/>
      </rPr>
      <t>（平成24～26年,5月1日現在）</t>
    </r>
    <rPh sb="3" eb="5">
      <t>シンロ</t>
    </rPh>
    <rPh sb="5" eb="6">
      <t>ベツ</t>
    </rPh>
    <rPh sb="6" eb="9">
      <t>ソツギョウシャ</t>
    </rPh>
    <rPh sb="9" eb="10">
      <t>スウ</t>
    </rPh>
    <rPh sb="11" eb="13">
      <t>ヘイセイ</t>
    </rPh>
    <rPh sb="18" eb="19">
      <t>ネン</t>
    </rPh>
    <rPh sb="21" eb="22">
      <t>ツキ</t>
    </rPh>
    <rPh sb="23" eb="24">
      <t>ヒ</t>
    </rPh>
    <rPh sb="24" eb="26">
      <t>ゲンザイ</t>
    </rPh>
    <phoneticPr fontId="4"/>
  </si>
  <si>
    <r>
      <t>201　中学校の卒業後（国立・公立・私立）</t>
    </r>
    <r>
      <rPr>
        <sz val="12"/>
        <color indexed="8"/>
        <rFont val="ＤＦＰ平成明朝体W7"/>
        <family val="1"/>
        <charset val="128"/>
      </rPr>
      <t>（続き）</t>
    </r>
    <rPh sb="4" eb="7">
      <t>チュウガッコウ</t>
    </rPh>
    <rPh sb="8" eb="11">
      <t>ソツギョウゴ</t>
    </rPh>
    <phoneticPr fontId="4"/>
  </si>
  <si>
    <r>
      <t>(2)高等学校等への進学者数</t>
    </r>
    <r>
      <rPr>
        <sz val="12"/>
        <color indexed="8"/>
        <rFont val="ＤＦＰ平成明朝体W7"/>
        <family val="1"/>
        <charset val="128"/>
      </rPr>
      <t>（平成24～26年,5月1日現在）</t>
    </r>
    <rPh sb="3" eb="5">
      <t>コウトウ</t>
    </rPh>
    <rPh sb="5" eb="7">
      <t>ガッコウ</t>
    </rPh>
    <rPh sb="7" eb="8">
      <t>トウ</t>
    </rPh>
    <rPh sb="10" eb="13">
      <t>シンガクシャ</t>
    </rPh>
    <rPh sb="13" eb="14">
      <t>スウ</t>
    </rPh>
    <rPh sb="15" eb="17">
      <t>ヘイセイ</t>
    </rPh>
    <rPh sb="22" eb="23">
      <t>ネン</t>
    </rPh>
    <rPh sb="25" eb="26">
      <t>ツキ</t>
    </rPh>
    <rPh sb="27" eb="28">
      <t>ヒ</t>
    </rPh>
    <rPh sb="28" eb="30">
      <t>ゲンザイ</t>
    </rPh>
    <phoneticPr fontId="4"/>
  </si>
  <si>
    <r>
      <t>(3)就職先別・産業別就職者数</t>
    </r>
    <r>
      <rPr>
        <sz val="12"/>
        <color indexed="8"/>
        <rFont val="ＤＦＰ平成明朝体W7"/>
        <family val="1"/>
        <charset val="128"/>
      </rPr>
      <t>（平成24～26年,5月1日現在）</t>
    </r>
    <rPh sb="3" eb="6">
      <t>シュウショクサキ</t>
    </rPh>
    <rPh sb="6" eb="7">
      <t>ベツ</t>
    </rPh>
    <rPh sb="8" eb="11">
      <t>サンギョウベツ</t>
    </rPh>
    <rPh sb="11" eb="14">
      <t>シュウショクシャ</t>
    </rPh>
    <rPh sb="14" eb="15">
      <t>スウ</t>
    </rPh>
    <rPh sb="23" eb="24">
      <t>ネン</t>
    </rPh>
    <rPh sb="26" eb="27">
      <t>ツキ</t>
    </rPh>
    <rPh sb="28" eb="29">
      <t>ヒ</t>
    </rPh>
    <phoneticPr fontId="4"/>
  </si>
  <si>
    <r>
      <t>(1)高等学校卒業者の職業別学科別就職者数</t>
    </r>
    <r>
      <rPr>
        <sz val="12"/>
        <color indexed="8"/>
        <rFont val="ＤＦＰ平成明朝体W7"/>
        <family val="1"/>
        <charset val="128"/>
      </rPr>
      <t>（平成24～26年,5月1日現在）</t>
    </r>
    <rPh sb="14" eb="17">
      <t>ガッカベツ</t>
    </rPh>
    <rPh sb="22" eb="24">
      <t>ヘイセイ</t>
    </rPh>
    <rPh sb="29" eb="30">
      <t>ネン</t>
    </rPh>
    <rPh sb="32" eb="33">
      <t>ツキ</t>
    </rPh>
    <rPh sb="34" eb="35">
      <t>ヒ</t>
    </rPh>
    <rPh sb="35" eb="37">
      <t>ゲンザイ</t>
    </rPh>
    <phoneticPr fontId="4"/>
  </si>
  <si>
    <r>
      <t>202　高等学校の卒業後(公立・私立)</t>
    </r>
    <r>
      <rPr>
        <sz val="12"/>
        <color indexed="8"/>
        <rFont val="ＤＦＰ平成明朝体W7"/>
        <family val="1"/>
        <charset val="128"/>
      </rPr>
      <t>（続き）</t>
    </r>
    <rPh sb="4" eb="6">
      <t>コウトウ</t>
    </rPh>
    <rPh sb="6" eb="8">
      <t>ガッコウ</t>
    </rPh>
    <phoneticPr fontId="4"/>
  </si>
  <si>
    <r>
      <t>(2)学科別・進路別卒業者数</t>
    </r>
    <r>
      <rPr>
        <sz val="12"/>
        <color indexed="8"/>
        <rFont val="ＤＦＰ平成明朝体W7"/>
        <family val="1"/>
        <charset val="128"/>
      </rPr>
      <t>（平成24～26年,5月1日現在）</t>
    </r>
    <rPh sb="3" eb="6">
      <t>ガッカベツ</t>
    </rPh>
    <rPh sb="7" eb="9">
      <t>シンロ</t>
    </rPh>
    <rPh sb="9" eb="10">
      <t>ベツ</t>
    </rPh>
    <rPh sb="10" eb="13">
      <t>ソツギョウシャ</t>
    </rPh>
    <rPh sb="13" eb="14">
      <t>スウ</t>
    </rPh>
    <rPh sb="22" eb="23">
      <t>ネン</t>
    </rPh>
    <rPh sb="25" eb="26">
      <t>ツキ</t>
    </rPh>
    <rPh sb="27" eb="28">
      <t>ヒ</t>
    </rPh>
    <phoneticPr fontId="4"/>
  </si>
  <si>
    <r>
      <t>202　高等学校の卒業後（公立・私立）</t>
    </r>
    <r>
      <rPr>
        <sz val="12"/>
        <color indexed="8"/>
        <rFont val="ＤＦＰ平成明朝体W7"/>
        <family val="1"/>
        <charset val="128"/>
      </rPr>
      <t>（続き）</t>
    </r>
    <rPh sb="4" eb="6">
      <t>コウトウ</t>
    </rPh>
    <rPh sb="6" eb="8">
      <t>ガッコウ</t>
    </rPh>
    <phoneticPr fontId="4"/>
  </si>
  <si>
    <r>
      <t>(3)大学・短期大学等への学科別進学者数</t>
    </r>
    <r>
      <rPr>
        <sz val="12"/>
        <color indexed="8"/>
        <rFont val="ＤＦＰ平成明朝体W7"/>
        <family val="1"/>
        <charset val="128"/>
      </rPr>
      <t>（平成24～26年,5月1日現在）</t>
    </r>
    <rPh sb="3" eb="5">
      <t>ダイガク</t>
    </rPh>
    <rPh sb="6" eb="8">
      <t>タンキ</t>
    </rPh>
    <rPh sb="8" eb="11">
      <t>ダイガクトウ</t>
    </rPh>
    <rPh sb="13" eb="16">
      <t>ガッカベツ</t>
    </rPh>
    <rPh sb="16" eb="19">
      <t>シンガクシャ</t>
    </rPh>
    <rPh sb="19" eb="20">
      <t>スウ</t>
    </rPh>
    <rPh sb="28" eb="29">
      <t>ネン</t>
    </rPh>
    <rPh sb="31" eb="32">
      <t>ツキ</t>
    </rPh>
    <rPh sb="33" eb="34">
      <t>ヒ</t>
    </rPh>
    <phoneticPr fontId="4"/>
  </si>
  <si>
    <r>
      <t>202　高等学校の卒業後(公立・私立)</t>
    </r>
    <r>
      <rPr>
        <sz val="12"/>
        <color indexed="8"/>
        <rFont val="ＤＦＰ平成明朝体W7"/>
        <family val="1"/>
        <charset val="128"/>
      </rPr>
      <t>(続き)</t>
    </r>
    <phoneticPr fontId="4"/>
  </si>
  <si>
    <r>
      <t>(4)産業別就職者数</t>
    </r>
    <r>
      <rPr>
        <sz val="12"/>
        <color indexed="8"/>
        <rFont val="ＤＦＰ平成明朝体W7"/>
        <family val="1"/>
        <charset val="128"/>
      </rPr>
      <t>（平成26.5.1現在）</t>
    </r>
    <rPh sb="11" eb="13">
      <t>ヘイセイ</t>
    </rPh>
    <rPh sb="19" eb="21">
      <t>ゲンザイ</t>
    </rPh>
    <phoneticPr fontId="6"/>
  </si>
  <si>
    <r>
      <t>203　各種学校課程別・課程数及び修業年限別生徒数</t>
    </r>
    <r>
      <rPr>
        <sz val="10"/>
        <color indexed="8"/>
        <rFont val="ＤＦＰ平成明朝体W7"/>
        <family val="1"/>
        <charset val="128"/>
      </rPr>
      <t>（平成24～26年,5月1日現在）</t>
    </r>
    <rPh sb="26" eb="28">
      <t>ヘイセイ</t>
    </rPh>
    <rPh sb="33" eb="34">
      <t>ネン</t>
    </rPh>
    <rPh sb="36" eb="37">
      <t>ツキ</t>
    </rPh>
    <rPh sb="38" eb="39">
      <t>ヒ</t>
    </rPh>
    <rPh sb="39" eb="41">
      <t>ゲンザイ</t>
    </rPh>
    <phoneticPr fontId="4"/>
  </si>
  <si>
    <r>
      <t xml:space="preserve"> 204  各種学校卒業者数（私立）</t>
    </r>
    <r>
      <rPr>
        <sz val="12"/>
        <color indexed="8"/>
        <rFont val="ＤＦＰ平成明朝体W7"/>
        <family val="1"/>
        <charset val="128"/>
      </rPr>
      <t>（平成23～25年度）</t>
    </r>
    <rPh sb="6" eb="8">
      <t>カクシュ</t>
    </rPh>
    <rPh sb="8" eb="10">
      <t>ガッコウ</t>
    </rPh>
    <rPh sb="10" eb="11">
      <t>ソツ</t>
    </rPh>
    <rPh sb="11" eb="14">
      <t>ギョウシャスウ</t>
    </rPh>
    <rPh sb="15" eb="17">
      <t>シリツ</t>
    </rPh>
    <rPh sb="26" eb="27">
      <t>ネン</t>
    </rPh>
    <rPh sb="27" eb="28">
      <t>ド</t>
    </rPh>
    <phoneticPr fontId="4"/>
  </si>
  <si>
    <r>
      <t xml:space="preserve"> 205　各種学校教員数・職員数（私立）</t>
    </r>
    <r>
      <rPr>
        <sz val="12"/>
        <color indexed="8"/>
        <rFont val="ＤＦＰ平成明朝体W7"/>
        <family val="1"/>
        <charset val="128"/>
      </rPr>
      <t>（平成24～26年,5月1日現在）</t>
    </r>
    <rPh sb="17" eb="19">
      <t>シリツ</t>
    </rPh>
    <rPh sb="28" eb="29">
      <t>ネン</t>
    </rPh>
    <rPh sb="31" eb="32">
      <t>ツキ</t>
    </rPh>
    <rPh sb="33" eb="34">
      <t>ヒ</t>
    </rPh>
    <phoneticPr fontId="6"/>
  </si>
  <si>
    <r>
      <t>206　専修学校設置者別学校数（国立・公立・私立）</t>
    </r>
    <r>
      <rPr>
        <sz val="12"/>
        <color indexed="8"/>
        <rFont val="ＤＦＰ平成明朝体W7"/>
        <family val="1"/>
        <charset val="128"/>
      </rPr>
      <t>（平成24～26年,5月1日現在）</t>
    </r>
    <rPh sb="33" eb="34">
      <t>ネン</t>
    </rPh>
    <rPh sb="36" eb="37">
      <t>ツキ</t>
    </rPh>
    <rPh sb="38" eb="39">
      <t>ヒ</t>
    </rPh>
    <phoneticPr fontId="4"/>
  </si>
  <si>
    <r>
      <t>211　大学・大学院等の教員数及び職員数</t>
    </r>
    <r>
      <rPr>
        <sz val="12"/>
        <color indexed="8"/>
        <rFont val="ＤＦＰ平成明朝体W7"/>
        <family val="1"/>
        <charset val="128"/>
      </rPr>
      <t>（平成26.5.1現在）</t>
    </r>
    <rPh sb="21" eb="23">
      <t>ヘイセイ</t>
    </rPh>
    <rPh sb="29" eb="31">
      <t>ゲンザイ</t>
    </rPh>
    <phoneticPr fontId="4"/>
  </si>
  <si>
    <r>
      <t>214　地方教育費</t>
    </r>
    <r>
      <rPr>
        <sz val="12"/>
        <color indexed="8"/>
        <rFont val="ＤＦＰ平成明朝体W7"/>
        <family val="1"/>
        <charset val="128"/>
      </rPr>
      <t>（平成23～25年度）</t>
    </r>
    <rPh sb="10" eb="12">
      <t>ヘイセイ</t>
    </rPh>
    <rPh sb="17" eb="19">
      <t>ネンド</t>
    </rPh>
    <phoneticPr fontId="4"/>
  </si>
  <si>
    <r>
      <t>199  高等学校学年別生徒数（公立・私立）</t>
    </r>
    <r>
      <rPr>
        <sz val="12"/>
        <color indexed="8"/>
        <rFont val="ＤＦＰ平成明朝体W7"/>
        <family val="1"/>
        <charset val="128"/>
      </rPr>
      <t>（平成24～26年,5月1日現在）</t>
    </r>
    <rPh sb="16" eb="18">
      <t>コウリツ</t>
    </rPh>
    <rPh sb="19" eb="21">
      <t>シリツ</t>
    </rPh>
    <rPh sb="23" eb="25">
      <t>ヘイセイ</t>
    </rPh>
    <rPh sb="30" eb="31">
      <t>ネン</t>
    </rPh>
    <rPh sb="33" eb="34">
      <t>ツキ</t>
    </rPh>
    <rPh sb="35" eb="36">
      <t>ヒ</t>
    </rPh>
    <rPh sb="36" eb="38">
      <t>ゲンザイ</t>
    </rPh>
    <phoneticPr fontId="4"/>
  </si>
  <si>
    <r>
      <t>202　高等学校の卒業後(公立・私立)</t>
    </r>
    <r>
      <rPr>
        <sz val="11"/>
        <color indexed="8"/>
        <rFont val="ＤＦＰ平成明朝体W7"/>
        <family val="1"/>
        <charset val="128"/>
      </rPr>
      <t>(続き)</t>
    </r>
    <phoneticPr fontId="4"/>
  </si>
  <si>
    <r>
      <t>(5)都道府県別県外就職者数</t>
    </r>
    <r>
      <rPr>
        <sz val="12"/>
        <color indexed="8"/>
        <rFont val="ＤＦＰ平成明朝体W7"/>
        <family val="1"/>
        <charset val="128"/>
      </rPr>
      <t>（平成24～26年,5月1日現在）</t>
    </r>
    <rPh sb="3" eb="7">
      <t>トドウフケン</t>
    </rPh>
    <rPh sb="7" eb="8">
      <t>ベツ</t>
    </rPh>
    <rPh sb="8" eb="10">
      <t>ケンガイ</t>
    </rPh>
    <rPh sb="10" eb="12">
      <t>シュウショク</t>
    </rPh>
    <rPh sb="15" eb="17">
      <t>ヘイセイ</t>
    </rPh>
    <rPh sb="22" eb="23">
      <t>ネン</t>
    </rPh>
    <rPh sb="25" eb="26">
      <t>ツキ</t>
    </rPh>
    <rPh sb="27" eb="28">
      <t>ヒ</t>
    </rPh>
    <rPh sb="28" eb="30">
      <t>ゲンザイ</t>
    </rPh>
    <phoneticPr fontId="6"/>
  </si>
  <si>
    <r>
      <t>207 専修学校課程別生徒数</t>
    </r>
    <r>
      <rPr>
        <sz val="12"/>
        <color indexed="8"/>
        <rFont val="ＤＦＰ平成明朝体W7"/>
        <family val="1"/>
        <charset val="128"/>
      </rPr>
      <t>（平成24～26年,5月1日現在）</t>
    </r>
    <rPh sb="22" eb="23">
      <t>ネン</t>
    </rPh>
    <rPh sb="25" eb="26">
      <t>ツキ</t>
    </rPh>
    <rPh sb="27" eb="28">
      <t>ヒ</t>
    </rPh>
    <phoneticPr fontId="4"/>
  </si>
  <si>
    <r>
      <t>208　専修学校卒業者数　</t>
    </r>
    <r>
      <rPr>
        <sz val="12"/>
        <color indexed="8"/>
        <rFont val="ＤＦＰ平成明朝体W7"/>
        <family val="1"/>
        <charset val="128"/>
      </rPr>
      <t>（平成23～25年度)</t>
    </r>
    <rPh sb="14" eb="16">
      <t>ヘイセイ</t>
    </rPh>
    <rPh sb="21" eb="23">
      <t>ネンド</t>
    </rPh>
    <phoneticPr fontId="4"/>
  </si>
  <si>
    <r>
      <t>209　専修学校教員数及び職員数（国立・公立・私立）</t>
    </r>
    <r>
      <rPr>
        <sz val="11"/>
        <color indexed="8"/>
        <rFont val="ＤＦＰ平成明朝体W7"/>
        <family val="1"/>
        <charset val="128"/>
      </rPr>
      <t>（平成24～26年,5月1日現在）</t>
    </r>
    <rPh sb="17" eb="19">
      <t>コクリツ</t>
    </rPh>
    <rPh sb="20" eb="22">
      <t>コウリツ</t>
    </rPh>
    <rPh sb="23" eb="25">
      <t>シリツ</t>
    </rPh>
    <rPh sb="34" eb="35">
      <t>ネン</t>
    </rPh>
    <rPh sb="37" eb="38">
      <t>ツキ</t>
    </rPh>
    <rPh sb="39" eb="40">
      <t>ヒ</t>
    </rPh>
    <phoneticPr fontId="4"/>
  </si>
  <si>
    <r>
      <t>210　大学・大学院等の学生数（国立・私立）</t>
    </r>
    <r>
      <rPr>
        <sz val="12"/>
        <color indexed="8"/>
        <rFont val="ＤＦＰ平成明朝体W7"/>
        <family val="1"/>
        <charset val="128"/>
      </rPr>
      <t>（平成24～26年,5月1日現在）</t>
    </r>
    <rPh sb="16" eb="18">
      <t>コクリツ</t>
    </rPh>
    <rPh sb="19" eb="21">
      <t>シリツ</t>
    </rPh>
    <rPh sb="30" eb="31">
      <t>ネン</t>
    </rPh>
    <rPh sb="33" eb="34">
      <t>ツキ</t>
    </rPh>
    <rPh sb="35" eb="36">
      <t>ヒ</t>
    </rPh>
    <phoneticPr fontId="4"/>
  </si>
  <si>
    <r>
      <t>212 大学・短期大学の卒業後の状況調査（国立・私立）</t>
    </r>
    <r>
      <rPr>
        <sz val="10"/>
        <color indexed="8"/>
        <rFont val="ＤＦＰ平成明朝体W7"/>
        <family val="1"/>
        <charset val="128"/>
      </rPr>
      <t>（平成24～26年,5月1日現在）</t>
    </r>
    <rPh sb="21" eb="23">
      <t>コクリツ</t>
    </rPh>
    <rPh sb="24" eb="26">
      <t>シリツ</t>
    </rPh>
    <rPh sb="35" eb="36">
      <t>ネン</t>
    </rPh>
    <rPh sb="38" eb="39">
      <t>ツキ</t>
    </rPh>
    <rPh sb="40" eb="41">
      <t>ヒ</t>
    </rPh>
    <phoneticPr fontId="4"/>
  </si>
  <si>
    <r>
      <t>213　大学院・高等専門学校の卒業者数</t>
    </r>
    <r>
      <rPr>
        <sz val="12"/>
        <color indexed="8"/>
        <rFont val="ＤＦＰ平成明朝体W7"/>
        <family val="1"/>
        <charset val="128"/>
      </rPr>
      <t>（平成23～25年度）</t>
    </r>
    <rPh sb="27" eb="28">
      <t>ネン</t>
    </rPh>
    <rPh sb="28" eb="29">
      <t>ド</t>
    </rPh>
    <phoneticPr fontId="6"/>
  </si>
  <si>
    <r>
      <t>214　地方教育費</t>
    </r>
    <r>
      <rPr>
        <sz val="11"/>
        <color indexed="8"/>
        <rFont val="ＤＦＰ平成明朝体W7"/>
        <family val="1"/>
        <charset val="128"/>
      </rPr>
      <t>（平成22～24年度）</t>
    </r>
    <rPh sb="10" eb="12">
      <t>ヘイセイ</t>
    </rPh>
    <rPh sb="17" eb="19">
      <t>ネンド</t>
    </rPh>
    <phoneticPr fontId="4"/>
  </si>
  <si>
    <t>平成26年5月</t>
    <phoneticPr fontId="6"/>
  </si>
  <si>
    <t>-</t>
    <phoneticPr fontId="4"/>
  </si>
  <si>
    <t>　４　寄付金は公費に組み入れられた寄付金と公費に組み入れられない寄付金とを合算して計上しています。</t>
    <rPh sb="10" eb="11">
      <t>ク</t>
    </rPh>
    <rPh sb="12" eb="13">
      <t>イ</t>
    </rPh>
    <rPh sb="17" eb="20">
      <t>キフキン</t>
    </rPh>
    <rPh sb="21" eb="23">
      <t>コウヒ</t>
    </rPh>
    <rPh sb="37" eb="39">
      <t>ガッサン</t>
    </rPh>
    <rPh sb="41" eb="43">
      <t>ケイジョウ</t>
    </rPh>
    <phoneticPr fontId="4"/>
  </si>
  <si>
    <r>
      <rPr>
        <sz val="4"/>
        <color theme="1"/>
        <rFont val="ＭＳ 明朝"/>
        <family val="1"/>
        <charset val="128"/>
      </rPr>
      <t xml:space="preserve"> </t>
    </r>
    <r>
      <rPr>
        <sz val="8"/>
        <color theme="1"/>
        <rFont val="ＭＳ 明朝"/>
        <family val="1"/>
        <charset val="128"/>
      </rPr>
      <t>資料　県教育委員会教育戦略課</t>
    </r>
    <phoneticPr fontId="4"/>
  </si>
  <si>
    <t>-</t>
    <phoneticPr fontId="4"/>
  </si>
  <si>
    <t>20　教　　　育</t>
    <rPh sb="3" eb="4">
      <t>キョウ</t>
    </rPh>
    <rPh sb="7" eb="8">
      <t>イク</t>
    </rPh>
    <phoneticPr fontId="4"/>
  </si>
  <si>
    <t>学校総覧</t>
    <rPh sb="0" eb="2">
      <t>ガッコウ</t>
    </rPh>
    <rPh sb="2" eb="3">
      <t>ソウ</t>
    </rPh>
    <phoneticPr fontId="4"/>
  </si>
  <si>
    <t>各種学校教員数・職員数</t>
    <rPh sb="0" eb="2">
      <t>カクシュ</t>
    </rPh>
    <rPh sb="2" eb="4">
      <t>ガッコウ</t>
    </rPh>
    <rPh sb="4" eb="6">
      <t>キョウイン</t>
    </rPh>
    <rPh sb="6" eb="7">
      <t>スウ</t>
    </rPh>
    <rPh sb="8" eb="11">
      <t>ショクインスウ</t>
    </rPh>
    <phoneticPr fontId="4"/>
  </si>
  <si>
    <t>市町村別学校総覧</t>
    <rPh sb="0" eb="3">
      <t>シチョウソン</t>
    </rPh>
    <rPh sb="3" eb="4">
      <t>ベツ</t>
    </rPh>
    <rPh sb="4" eb="6">
      <t>ガッコウ</t>
    </rPh>
    <rPh sb="6" eb="7">
      <t>ソウ</t>
    </rPh>
    <phoneticPr fontId="4"/>
  </si>
  <si>
    <t>専修学校設置者別学校数</t>
    <rPh sb="0" eb="2">
      <t>センシュウ</t>
    </rPh>
    <rPh sb="2" eb="4">
      <t>ガッコウ</t>
    </rPh>
    <rPh sb="4" eb="6">
      <t>セッチ</t>
    </rPh>
    <rPh sb="6" eb="7">
      <t>シャ</t>
    </rPh>
    <rPh sb="7" eb="8">
      <t>ベツ</t>
    </rPh>
    <rPh sb="8" eb="10">
      <t>ガッコウ</t>
    </rPh>
    <rPh sb="10" eb="11">
      <t>スウ</t>
    </rPh>
    <phoneticPr fontId="4"/>
  </si>
  <si>
    <t>(1)</t>
    <phoneticPr fontId="4"/>
  </si>
  <si>
    <t>幼 稚 園</t>
    <rPh sb="0" eb="1">
      <t>ヨウ</t>
    </rPh>
    <rPh sb="2" eb="3">
      <t>ワカ</t>
    </rPh>
    <rPh sb="4" eb="5">
      <t>エン</t>
    </rPh>
    <phoneticPr fontId="4"/>
  </si>
  <si>
    <t>専修学校過程別生徒数</t>
    <rPh sb="0" eb="2">
      <t>センシュウ</t>
    </rPh>
    <rPh sb="2" eb="4">
      <t>ガッコウ</t>
    </rPh>
    <rPh sb="4" eb="6">
      <t>カテイ</t>
    </rPh>
    <rPh sb="6" eb="7">
      <t>ベツ</t>
    </rPh>
    <rPh sb="7" eb="10">
      <t>セイトスウ</t>
    </rPh>
    <phoneticPr fontId="4"/>
  </si>
  <si>
    <t>(2)</t>
    <phoneticPr fontId="4"/>
  </si>
  <si>
    <t>小 学 校</t>
    <rPh sb="0" eb="1">
      <t>ショウ</t>
    </rPh>
    <rPh sb="2" eb="3">
      <t>ガク</t>
    </rPh>
    <rPh sb="4" eb="5">
      <t>コウ</t>
    </rPh>
    <phoneticPr fontId="4"/>
  </si>
  <si>
    <t>専修学校卒業者数</t>
    <rPh sb="0" eb="2">
      <t>センシュウ</t>
    </rPh>
    <rPh sb="2" eb="4">
      <t>ガッコウ</t>
    </rPh>
    <rPh sb="4" eb="7">
      <t>ソツギョウシャ</t>
    </rPh>
    <rPh sb="7" eb="8">
      <t>スウ</t>
    </rPh>
    <phoneticPr fontId="4"/>
  </si>
  <si>
    <t>(3)</t>
    <phoneticPr fontId="4"/>
  </si>
  <si>
    <t>中 学 校</t>
    <rPh sb="0" eb="1">
      <t>アタル</t>
    </rPh>
    <rPh sb="2" eb="3">
      <t>ガク</t>
    </rPh>
    <rPh sb="4" eb="5">
      <t>コウ</t>
    </rPh>
    <phoneticPr fontId="4"/>
  </si>
  <si>
    <t>専修学校教員数及び職員数</t>
    <rPh sb="0" eb="2">
      <t>センシュウ</t>
    </rPh>
    <rPh sb="2" eb="4">
      <t>ガッコウ</t>
    </rPh>
    <rPh sb="4" eb="6">
      <t>キョウイン</t>
    </rPh>
    <rPh sb="6" eb="7">
      <t>スウ</t>
    </rPh>
    <rPh sb="7" eb="8">
      <t>オヨ</t>
    </rPh>
    <rPh sb="9" eb="12">
      <t>ショクインスウ</t>
    </rPh>
    <phoneticPr fontId="4"/>
  </si>
  <si>
    <t>高等学校学科別学校数</t>
    <rPh sb="0" eb="2">
      <t>コウトウ</t>
    </rPh>
    <rPh sb="2" eb="4">
      <t>ガッコウ</t>
    </rPh>
    <rPh sb="4" eb="6">
      <t>ガッカ</t>
    </rPh>
    <rPh sb="6" eb="7">
      <t>ベツ</t>
    </rPh>
    <rPh sb="7" eb="9">
      <t>ガッコウ</t>
    </rPh>
    <rPh sb="9" eb="10">
      <t>スウ</t>
    </rPh>
    <phoneticPr fontId="4"/>
  </si>
  <si>
    <t>大学・大学院等の学生数</t>
    <rPh sb="0" eb="2">
      <t>ダイガク</t>
    </rPh>
    <rPh sb="3" eb="6">
      <t>ダイガクイン</t>
    </rPh>
    <rPh sb="6" eb="7">
      <t>トウ</t>
    </rPh>
    <rPh sb="8" eb="11">
      <t>ガクセイスウ</t>
    </rPh>
    <phoneticPr fontId="4"/>
  </si>
  <si>
    <t>高等学校学年別生徒数</t>
    <rPh sb="0" eb="2">
      <t>コウトウ</t>
    </rPh>
    <rPh sb="2" eb="4">
      <t>ガッコウ</t>
    </rPh>
    <rPh sb="4" eb="7">
      <t>ガクネンベツ</t>
    </rPh>
    <rPh sb="7" eb="10">
      <t>セイトスウ</t>
    </rPh>
    <phoneticPr fontId="4"/>
  </si>
  <si>
    <t>大学・大学院等の教員数及び職員数</t>
    <rPh sb="0" eb="2">
      <t>ダイガク</t>
    </rPh>
    <rPh sb="3" eb="6">
      <t>ダイガクイン</t>
    </rPh>
    <rPh sb="6" eb="7">
      <t>トウ</t>
    </rPh>
    <rPh sb="8" eb="10">
      <t>キョウイン</t>
    </rPh>
    <rPh sb="10" eb="11">
      <t>スウ</t>
    </rPh>
    <rPh sb="11" eb="12">
      <t>オヨ</t>
    </rPh>
    <rPh sb="13" eb="16">
      <t>ショクインスウ</t>
    </rPh>
    <phoneticPr fontId="4"/>
  </si>
  <si>
    <t>高等学校学科別本科生徒数</t>
    <rPh sb="0" eb="2">
      <t>コウトウ</t>
    </rPh>
    <rPh sb="2" eb="4">
      <t>ガッコウ</t>
    </rPh>
    <rPh sb="4" eb="6">
      <t>ガッカ</t>
    </rPh>
    <rPh sb="6" eb="7">
      <t>ベツ</t>
    </rPh>
    <rPh sb="7" eb="9">
      <t>ホンカ</t>
    </rPh>
    <rPh sb="9" eb="12">
      <t>セイトスウ</t>
    </rPh>
    <phoneticPr fontId="4"/>
  </si>
  <si>
    <t>大学・短期大学の卒業後の状況調査</t>
    <rPh sb="0" eb="2">
      <t>ダイガク</t>
    </rPh>
    <rPh sb="3" eb="5">
      <t>タンキ</t>
    </rPh>
    <rPh sb="5" eb="7">
      <t>ダイガク</t>
    </rPh>
    <rPh sb="8" eb="10">
      <t>ソツギョウ</t>
    </rPh>
    <rPh sb="10" eb="11">
      <t>ゴ</t>
    </rPh>
    <rPh sb="12" eb="14">
      <t>ジョウキョウ</t>
    </rPh>
    <rPh sb="14" eb="16">
      <t>チョウサ</t>
    </rPh>
    <phoneticPr fontId="4"/>
  </si>
  <si>
    <t>中学校の卒業後</t>
    <rPh sb="0" eb="3">
      <t>チュウガッコウ</t>
    </rPh>
    <rPh sb="4" eb="6">
      <t>ソツギョウ</t>
    </rPh>
    <rPh sb="6" eb="7">
      <t>ゴ</t>
    </rPh>
    <phoneticPr fontId="4"/>
  </si>
  <si>
    <t>大学院・高等専門学校の卒業者数</t>
    <rPh sb="0" eb="3">
      <t>ダイガクイン</t>
    </rPh>
    <rPh sb="4" eb="6">
      <t>コウトウ</t>
    </rPh>
    <rPh sb="6" eb="8">
      <t>センモン</t>
    </rPh>
    <rPh sb="8" eb="10">
      <t>ガッコウ</t>
    </rPh>
    <rPh sb="11" eb="12">
      <t>ソツ</t>
    </rPh>
    <rPh sb="12" eb="15">
      <t>ギョウシャスウ</t>
    </rPh>
    <phoneticPr fontId="4"/>
  </si>
  <si>
    <t>進路別卒業者数</t>
    <rPh sb="0" eb="2">
      <t>シンロ</t>
    </rPh>
    <rPh sb="2" eb="3">
      <t>ベツ</t>
    </rPh>
    <rPh sb="3" eb="6">
      <t>ソツギョウシャ</t>
    </rPh>
    <rPh sb="6" eb="7">
      <t>スウ</t>
    </rPh>
    <phoneticPr fontId="4"/>
  </si>
  <si>
    <t>地方教育費　-1</t>
    <rPh sb="0" eb="2">
      <t>チホウ</t>
    </rPh>
    <rPh sb="2" eb="5">
      <t>キョウイクヒ</t>
    </rPh>
    <phoneticPr fontId="4"/>
  </si>
  <si>
    <t>高等学校等への進学者数</t>
    <rPh sb="0" eb="2">
      <t>コウトウ</t>
    </rPh>
    <rPh sb="2" eb="4">
      <t>ガッコウ</t>
    </rPh>
    <rPh sb="4" eb="5">
      <t>トウ</t>
    </rPh>
    <rPh sb="7" eb="9">
      <t>シンガク</t>
    </rPh>
    <rPh sb="9" eb="10">
      <t>モノ</t>
    </rPh>
    <rPh sb="10" eb="11">
      <t>スウ</t>
    </rPh>
    <phoneticPr fontId="4"/>
  </si>
  <si>
    <t>地方教育費　-2</t>
    <rPh sb="0" eb="2">
      <t>チホウ</t>
    </rPh>
    <rPh sb="2" eb="5">
      <t>キョウイクヒ</t>
    </rPh>
    <phoneticPr fontId="4"/>
  </si>
  <si>
    <t>就職先別・産業別就職者数</t>
    <rPh sb="0" eb="2">
      <t>シュウショク</t>
    </rPh>
    <rPh sb="2" eb="3">
      <t>サキ</t>
    </rPh>
    <rPh sb="3" eb="4">
      <t>ベツ</t>
    </rPh>
    <rPh sb="5" eb="7">
      <t>サンギョウ</t>
    </rPh>
    <rPh sb="7" eb="8">
      <t>ベツ</t>
    </rPh>
    <rPh sb="8" eb="10">
      <t>シュウショク</t>
    </rPh>
    <rPh sb="10" eb="11">
      <t>シャ</t>
    </rPh>
    <rPh sb="11" eb="12">
      <t>スウ</t>
    </rPh>
    <phoneticPr fontId="4"/>
  </si>
  <si>
    <t>高等学校の卒業後</t>
    <rPh sb="0" eb="2">
      <t>コウトウ</t>
    </rPh>
    <rPh sb="2" eb="4">
      <t>ガッコウ</t>
    </rPh>
    <rPh sb="5" eb="7">
      <t>ソツギョウ</t>
    </rPh>
    <rPh sb="7" eb="8">
      <t>ゴ</t>
    </rPh>
    <phoneticPr fontId="4"/>
  </si>
  <si>
    <t>高等学校卒業者の職業別学科別就職者数　その１</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</si>
  <si>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高等学校卒業者の職業別学科別就職者数　その２</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</si>
  <si>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学科別・進路別卒業者数</t>
    <rPh sb="0" eb="2">
      <t>ガッカ</t>
    </rPh>
    <rPh sb="2" eb="3">
      <t>ベツ</t>
    </rPh>
    <rPh sb="4" eb="6">
      <t>シンロ</t>
    </rPh>
    <rPh sb="6" eb="7">
      <t>ベツ</t>
    </rPh>
    <rPh sb="7" eb="10">
      <t>ソツギョウシャ</t>
    </rPh>
    <rPh sb="10" eb="11">
      <t>スウ</t>
    </rPh>
    <phoneticPr fontId="4"/>
  </si>
  <si>
    <t>大学・短期大学等への学科別進学者数</t>
    <rPh sb="0" eb="2">
      <t>ダイガク</t>
    </rPh>
    <rPh sb="3" eb="5">
      <t>タンキ</t>
    </rPh>
    <rPh sb="5" eb="7">
      <t>ダイガク</t>
    </rPh>
    <rPh sb="7" eb="8">
      <t>トウ</t>
    </rPh>
    <rPh sb="10" eb="12">
      <t>ガッカ</t>
    </rPh>
    <rPh sb="12" eb="13">
      <t>ベツ</t>
    </rPh>
    <rPh sb="13" eb="15">
      <t>シンガク</t>
    </rPh>
    <rPh sb="15" eb="16">
      <t>モノ</t>
    </rPh>
    <rPh sb="16" eb="17">
      <t>スウ</t>
    </rPh>
    <phoneticPr fontId="4"/>
  </si>
  <si>
    <t>(4)</t>
    <phoneticPr fontId="4"/>
  </si>
  <si>
    <t>産業別就職者数</t>
    <rPh sb="0" eb="2">
      <t>サンギョウ</t>
    </rPh>
    <rPh sb="2" eb="3">
      <t>ベツ</t>
    </rPh>
    <rPh sb="3" eb="5">
      <t>シュウショク</t>
    </rPh>
    <rPh sb="5" eb="6">
      <t>シャ</t>
    </rPh>
    <rPh sb="6" eb="7">
      <t>スウ</t>
    </rPh>
    <phoneticPr fontId="4"/>
  </si>
  <si>
    <t>(5)</t>
    <phoneticPr fontId="4"/>
  </si>
  <si>
    <t>都道府県別県外就職者数</t>
    <rPh sb="0" eb="4">
      <t>トドウフケン</t>
    </rPh>
    <rPh sb="4" eb="5">
      <t>ベツ</t>
    </rPh>
    <rPh sb="5" eb="7">
      <t>ケンガイ</t>
    </rPh>
    <rPh sb="7" eb="9">
      <t>シュウショク</t>
    </rPh>
    <rPh sb="9" eb="10">
      <t>シャ</t>
    </rPh>
    <rPh sb="10" eb="11">
      <t>スウ</t>
    </rPh>
    <phoneticPr fontId="4"/>
  </si>
  <si>
    <t>各種学校設置者別学校数及び生徒数</t>
    <rPh sb="0" eb="2">
      <t>カクシュ</t>
    </rPh>
    <rPh sb="2" eb="4">
      <t>ガッコウ</t>
    </rPh>
    <rPh sb="4" eb="6">
      <t>セッチ</t>
    </rPh>
    <rPh sb="6" eb="7">
      <t>シャ</t>
    </rPh>
    <rPh sb="7" eb="8">
      <t>ベツ</t>
    </rPh>
    <rPh sb="8" eb="10">
      <t>ガッコウ</t>
    </rPh>
    <rPh sb="10" eb="11">
      <t>スウ</t>
    </rPh>
    <rPh sb="11" eb="12">
      <t>オヨ</t>
    </rPh>
    <rPh sb="13" eb="16">
      <t>セイトスウ</t>
    </rPh>
    <phoneticPr fontId="4"/>
  </si>
  <si>
    <t>各種学校卒業者数</t>
    <rPh sb="0" eb="2">
      <t>カクシュ</t>
    </rPh>
    <rPh sb="2" eb="4">
      <t>ガッコウ</t>
    </rPh>
    <rPh sb="4" eb="7">
      <t>ソツギョウシャ</t>
    </rPh>
    <rPh sb="7" eb="8">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</si>
</sst>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76" formatCode="0.0"/>
    <numFmt numFmtId="177" formatCode="#,##0;&quot;△&quot;#,##0"/>
    <numFmt numFmtId="178" formatCode="_ * #,##0_ ;_ * \-#,##0_ ;_ * &quot;-&quot;_ "/>
    <numFmt numFmtId="179" formatCode="\ #,##0;\-#,##0;&quot;-&quot;"/>
    <numFmt numFmtId="180" formatCode="_ * #,##0;_ * \-#,##0;_ * &quot;-&quot;"/>
    <numFmt numFmtId="181" formatCode="0.0;&quot;△&quot;0.0"/>
    <numFmt numFmtId="182" formatCode="#,##0;\-#,##0;&quot;－ &quot;"/>
    <numFmt numFmtId="183" formatCode="#,##0.0"/>
    <numFmt numFmtId="184" formatCode="#,##0;0;&quot;－&quot;"/>
    <numFmt numFmtId="185" formatCode="#,##0;0;&quot;…&quot;"/>
    <numFmt numFmtId="186" formatCode="#,##0;\-#,##0;&quot;-&quot;"/>
    <numFmt numFmtId="187" formatCode="_ &quot;SFr.&quot;* #,##0.00_ ;_ &quot;SFr.&quot;* \-#,##0.00_ ;_ &quot;SFr.&quot;* &quot;-&quot;??_ ;_ @_ "/>
    <numFmt numFmtId="188" formatCode="[$-411]g/&quot;標&quot;&quot;準&quot;"/>
    <numFmt numFmtId="189" formatCode="&quot;｣&quot;#,##0;[Red]\-&quot;｣&quot;#,##0"/>
    <numFmt numFmtId="190" formatCode="#,##0;&quot;△ &quot;#,##0"/>
    <numFmt numFmtId="191" formatCode="#,##0.0;&quot;△ &quot;#,##0.0"/>
    <numFmt numFmtId="192" formatCode="0.0_);[Red]\(0.0\)"/>
  </numFmts>
  <fonts count="85">
    <font>
      <sz val="11"/>
      <name val="ＭＳ Ｐゴシック"/>
      <family val="3"/>
      <charset val="128"/>
    </font>
    <font>
      <sz val="11"/>
      <name val="ＭＳ Ｐゴシック"/>
      <family val="3"/>
      <charset val="128"/>
    </font>
    <font>
      <u/>
      <sz val="6.6"/>
      <color indexed="12"/>
      <name val="ＭＳ Ｐゴシック"/>
      <family val="3"/>
      <charset val="128"/>
    </font>
    <font>
      <sz val="14"/>
      <name val="ＭＳ 明朝"/>
      <family val="1"/>
      <charset val="128"/>
    </font>
    <font>
      <sz val="6"/>
      <name val="ＭＳ Ｐゴシック"/>
      <family val="3"/>
      <charset val="128"/>
    </font>
    <font>
      <sz val="9"/>
      <color indexed="8"/>
      <name val="ＭＳ 明朝"/>
      <family val="1"/>
      <charset val="128"/>
    </font>
    <font>
      <sz val="7"/>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0"/>
      <color indexed="8"/>
      <name val="ＭＳ 明朝"/>
      <family val="1"/>
      <charset val="128"/>
    </font>
    <font>
      <sz val="8"/>
      <color indexed="8"/>
      <name val="ＭＳ 明朝"/>
      <family val="1"/>
      <charset val="128"/>
    </font>
    <font>
      <b/>
      <sz val="16"/>
      <color indexed="8"/>
      <name val="ＭＳ 明朝"/>
      <family val="1"/>
      <charset val="128"/>
    </font>
    <font>
      <sz val="9"/>
      <name val="ＭＳ 明朝"/>
      <family val="1"/>
      <charset val="128"/>
    </font>
    <font>
      <sz val="10"/>
      <name val="ＭＳ Ｐゴシック"/>
      <family val="3"/>
      <charset val="128"/>
    </font>
    <font>
      <sz val="6"/>
      <name val="MSPゴシック"/>
      <family val="3"/>
      <charset val="128"/>
    </font>
    <font>
      <u/>
      <sz val="11"/>
      <color theme="1"/>
      <name val="ＭＳ 明朝"/>
      <family val="1"/>
      <charset val="128"/>
    </font>
    <font>
      <sz val="11"/>
      <color theme="1"/>
      <name val="ＭＳ 明朝"/>
      <family val="1"/>
      <charset val="128"/>
    </font>
    <font>
      <sz val="10"/>
      <color theme="1"/>
      <name val="ＭＳ 明朝"/>
      <family val="1"/>
      <charset val="128"/>
    </font>
    <font>
      <u/>
      <sz val="18"/>
      <color theme="1"/>
      <name val="ＭＳ 明朝"/>
      <family val="1"/>
      <charset val="128"/>
    </font>
    <font>
      <sz val="18"/>
      <color theme="1"/>
      <name val="ＭＳ 明朝"/>
      <family val="1"/>
      <charset val="128"/>
    </font>
    <font>
      <b/>
      <sz val="11"/>
      <color theme="1"/>
      <name val="ＭＳ 明朝"/>
      <family val="1"/>
      <charset val="128"/>
    </font>
    <font>
      <sz val="9"/>
      <color theme="1"/>
      <name val="ＭＳ 明朝"/>
      <family val="1"/>
      <charset val="128"/>
    </font>
    <font>
      <b/>
      <sz val="18"/>
      <color theme="1"/>
      <name val="ＭＳ 明朝"/>
      <family val="1"/>
      <charset val="128"/>
    </font>
    <font>
      <sz val="10"/>
      <color theme="1"/>
      <name val="ＭＳ Ｐ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
      <sz val="7"/>
      <color theme="1"/>
      <name val="ＭＳ 明朝"/>
      <family val="1"/>
      <charset val="128"/>
    </font>
    <font>
      <sz val="8"/>
      <color theme="1"/>
      <name val="ＭＳ 明朝"/>
      <family val="1"/>
      <charset val="128"/>
    </font>
    <font>
      <u/>
      <sz val="10"/>
      <color theme="1"/>
      <name val="ＭＳ 明朝"/>
      <family val="1"/>
      <charset val="128"/>
    </font>
    <font>
      <u/>
      <sz val="14"/>
      <color theme="1"/>
      <name val="ＭＳ 明朝"/>
      <family val="1"/>
      <charset val="128"/>
    </font>
    <font>
      <b/>
      <sz val="16"/>
      <color theme="1"/>
      <name val="ＭＳ 明朝"/>
      <family val="1"/>
      <charset val="128"/>
    </font>
    <font>
      <b/>
      <sz val="18"/>
      <color theme="1"/>
      <name val="ＭＳ Ｐゴシック"/>
      <family val="3"/>
      <charset val="128"/>
    </font>
    <font>
      <u/>
      <sz val="16"/>
      <color theme="1"/>
      <name val="ＭＳ Ｐゴシック"/>
      <family val="3"/>
      <charset val="128"/>
    </font>
    <font>
      <sz val="6"/>
      <color theme="1"/>
      <name val="ＭＳ 明朝"/>
      <family val="1"/>
      <charset val="128"/>
    </font>
    <font>
      <sz val="4"/>
      <color theme="1"/>
      <name val="ＭＳ 明朝"/>
      <family val="1"/>
      <charset val="128"/>
    </font>
    <font>
      <b/>
      <sz val="6"/>
      <color theme="1"/>
      <name val="ＭＳ 明朝"/>
      <family val="1"/>
      <charset val="128"/>
    </font>
    <font>
      <sz val="8.5"/>
      <color theme="1"/>
      <name val="ＭＳ 明朝"/>
      <family val="1"/>
      <charset val="128"/>
    </font>
    <font>
      <u/>
      <sz val="6.6"/>
      <color theme="1"/>
      <name val="ＭＳ Ｐゴシック"/>
      <family val="3"/>
      <charset val="128"/>
    </font>
    <font>
      <sz val="8.3000000000000007"/>
      <color theme="1"/>
      <name val="ＭＳ 明朝"/>
      <family val="1"/>
      <charset val="128"/>
    </font>
    <font>
      <sz val="8.15"/>
      <color theme="1"/>
      <name val="ＭＳ 明朝"/>
      <family val="1"/>
      <charset val="128"/>
    </font>
    <font>
      <u/>
      <sz val="10"/>
      <color theme="1"/>
      <name val="ＭＳ Ｐゴシック"/>
      <family val="3"/>
      <charset val="128"/>
    </font>
    <font>
      <sz val="5"/>
      <color theme="1"/>
      <name val="ＭＳ 明朝"/>
      <family val="1"/>
      <charset val="128"/>
    </font>
    <font>
      <b/>
      <sz val="14"/>
      <color theme="1"/>
      <name val="ＭＳ 明朝"/>
      <family val="1"/>
      <charset val="128"/>
    </font>
    <font>
      <sz val="16"/>
      <color theme="1"/>
      <name val="ＤＦＰ平成明朝体W7"/>
      <family val="1"/>
      <charset val="128"/>
    </font>
    <font>
      <sz val="12"/>
      <color indexed="8"/>
      <name val="ＤＦＰ平成明朝体W7"/>
      <family val="1"/>
      <charset val="128"/>
    </font>
    <font>
      <sz val="12"/>
      <color theme="1"/>
      <name val="ＤＦＰ平成明朝体W7"/>
      <family val="1"/>
      <charset val="128"/>
    </font>
    <font>
      <sz val="14"/>
      <color theme="1"/>
      <name val="ＤＦＰ平成明朝体W7"/>
      <family val="1"/>
      <charset val="128"/>
    </font>
    <font>
      <sz val="10"/>
      <color indexed="8"/>
      <name val="ＤＦＰ平成明朝体W7"/>
      <family val="1"/>
      <charset val="128"/>
    </font>
    <font>
      <sz val="16"/>
      <color indexed="8"/>
      <name val="ＤＦＰ平成明朝体W7"/>
      <family val="1"/>
      <charset val="128"/>
    </font>
    <font>
      <sz val="18"/>
      <color theme="1"/>
      <name val="ＤＦＰ平成明朝体W7"/>
      <family val="1"/>
      <charset val="128"/>
    </font>
    <font>
      <sz val="11"/>
      <color indexed="8"/>
      <name val="ＤＦＰ平成明朝体W7"/>
      <family val="1"/>
      <charset val="128"/>
    </font>
    <font>
      <b/>
      <sz val="16"/>
      <color indexed="8"/>
      <name val="ＭＳ Ｐゴシック"/>
      <family val="3"/>
      <charset val="128"/>
    </font>
    <font>
      <u/>
      <sz val="16"/>
      <color indexed="12"/>
      <name val="ＭＳ Ｐゴシック"/>
      <family val="3"/>
      <charset val="128"/>
    </font>
    <font>
      <u/>
      <sz val="10"/>
      <color indexed="12"/>
      <name val="ＭＳ Ｐゴシック"/>
      <family val="3"/>
      <charset val="128"/>
    </font>
    <font>
      <b/>
      <sz val="10"/>
      <color indexed="8"/>
      <name val="ＭＳ Ｐゴシック"/>
      <family val="3"/>
      <charset val="128"/>
    </font>
    <font>
      <sz val="10"/>
      <color indexed="8"/>
      <name val="ＭＳ Ｐゴシック"/>
      <family val="3"/>
      <charset val="128"/>
    </font>
    <font>
      <sz val="12"/>
      <color indexed="12"/>
      <name val="ＭＳ Ｐゴシック"/>
      <family val="3"/>
      <charset val="128"/>
    </font>
    <font>
      <sz val="12"/>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top/>
      <bottom style="medium">
        <color indexed="8"/>
      </bottom>
      <diagonal/>
    </border>
    <border>
      <left/>
      <right/>
      <top/>
      <bottom style="medium">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64"/>
      </left>
      <right/>
      <top/>
      <bottom style="medium">
        <color indexed="64"/>
      </bottom>
      <diagonal/>
    </border>
    <border>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top style="medium">
        <color indexed="8"/>
      </top>
      <bottom/>
      <diagonal/>
    </border>
    <border>
      <left/>
      <right/>
      <top style="medium">
        <color indexed="8"/>
      </top>
      <bottom/>
      <diagonal/>
    </border>
    <border>
      <left style="thin">
        <color indexed="8"/>
      </left>
      <right/>
      <top style="thin">
        <color indexed="8"/>
      </top>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double">
        <color indexed="64"/>
      </right>
      <top/>
      <bottom style="medium">
        <color indexed="64"/>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64"/>
      </top>
      <bottom/>
      <diagonal/>
    </border>
    <border>
      <left/>
      <right/>
      <top style="thin">
        <color indexed="8"/>
      </top>
      <bottom style="thin">
        <color indexed="8"/>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8"/>
      </right>
      <top style="medium">
        <color indexed="64"/>
      </top>
      <bottom style="thin">
        <color indexed="8"/>
      </bottom>
      <diagonal/>
    </border>
    <border>
      <left/>
      <right style="thin">
        <color indexed="8"/>
      </right>
      <top style="medium">
        <color indexed="64"/>
      </top>
      <bottom style="thin">
        <color indexed="64"/>
      </bottom>
      <diagonal/>
    </border>
    <border>
      <left style="thin">
        <color indexed="64"/>
      </left>
      <right style="thin">
        <color indexed="64"/>
      </right>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64"/>
      </bottom>
      <diagonal/>
    </border>
    <border>
      <left/>
      <right style="thin">
        <color indexed="8"/>
      </right>
      <top style="medium">
        <color indexed="8"/>
      </top>
      <bottom/>
      <diagonal/>
    </border>
    <border>
      <left/>
      <right style="thin">
        <color indexed="8"/>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64"/>
      </top>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style="double">
        <color indexed="64"/>
      </left>
      <right/>
      <top/>
      <bottom/>
      <diagonal/>
    </border>
    <border>
      <left style="double">
        <color indexed="64"/>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8"/>
      </bottom>
      <diagonal/>
    </border>
  </borders>
  <cellStyleXfs count="7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86" fontId="25" fillId="0" borderId="0" applyFill="0" applyBorder="0" applyAlignment="0"/>
    <xf numFmtId="41" fontId="26" fillId="0" borderId="0" applyFont="0" applyFill="0" applyBorder="0" applyAlignment="0" applyProtection="0"/>
    <xf numFmtId="43" fontId="26" fillId="0" borderId="0" applyFont="0" applyFill="0" applyBorder="0" applyAlignment="0" applyProtection="0"/>
    <xf numFmtId="188" fontId="1" fillId="0" borderId="0" applyFont="0" applyFill="0" applyBorder="0" applyAlignment="0" applyProtection="0"/>
    <xf numFmtId="189" fontId="1" fillId="0" borderId="0" applyFont="0" applyFill="0" applyBorder="0" applyAlignment="0" applyProtection="0"/>
    <xf numFmtId="0" fontId="27" fillId="0" borderId="0">
      <alignment horizontal="left"/>
    </xf>
    <xf numFmtId="38" fontId="28" fillId="16" borderId="0" applyNumberFormat="0" applyBorder="0" applyAlignment="0" applyProtection="0"/>
    <xf numFmtId="0" fontId="29" fillId="0" borderId="1" applyNumberFormat="0" applyAlignment="0" applyProtection="0">
      <alignment horizontal="left" vertical="center"/>
    </xf>
    <xf numFmtId="0" fontId="29" fillId="0" borderId="2">
      <alignment horizontal="left" vertical="center"/>
    </xf>
    <xf numFmtId="10" fontId="28" fillId="17" borderId="3" applyNumberFormat="0" applyBorder="0" applyAlignment="0" applyProtection="0"/>
    <xf numFmtId="187" fontId="7" fillId="0" borderId="0"/>
    <xf numFmtId="0" fontId="26" fillId="0" borderId="0"/>
    <xf numFmtId="10" fontId="26" fillId="0" borderId="0" applyFont="0" applyFill="0" applyBorder="0" applyAlignment="0" applyProtection="0"/>
    <xf numFmtId="4" fontId="27" fillId="0" borderId="0">
      <alignment horizontal="right"/>
    </xf>
    <xf numFmtId="4" fontId="30" fillId="0" borderId="0">
      <alignment horizontal="right"/>
    </xf>
    <xf numFmtId="0" fontId="31" fillId="0" borderId="0">
      <alignment horizontal="left"/>
    </xf>
    <xf numFmtId="0" fontId="32" fillId="0" borderId="0"/>
    <xf numFmtId="0" fontId="33" fillId="0" borderId="0">
      <alignment horizont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34" fillId="0" borderId="0">
      <alignment vertical="center"/>
    </xf>
    <xf numFmtId="0" fontId="10" fillId="0" borderId="0" applyNumberFormat="0" applyFill="0" applyBorder="0" applyAlignment="0" applyProtection="0">
      <alignment vertical="center"/>
    </xf>
    <xf numFmtId="0" fontId="11" fillId="22" borderId="4" applyNumberFormat="0" applyAlignment="0" applyProtection="0">
      <alignment vertical="center"/>
    </xf>
    <xf numFmtId="0" fontId="12" fillId="23"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4" borderId="5" applyNumberFormat="0" applyFont="0" applyAlignment="0" applyProtection="0">
      <alignment vertical="center"/>
    </xf>
    <xf numFmtId="0" fontId="13" fillId="0" borderId="6" applyNumberFormat="0" applyFill="0" applyAlignment="0" applyProtection="0">
      <alignment vertical="center"/>
    </xf>
    <xf numFmtId="0" fontId="14" fillId="3" borderId="0" applyNumberFormat="0" applyBorder="0" applyAlignment="0" applyProtection="0">
      <alignment vertical="center"/>
    </xf>
    <xf numFmtId="0" fontId="15" fillId="25" borderId="7"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25" borderId="12" applyNumberFormat="0" applyAlignment="0" applyProtection="0">
      <alignment vertical="center"/>
    </xf>
    <xf numFmtId="0" fontId="22" fillId="0" borderId="0" applyNumberFormat="0" applyFill="0" applyBorder="0" applyAlignment="0" applyProtection="0">
      <alignment vertical="center"/>
    </xf>
    <xf numFmtId="0" fontId="23" fillId="7" borderId="7"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24" fillId="4" borderId="0" applyNumberFormat="0" applyBorder="0" applyAlignment="0" applyProtection="0">
      <alignment vertical="center"/>
    </xf>
    <xf numFmtId="0" fontId="1" fillId="0" borderId="0"/>
  </cellStyleXfs>
  <cellXfs count="904">
    <xf numFmtId="177" fontId="2" fillId="0" borderId="0" xfId="0" applyNumberFormat="1" applyFont="1" applyAlignment="1">
      <alignment horizontal="center"/>
    </xf>
    <xf numFmtId="0" fontId="41" fillId="0" borderId="0" xfId="47" applyNumberFormat="1" applyFont="1" applyAlignment="1" applyProtection="1">
      <alignment vertical="center"/>
    </xf>
    <xf numFmtId="0" fontId="42" fillId="0" borderId="0" xfId="73" applyNumberFormat="1" applyFont="1" applyAlignment="1">
      <alignment horizontal="right" vertical="center"/>
    </xf>
    <xf numFmtId="0" fontId="42" fillId="0" borderId="0" xfId="73" applyNumberFormat="1" applyFont="1">
      <alignment vertical="center"/>
    </xf>
    <xf numFmtId="0" fontId="42" fillId="0" borderId="13" xfId="73" applyNumberFormat="1" applyFont="1" applyBorder="1" applyAlignment="1">
      <alignment horizontal="right" vertical="center"/>
    </xf>
    <xf numFmtId="0" fontId="42" fillId="0" borderId="13" xfId="73" applyNumberFormat="1" applyFont="1" applyBorder="1">
      <alignment vertical="center"/>
    </xf>
    <xf numFmtId="0" fontId="43" fillId="0" borderId="13" xfId="73" applyNumberFormat="1" applyFont="1" applyBorder="1" applyAlignment="1">
      <alignment horizontal="right" vertical="center"/>
    </xf>
    <xf numFmtId="0" fontId="43" fillId="0" borderId="0" xfId="73" applyNumberFormat="1" applyFont="1" applyAlignment="1">
      <alignment horizontal="right" vertical="center"/>
    </xf>
    <xf numFmtId="0" fontId="43" fillId="0" borderId="14" xfId="73" applyNumberFormat="1" applyFont="1" applyBorder="1" applyAlignment="1">
      <alignment horizontal="center" vertical="center"/>
    </xf>
    <xf numFmtId="0" fontId="43" fillId="0" borderId="0" xfId="73" applyNumberFormat="1" applyFont="1" applyAlignment="1">
      <alignment horizontal="center" vertical="center"/>
    </xf>
    <xf numFmtId="0" fontId="43" fillId="0" borderId="15" xfId="73" applyNumberFormat="1" applyFont="1" applyBorder="1" applyAlignment="1">
      <alignment vertical="center"/>
    </xf>
    <xf numFmtId="0" fontId="43" fillId="0" borderId="16" xfId="73" applyNumberFormat="1" applyFont="1" applyBorder="1" applyAlignment="1">
      <alignment horizontal="center" vertical="center"/>
    </xf>
    <xf numFmtId="0" fontId="43" fillId="0" borderId="16" xfId="73" applyNumberFormat="1" applyFont="1" applyBorder="1" applyAlignment="1">
      <alignment vertical="center"/>
    </xf>
    <xf numFmtId="0" fontId="43" fillId="0" borderId="15" xfId="73" applyNumberFormat="1" applyFont="1" applyBorder="1" applyAlignment="1">
      <alignment horizontal="centerContinuous" vertical="center"/>
    </xf>
    <xf numFmtId="0" fontId="43" fillId="0" borderId="16" xfId="73" applyNumberFormat="1" applyFont="1" applyBorder="1" applyAlignment="1">
      <alignment horizontal="centerContinuous" vertical="center"/>
    </xf>
    <xf numFmtId="0" fontId="43" fillId="0" borderId="16" xfId="73" applyNumberFormat="1" applyFont="1" applyBorder="1" applyAlignment="1">
      <alignment horizontal="right" vertical="center"/>
    </xf>
    <xf numFmtId="0" fontId="43" fillId="0" borderId="15" xfId="73" applyNumberFormat="1" applyFont="1" applyBorder="1" applyAlignment="1">
      <alignment horizontal="center" vertical="center"/>
    </xf>
    <xf numFmtId="0" fontId="43" fillId="0" borderId="17" xfId="73" applyNumberFormat="1" applyFont="1" applyBorder="1" applyAlignment="1">
      <alignment horizontal="left" vertical="center"/>
    </xf>
    <xf numFmtId="37" fontId="43" fillId="0" borderId="14" xfId="73" applyNumberFormat="1" applyFont="1" applyBorder="1" applyAlignment="1">
      <alignment horizontal="right" vertical="center"/>
    </xf>
    <xf numFmtId="37" fontId="43" fillId="0" borderId="0" xfId="73" applyNumberFormat="1" applyFont="1" applyAlignment="1">
      <alignment horizontal="right" vertical="center"/>
    </xf>
    <xf numFmtId="49" fontId="43" fillId="0" borderId="17" xfId="73" quotePrefix="1" applyNumberFormat="1" applyFont="1" applyBorder="1" applyAlignment="1">
      <alignment horizontal="left" vertical="center"/>
    </xf>
    <xf numFmtId="37" fontId="42" fillId="0" borderId="0" xfId="73" applyNumberFormat="1" applyFont="1">
      <alignment vertical="center"/>
    </xf>
    <xf numFmtId="37" fontId="43" fillId="0" borderId="0" xfId="73" applyNumberFormat="1" applyFont="1" applyBorder="1" applyAlignment="1">
      <alignment horizontal="right" vertical="center"/>
    </xf>
    <xf numFmtId="37" fontId="43" fillId="0" borderId="18" xfId="73" applyNumberFormat="1" applyFont="1" applyBorder="1" applyAlignment="1">
      <alignment horizontal="right" vertical="center"/>
    </xf>
    <xf numFmtId="37" fontId="43" fillId="0" borderId="19" xfId="73" applyNumberFormat="1" applyFont="1" applyBorder="1" applyAlignment="1">
      <alignment horizontal="right" vertical="center"/>
    </xf>
    <xf numFmtId="0" fontId="43" fillId="0" borderId="0" xfId="73" applyNumberFormat="1" applyFont="1" applyBorder="1" applyAlignment="1">
      <alignment vertical="center"/>
    </xf>
    <xf numFmtId="0" fontId="42" fillId="0" borderId="0" xfId="73" applyNumberFormat="1" applyFont="1" applyBorder="1" applyAlignment="1">
      <alignment vertical="center"/>
    </xf>
    <xf numFmtId="0" fontId="42" fillId="0" borderId="0" xfId="73" applyFont="1" applyBorder="1" applyAlignment="1">
      <alignment vertical="center"/>
    </xf>
    <xf numFmtId="0" fontId="42" fillId="0" borderId="0" xfId="73" applyNumberFormat="1" applyFont="1" applyBorder="1">
      <alignment vertical="center"/>
    </xf>
    <xf numFmtId="41" fontId="42" fillId="0" borderId="0" xfId="73" applyNumberFormat="1" applyFont="1">
      <alignment vertical="center"/>
    </xf>
    <xf numFmtId="0" fontId="42" fillId="0" borderId="0" xfId="73" applyNumberFormat="1" applyFont="1" applyAlignment="1">
      <alignment horizontal="center"/>
    </xf>
    <xf numFmtId="0" fontId="44" fillId="0" borderId="0" xfId="47" applyFont="1" applyAlignment="1" applyProtection="1">
      <alignment vertical="center"/>
    </xf>
    <xf numFmtId="0" fontId="45" fillId="0" borderId="0" xfId="74" applyFont="1">
      <alignment vertical="center"/>
    </xf>
    <xf numFmtId="0" fontId="42" fillId="0" borderId="0" xfId="74" applyFont="1" applyAlignment="1"/>
    <xf numFmtId="3" fontId="46" fillId="0" borderId="13" xfId="74" applyNumberFormat="1" applyFont="1" applyBorder="1" applyAlignment="1"/>
    <xf numFmtId="3" fontId="42" fillId="0" borderId="13" xfId="74" applyNumberFormat="1" applyFont="1" applyBorder="1" applyAlignment="1"/>
    <xf numFmtId="0" fontId="42" fillId="0" borderId="13" xfId="74" applyFont="1" applyBorder="1" applyAlignment="1"/>
    <xf numFmtId="3" fontId="42" fillId="0" borderId="13" xfId="74" applyNumberFormat="1" applyFont="1" applyBorder="1" applyAlignment="1">
      <alignment horizontal="right"/>
    </xf>
    <xf numFmtId="0" fontId="42" fillId="0" borderId="0" xfId="74" applyFont="1">
      <alignment vertical="center"/>
    </xf>
    <xf numFmtId="3" fontId="43" fillId="0" borderId="15" xfId="74" applyNumberFormat="1" applyFont="1" applyBorder="1" applyAlignment="1">
      <alignment horizontal="center" vertical="center"/>
    </xf>
    <xf numFmtId="3" fontId="47" fillId="0" borderId="20" xfId="74" applyNumberFormat="1" applyFont="1" applyBorder="1" applyAlignment="1">
      <alignment horizontal="left" vertical="center"/>
    </xf>
    <xf numFmtId="3" fontId="47" fillId="0" borderId="0" xfId="74" applyNumberFormat="1" applyFont="1" applyAlignment="1">
      <alignment horizontal="right" vertical="center"/>
    </xf>
    <xf numFmtId="3" fontId="47" fillId="0" borderId="21" xfId="74" quotePrefix="1" applyNumberFormat="1" applyFont="1" applyBorder="1" applyAlignment="1">
      <alignment horizontal="left" vertical="center"/>
    </xf>
    <xf numFmtId="0" fontId="47" fillId="0" borderId="0" xfId="74" applyFont="1" applyBorder="1" applyAlignment="1">
      <alignment horizontal="right" vertical="center"/>
    </xf>
    <xf numFmtId="3" fontId="47" fillId="0" borderId="21" xfId="74" applyNumberFormat="1" applyFont="1" applyBorder="1" applyAlignment="1">
      <alignment horizontal="center" vertical="center" shrinkToFit="1"/>
    </xf>
    <xf numFmtId="3" fontId="47" fillId="0" borderId="21" xfId="74" applyNumberFormat="1" applyFont="1" applyBorder="1" applyAlignment="1">
      <alignment horizontal="distributed" vertical="center"/>
    </xf>
    <xf numFmtId="3" fontId="47" fillId="0" borderId="21" xfId="74" applyNumberFormat="1" applyFont="1" applyBorder="1" applyAlignment="1">
      <alignment horizontal="distributed" vertical="center" wrapText="1"/>
    </xf>
    <xf numFmtId="3" fontId="47" fillId="0" borderId="22" xfId="74" applyNumberFormat="1" applyFont="1" applyBorder="1" applyAlignment="1">
      <alignment horizontal="distributed" vertical="center" wrapText="1"/>
    </xf>
    <xf numFmtId="3" fontId="47" fillId="0" borderId="13" xfId="74" applyNumberFormat="1" applyFont="1" applyBorder="1" applyAlignment="1">
      <alignment horizontal="right" vertical="center"/>
    </xf>
    <xf numFmtId="0" fontId="47" fillId="0" borderId="13" xfId="74" applyFont="1" applyBorder="1" applyAlignment="1">
      <alignment horizontal="right" vertical="center"/>
    </xf>
    <xf numFmtId="3" fontId="43" fillId="0" borderId="23" xfId="74" applyNumberFormat="1" applyFont="1" applyBorder="1" applyAlignment="1">
      <alignment vertical="center"/>
    </xf>
    <xf numFmtId="3" fontId="42" fillId="0" borderId="23" xfId="74" applyNumberFormat="1" applyFont="1" applyBorder="1" applyAlignment="1">
      <alignment vertical="center"/>
    </xf>
    <xf numFmtId="3" fontId="42" fillId="0" borderId="0" xfId="74" applyNumberFormat="1" applyFont="1">
      <alignment vertical="center"/>
    </xf>
    <xf numFmtId="3" fontId="41" fillId="0" borderId="0" xfId="47" applyNumberFormat="1" applyFont="1" applyAlignment="1" applyProtection="1">
      <alignment vertical="center"/>
    </xf>
    <xf numFmtId="3" fontId="48" fillId="0" borderId="0" xfId="74" applyNumberFormat="1" applyFont="1" applyAlignment="1">
      <alignment vertical="center"/>
    </xf>
    <xf numFmtId="3" fontId="42" fillId="0" borderId="13" xfId="74" applyNumberFormat="1" applyFont="1" applyBorder="1" applyAlignment="1">
      <alignment horizontal="right" vertical="center"/>
    </xf>
    <xf numFmtId="3" fontId="42" fillId="0" borderId="13" xfId="74" applyNumberFormat="1" applyFont="1" applyBorder="1">
      <alignment vertical="center"/>
    </xf>
    <xf numFmtId="3" fontId="43" fillId="0" borderId="13" xfId="74" applyNumberFormat="1" applyFont="1" applyBorder="1" applyAlignment="1">
      <alignment horizontal="right" vertical="center"/>
    </xf>
    <xf numFmtId="3" fontId="42" fillId="0" borderId="0" xfId="74" applyNumberFormat="1" applyFont="1" applyAlignment="1">
      <alignment horizontal="center" vertical="center"/>
    </xf>
    <xf numFmtId="3" fontId="43" fillId="0" borderId="24" xfId="74" applyNumberFormat="1" applyFont="1" applyBorder="1" applyAlignment="1">
      <alignment horizontal="center" vertical="center"/>
    </xf>
    <xf numFmtId="3" fontId="43" fillId="0" borderId="25" xfId="74" applyNumberFormat="1" applyFont="1" applyBorder="1" applyAlignment="1">
      <alignment horizontal="center" vertical="center"/>
    </xf>
    <xf numFmtId="3" fontId="43" fillId="0" borderId="26" xfId="74" applyNumberFormat="1" applyFont="1" applyBorder="1" applyAlignment="1">
      <alignment horizontal="center" vertical="center"/>
    </xf>
    <xf numFmtId="3" fontId="43" fillId="0" borderId="27" xfId="74" applyNumberFormat="1" applyFont="1" applyBorder="1" applyAlignment="1">
      <alignment horizontal="left" vertical="center"/>
    </xf>
    <xf numFmtId="3" fontId="43" fillId="0" borderId="28" xfId="74" applyNumberFormat="1" applyFont="1" applyBorder="1" applyAlignment="1">
      <alignment horizontal="right" vertical="center"/>
    </xf>
    <xf numFmtId="3" fontId="43" fillId="0" borderId="0" xfId="74" applyNumberFormat="1" applyFont="1" applyBorder="1" applyAlignment="1">
      <alignment horizontal="right" vertical="center"/>
    </xf>
    <xf numFmtId="3" fontId="43" fillId="0" borderId="29" xfId="74" applyNumberFormat="1" applyFont="1" applyBorder="1" applyAlignment="1">
      <alignment horizontal="distributed" vertical="center"/>
    </xf>
    <xf numFmtId="3" fontId="43" fillId="0" borderId="27" xfId="74" applyNumberFormat="1" applyFont="1" applyBorder="1" applyAlignment="1">
      <alignment horizontal="right" vertical="center"/>
    </xf>
    <xf numFmtId="184" fontId="49" fillId="0" borderId="0" xfId="0" applyNumberFormat="1" applyFont="1" applyAlignment="1"/>
    <xf numFmtId="184" fontId="50" fillId="0" borderId="0" xfId="0" applyNumberFormat="1" applyFont="1" applyAlignment="1"/>
    <xf numFmtId="3" fontId="43" fillId="0" borderId="0" xfId="74" quotePrefix="1" applyNumberFormat="1" applyFont="1" applyBorder="1" applyAlignment="1">
      <alignment horizontal="left" vertical="center"/>
    </xf>
    <xf numFmtId="3" fontId="43" fillId="0" borderId="30" xfId="74" applyNumberFormat="1" applyFont="1" applyBorder="1" applyAlignment="1">
      <alignment horizontal="distributed" vertical="center"/>
    </xf>
    <xf numFmtId="184" fontId="49" fillId="0" borderId="0" xfId="0" applyNumberFormat="1" applyFont="1" applyBorder="1" applyAlignment="1"/>
    <xf numFmtId="184" fontId="50" fillId="0" borderId="0" xfId="0" applyNumberFormat="1" applyFont="1" applyBorder="1" applyAlignment="1"/>
    <xf numFmtId="3" fontId="43" fillId="0" borderId="21" xfId="74" applyNumberFormat="1" applyFont="1" applyBorder="1" applyAlignment="1">
      <alignment horizontal="distributed" vertical="center"/>
    </xf>
    <xf numFmtId="185" fontId="50" fillId="0" borderId="0" xfId="0" applyNumberFormat="1" applyFont="1" applyBorder="1" applyAlignment="1"/>
    <xf numFmtId="3" fontId="43" fillId="0" borderId="31" xfId="74" applyNumberFormat="1" applyFont="1" applyBorder="1" applyAlignment="1">
      <alignment horizontal="center" vertical="center" shrinkToFit="1"/>
    </xf>
    <xf numFmtId="184" fontId="50" fillId="0" borderId="21" xfId="0" applyNumberFormat="1" applyFont="1" applyBorder="1" applyAlignment="1"/>
    <xf numFmtId="3" fontId="43" fillId="0" borderId="22" xfId="74" applyNumberFormat="1" applyFont="1" applyBorder="1" applyAlignment="1">
      <alignment horizontal="distributed" vertical="center"/>
    </xf>
    <xf numFmtId="184" fontId="49" fillId="0" borderId="13" xfId="0" applyNumberFormat="1" applyFont="1" applyBorder="1" applyAlignment="1"/>
    <xf numFmtId="3" fontId="43" fillId="0" borderId="0" xfId="74" applyNumberFormat="1" applyFont="1" applyBorder="1" applyAlignment="1">
      <alignment vertical="center"/>
    </xf>
    <xf numFmtId="3" fontId="42" fillId="0" borderId="0" xfId="74" applyNumberFormat="1" applyFont="1" applyBorder="1" applyAlignment="1">
      <alignment horizontal="right" vertical="center"/>
    </xf>
    <xf numFmtId="0" fontId="51" fillId="0" borderId="0" xfId="74" applyFont="1" applyBorder="1" applyAlignment="1">
      <alignment horizontal="right" vertical="center"/>
    </xf>
    <xf numFmtId="3" fontId="42" fillId="0" borderId="0" xfId="74" applyNumberFormat="1" applyFont="1" applyAlignment="1">
      <alignment horizontal="right" vertical="center"/>
    </xf>
    <xf numFmtId="3" fontId="45" fillId="0" borderId="0" xfId="74" applyNumberFormat="1" applyFont="1">
      <alignment vertical="center"/>
    </xf>
    <xf numFmtId="3" fontId="42" fillId="0" borderId="13" xfId="74" applyNumberFormat="1" applyFont="1" applyBorder="1" applyAlignment="1">
      <alignment vertical="center"/>
    </xf>
    <xf numFmtId="3" fontId="42" fillId="0" borderId="0" xfId="74" applyNumberFormat="1" applyFont="1" applyAlignment="1">
      <alignment vertical="center"/>
    </xf>
    <xf numFmtId="3" fontId="43" fillId="0" borderId="32" xfId="74" applyNumberFormat="1" applyFont="1" applyBorder="1" applyAlignment="1">
      <alignment horizontal="center" vertical="center"/>
    </xf>
    <xf numFmtId="3" fontId="43" fillId="0" borderId="3" xfId="74" applyNumberFormat="1" applyFont="1" applyBorder="1" applyAlignment="1">
      <alignment horizontal="center" vertical="center"/>
    </xf>
    <xf numFmtId="3" fontId="43" fillId="0" borderId="33" xfId="74" applyNumberFormat="1" applyFont="1" applyBorder="1" applyAlignment="1">
      <alignment horizontal="center" vertical="center"/>
    </xf>
    <xf numFmtId="3" fontId="43" fillId="0" borderId="0" xfId="74" applyNumberFormat="1" applyFont="1" applyAlignment="1">
      <alignment horizontal="left" vertical="center"/>
    </xf>
    <xf numFmtId="3" fontId="43" fillId="0" borderId="14" xfId="74" applyNumberFormat="1" applyFont="1" applyBorder="1" applyAlignment="1">
      <alignment vertical="center"/>
    </xf>
    <xf numFmtId="3" fontId="43" fillId="0" borderId="0" xfId="74" applyNumberFormat="1" applyFont="1" applyAlignment="1">
      <alignment vertical="center"/>
    </xf>
    <xf numFmtId="3" fontId="43" fillId="0" borderId="0" xfId="74" applyNumberFormat="1" applyFont="1" applyAlignment="1">
      <alignment horizontal="right" vertical="center"/>
    </xf>
    <xf numFmtId="3" fontId="43" fillId="0" borderId="0" xfId="74" quotePrefix="1" applyNumberFormat="1" applyFont="1">
      <alignment vertical="center"/>
    </xf>
    <xf numFmtId="3" fontId="43" fillId="0" borderId="0" xfId="74" quotePrefix="1" applyNumberFormat="1" applyFont="1" applyBorder="1">
      <alignment vertical="center"/>
    </xf>
    <xf numFmtId="3" fontId="43" fillId="0" borderId="17" xfId="74" applyNumberFormat="1" applyFont="1" applyBorder="1" applyAlignment="1">
      <alignment horizontal="center" vertical="center"/>
    </xf>
    <xf numFmtId="3" fontId="43" fillId="0" borderId="0" xfId="74" applyNumberFormat="1" applyFont="1" applyAlignment="1">
      <alignment horizontal="center" vertical="center"/>
    </xf>
    <xf numFmtId="3" fontId="43" fillId="0" borderId="13" xfId="74" applyNumberFormat="1" applyFont="1" applyBorder="1" applyAlignment="1">
      <alignment horizontal="center" vertical="center"/>
    </xf>
    <xf numFmtId="3" fontId="43" fillId="0" borderId="34" xfId="74" applyNumberFormat="1" applyFont="1" applyBorder="1" applyAlignment="1">
      <alignment horizontal="right" vertical="center"/>
    </xf>
    <xf numFmtId="3" fontId="47" fillId="0" borderId="0" xfId="74" applyNumberFormat="1" applyFont="1" applyBorder="1" applyAlignment="1">
      <alignment vertical="center"/>
    </xf>
    <xf numFmtId="0" fontId="52" fillId="0" borderId="0" xfId="74" applyFont="1" applyBorder="1" applyAlignment="1">
      <alignment vertical="center"/>
    </xf>
    <xf numFmtId="3" fontId="42" fillId="0" borderId="0" xfId="74" applyNumberFormat="1" applyFont="1" applyBorder="1">
      <alignment vertical="center"/>
    </xf>
    <xf numFmtId="3" fontId="44" fillId="0" borderId="0" xfId="47" applyNumberFormat="1" applyFont="1" applyAlignment="1" applyProtection="1">
      <alignment vertical="center"/>
    </xf>
    <xf numFmtId="3" fontId="45" fillId="0" borderId="0" xfId="74" applyNumberFormat="1" applyFont="1" applyBorder="1">
      <alignment vertical="center"/>
    </xf>
    <xf numFmtId="3" fontId="43" fillId="0" borderId="28" xfId="74" applyNumberFormat="1" applyFont="1" applyBorder="1">
      <alignment vertical="center"/>
    </xf>
    <xf numFmtId="3" fontId="43" fillId="0" borderId="0" xfId="74" applyNumberFormat="1" applyFont="1" applyBorder="1">
      <alignment vertical="center"/>
    </xf>
    <xf numFmtId="3" fontId="43" fillId="0" borderId="13" xfId="74" quotePrefix="1" applyNumberFormat="1" applyFont="1" applyBorder="1">
      <alignment vertical="center"/>
    </xf>
    <xf numFmtId="3" fontId="43" fillId="0" borderId="35" xfId="74" applyNumberFormat="1" applyFont="1" applyBorder="1">
      <alignment vertical="center"/>
    </xf>
    <xf numFmtId="3" fontId="43" fillId="0" borderId="13" xfId="74" applyNumberFormat="1" applyFont="1" applyBorder="1">
      <alignment vertical="center"/>
    </xf>
    <xf numFmtId="3" fontId="43" fillId="0" borderId="13" xfId="74" applyNumberFormat="1" applyFont="1" applyBorder="1" applyAlignment="1">
      <alignment vertical="center"/>
    </xf>
    <xf numFmtId="3" fontId="47" fillId="0" borderId="36" xfId="74" applyNumberFormat="1" applyFont="1" applyBorder="1" applyAlignment="1">
      <alignment vertical="center"/>
    </xf>
    <xf numFmtId="0" fontId="52" fillId="0" borderId="13" xfId="74" applyFont="1" applyBorder="1" applyAlignment="1">
      <alignment vertical="center"/>
    </xf>
    <xf numFmtId="3" fontId="47" fillId="0" borderId="13" xfId="74" applyNumberFormat="1" applyFont="1" applyBorder="1" applyAlignment="1">
      <alignment vertical="center"/>
    </xf>
    <xf numFmtId="3" fontId="42" fillId="0" borderId="0" xfId="74" applyNumberFormat="1" applyFont="1" applyBorder="1" applyAlignment="1">
      <alignment vertical="center"/>
    </xf>
    <xf numFmtId="3" fontId="43" fillId="0" borderId="28" xfId="74" applyNumberFormat="1" applyFont="1" applyBorder="1" applyAlignment="1">
      <alignment vertical="center"/>
    </xf>
    <xf numFmtId="3" fontId="43" fillId="0" borderId="35" xfId="74" applyNumberFormat="1" applyFont="1" applyBorder="1" applyAlignment="1">
      <alignment vertical="center"/>
    </xf>
    <xf numFmtId="3" fontId="42" fillId="0" borderId="16" xfId="74" applyNumberFormat="1" applyFont="1" applyBorder="1" applyAlignment="1">
      <alignment vertical="center"/>
    </xf>
    <xf numFmtId="3" fontId="43" fillId="0" borderId="37" xfId="74" applyNumberFormat="1" applyFont="1" applyBorder="1" applyAlignment="1">
      <alignment horizontal="left" vertical="center"/>
    </xf>
    <xf numFmtId="3" fontId="47" fillId="0" borderId="0" xfId="74" applyNumberFormat="1" applyFont="1">
      <alignment vertical="center"/>
    </xf>
    <xf numFmtId="3" fontId="47" fillId="0" borderId="0" xfId="74" applyNumberFormat="1" applyFont="1" applyAlignment="1">
      <alignment vertical="center"/>
    </xf>
    <xf numFmtId="3" fontId="43" fillId="0" borderId="17" xfId="74" quotePrefix="1" applyNumberFormat="1" applyFont="1" applyBorder="1">
      <alignment vertical="center"/>
    </xf>
    <xf numFmtId="3" fontId="43" fillId="0" borderId="17" xfId="74" applyNumberFormat="1" applyFont="1" applyBorder="1">
      <alignment vertical="center"/>
    </xf>
    <xf numFmtId="3" fontId="47" fillId="0" borderId="0" xfId="74" applyNumberFormat="1" applyFont="1" applyBorder="1">
      <alignment vertical="center"/>
    </xf>
    <xf numFmtId="3" fontId="43" fillId="0" borderId="38" xfId="74" applyNumberFormat="1" applyFont="1" applyBorder="1">
      <alignment vertical="center"/>
    </xf>
    <xf numFmtId="3" fontId="47" fillId="0" borderId="13" xfId="74" applyNumberFormat="1" applyFont="1" applyBorder="1">
      <alignment vertical="center"/>
    </xf>
    <xf numFmtId="0" fontId="52" fillId="0" borderId="0" xfId="74" applyFont="1" applyAlignment="1">
      <alignment vertical="center"/>
    </xf>
    <xf numFmtId="3" fontId="43" fillId="0" borderId="0" xfId="74" applyNumberFormat="1" applyFont="1">
      <alignment vertical="center"/>
    </xf>
    <xf numFmtId="3" fontId="43" fillId="0" borderId="16" xfId="74" applyNumberFormat="1" applyFont="1" applyBorder="1" applyAlignment="1">
      <alignment horizontal="centerContinuous" vertical="center"/>
    </xf>
    <xf numFmtId="3" fontId="53" fillId="0" borderId="15" xfId="74" applyNumberFormat="1" applyFont="1" applyBorder="1" applyAlignment="1">
      <alignment horizontal="center" vertical="center" wrapText="1"/>
    </xf>
    <xf numFmtId="3" fontId="54" fillId="0" borderId="15" xfId="74" applyNumberFormat="1" applyFont="1" applyBorder="1" applyAlignment="1">
      <alignment horizontal="center" vertical="center" wrapText="1"/>
    </xf>
    <xf numFmtId="3" fontId="54" fillId="0" borderId="39" xfId="74" applyNumberFormat="1" applyFont="1" applyBorder="1" applyAlignment="1">
      <alignment horizontal="center" vertical="center" wrapText="1"/>
    </xf>
    <xf numFmtId="3" fontId="43" fillId="0" borderId="14" xfId="74" applyNumberFormat="1" applyFont="1" applyBorder="1">
      <alignment vertical="center"/>
    </xf>
    <xf numFmtId="3" fontId="43" fillId="0" borderId="0" xfId="74" applyNumberFormat="1" applyFont="1" applyAlignment="1">
      <alignment horizontal="right"/>
    </xf>
    <xf numFmtId="3" fontId="43" fillId="0" borderId="0" xfId="74" applyNumberFormat="1" applyFont="1" applyBorder="1" applyAlignment="1">
      <alignment horizontal="right"/>
    </xf>
    <xf numFmtId="3" fontId="43" fillId="0" borderId="40" xfId="74" quotePrefix="1" applyNumberFormat="1" applyFont="1" applyBorder="1">
      <alignment vertical="center"/>
    </xf>
    <xf numFmtId="3" fontId="43" fillId="0" borderId="34" xfId="74" applyNumberFormat="1" applyFont="1" applyBorder="1">
      <alignment vertical="center"/>
    </xf>
    <xf numFmtId="3" fontId="43" fillId="0" borderId="13" xfId="74" applyNumberFormat="1" applyFont="1" applyBorder="1" applyAlignment="1">
      <alignment horizontal="right"/>
    </xf>
    <xf numFmtId="0" fontId="43" fillId="0" borderId="0" xfId="74" applyFont="1" applyBorder="1" applyAlignment="1">
      <alignment vertical="center"/>
    </xf>
    <xf numFmtId="3" fontId="45" fillId="0" borderId="0" xfId="74" applyNumberFormat="1" applyFont="1" applyAlignment="1">
      <alignment vertical="center"/>
    </xf>
    <xf numFmtId="3" fontId="43" fillId="0" borderId="17" xfId="74" applyNumberFormat="1" applyFont="1" applyBorder="1" applyAlignment="1">
      <alignment horizontal="left" vertical="center"/>
    </xf>
    <xf numFmtId="3" fontId="43" fillId="0" borderId="38" xfId="74" quotePrefix="1" applyNumberFormat="1" applyFont="1" applyBorder="1">
      <alignment vertical="center"/>
    </xf>
    <xf numFmtId="3" fontId="55" fillId="0" borderId="0" xfId="47" applyNumberFormat="1" applyFont="1" applyAlignment="1" applyProtection="1">
      <alignment vertical="center"/>
    </xf>
    <xf numFmtId="0" fontId="56" fillId="0" borderId="0" xfId="47" applyNumberFormat="1" applyFont="1" applyAlignment="1" applyProtection="1">
      <alignment vertical="center"/>
    </xf>
    <xf numFmtId="0" fontId="42" fillId="0" borderId="13" xfId="73" applyNumberFormat="1" applyFont="1" applyBorder="1" applyAlignment="1">
      <alignment vertical="center"/>
    </xf>
    <xf numFmtId="177" fontId="43" fillId="0" borderId="13" xfId="0" applyNumberFormat="1" applyFont="1" applyFill="1" applyBorder="1" applyAlignment="1">
      <alignment horizontal="right" vertical="center"/>
    </xf>
    <xf numFmtId="0" fontId="43" fillId="0" borderId="0" xfId="73" applyNumberFormat="1" applyFont="1" applyAlignment="1">
      <alignment vertical="center" shrinkToFit="1"/>
    </xf>
    <xf numFmtId="0" fontId="43" fillId="0" borderId="15" xfId="73" applyNumberFormat="1" applyFont="1" applyBorder="1" applyAlignment="1">
      <alignment horizontal="centerContinuous" vertical="center" shrinkToFit="1"/>
    </xf>
    <xf numFmtId="0" fontId="43" fillId="0" borderId="16" xfId="73" applyNumberFormat="1" applyFont="1" applyBorder="1" applyAlignment="1">
      <alignment horizontal="centerContinuous" vertical="center" shrinkToFit="1"/>
    </xf>
    <xf numFmtId="0" fontId="43" fillId="0" borderId="14" xfId="73" applyNumberFormat="1" applyFont="1" applyBorder="1" applyAlignment="1">
      <alignment horizontal="center" vertical="center" shrinkToFit="1"/>
    </xf>
    <xf numFmtId="0" fontId="43" fillId="0" borderId="15" xfId="73" applyNumberFormat="1" applyFont="1" applyBorder="1" applyAlignment="1">
      <alignment horizontal="center" vertical="center" shrinkToFit="1"/>
    </xf>
    <xf numFmtId="0" fontId="43" fillId="0" borderId="0" xfId="73" applyNumberFormat="1" applyFont="1" applyAlignment="1">
      <alignment horizontal="distributed" vertical="center" shrinkToFit="1"/>
    </xf>
    <xf numFmtId="0" fontId="43" fillId="0" borderId="0" xfId="73" applyNumberFormat="1" applyFont="1" applyAlignment="1">
      <alignment horizontal="center" vertical="center" shrinkToFit="1"/>
    </xf>
    <xf numFmtId="37" fontId="47" fillId="0" borderId="14" xfId="0" applyNumberFormat="1" applyFont="1" applyFill="1" applyBorder="1" applyAlignment="1">
      <alignment horizontal="right" vertical="center"/>
    </xf>
    <xf numFmtId="37" fontId="47" fillId="0" borderId="0" xfId="0" applyNumberFormat="1" applyFont="1" applyFill="1" applyAlignment="1">
      <alignment horizontal="right" vertical="center"/>
    </xf>
    <xf numFmtId="37" fontId="47" fillId="0" borderId="0" xfId="73" applyNumberFormat="1" applyFont="1" applyFill="1" applyAlignment="1">
      <alignment horizontal="right" vertical="center"/>
    </xf>
    <xf numFmtId="37" fontId="47" fillId="0" borderId="14" xfId="73" applyNumberFormat="1" applyFont="1" applyFill="1" applyBorder="1" applyAlignment="1">
      <alignment horizontal="right" vertical="center"/>
    </xf>
    <xf numFmtId="37" fontId="47" fillId="0" borderId="0" xfId="73" applyNumberFormat="1" applyFont="1" applyFill="1" applyBorder="1" applyAlignment="1">
      <alignment horizontal="right" vertical="center"/>
    </xf>
    <xf numFmtId="0" fontId="47" fillId="0" borderId="0" xfId="73" applyNumberFormat="1" applyFont="1" applyAlignment="1">
      <alignment horizontal="distributed" vertical="center" shrinkToFit="1"/>
    </xf>
    <xf numFmtId="0" fontId="43" fillId="0" borderId="0" xfId="73" applyNumberFormat="1" applyFont="1" applyBorder="1" applyAlignment="1">
      <alignment horizontal="left" vertical="center"/>
    </xf>
    <xf numFmtId="0" fontId="43" fillId="0" borderId="0" xfId="73" applyNumberFormat="1" applyFont="1" applyAlignment="1">
      <alignment vertical="center"/>
    </xf>
    <xf numFmtId="177" fontId="48" fillId="0" borderId="0" xfId="0" applyNumberFormat="1" applyFont="1" applyFill="1" applyAlignment="1">
      <alignment horizontal="center"/>
    </xf>
    <xf numFmtId="177" fontId="46" fillId="0" borderId="0" xfId="0" applyNumberFormat="1" applyFont="1" applyFill="1" applyBorder="1" applyAlignment="1">
      <alignment vertical="center"/>
    </xf>
    <xf numFmtId="177" fontId="42" fillId="0" borderId="0" xfId="0" applyNumberFormat="1" applyFont="1" applyFill="1" applyAlignment="1">
      <alignment horizontal="center" vertical="center"/>
    </xf>
    <xf numFmtId="177" fontId="43" fillId="0" borderId="0" xfId="0" applyNumberFormat="1" applyFont="1" applyFill="1" applyBorder="1" applyAlignment="1">
      <alignment horizontal="right" vertical="center"/>
    </xf>
    <xf numFmtId="177" fontId="43" fillId="0" borderId="0" xfId="0" applyNumberFormat="1" applyFont="1" applyFill="1" applyAlignment="1">
      <alignment horizontal="center" vertical="center"/>
    </xf>
    <xf numFmtId="177" fontId="43" fillId="0" borderId="41" xfId="0" applyNumberFormat="1" applyFont="1" applyFill="1" applyBorder="1" applyAlignment="1">
      <alignment horizontal="center" vertical="center"/>
    </xf>
    <xf numFmtId="177" fontId="43" fillId="0" borderId="42" xfId="0" applyNumberFormat="1" applyFont="1" applyFill="1" applyBorder="1" applyAlignment="1">
      <alignment horizontal="center" vertical="center"/>
    </xf>
    <xf numFmtId="177" fontId="47" fillId="0" borderId="43" xfId="0" applyNumberFormat="1" applyFont="1" applyFill="1" applyBorder="1" applyAlignment="1">
      <alignment horizontal="left" vertical="center"/>
    </xf>
    <xf numFmtId="180" fontId="47" fillId="0" borderId="28" xfId="0" applyNumberFormat="1" applyFont="1" applyFill="1" applyBorder="1" applyAlignment="1">
      <alignment vertical="center"/>
    </xf>
    <xf numFmtId="180" fontId="47" fillId="0" borderId="0" xfId="0" applyNumberFormat="1" applyFont="1" applyFill="1" applyBorder="1" applyAlignment="1">
      <alignment vertical="center"/>
    </xf>
    <xf numFmtId="177" fontId="47" fillId="0" borderId="21" xfId="0" quotePrefix="1" applyNumberFormat="1" applyFont="1" applyFill="1" applyBorder="1" applyAlignment="1">
      <alignment horizontal="left" vertical="center"/>
    </xf>
    <xf numFmtId="177" fontId="43" fillId="0" borderId="0" xfId="0" applyNumberFormat="1" applyFont="1" applyFill="1" applyAlignment="1">
      <alignment horizontal="center"/>
    </xf>
    <xf numFmtId="177" fontId="47" fillId="0" borderId="0" xfId="0" quotePrefix="1" applyNumberFormat="1" applyFont="1" applyFill="1" applyBorder="1" applyAlignment="1">
      <alignment horizontal="left" vertical="center"/>
    </xf>
    <xf numFmtId="177" fontId="43" fillId="0" borderId="0" xfId="0" applyNumberFormat="1" applyFont="1" applyFill="1" applyAlignment="1">
      <alignment horizontal="right" vertical="center"/>
    </xf>
    <xf numFmtId="177" fontId="43" fillId="0" borderId="0" xfId="0" applyNumberFormat="1" applyFont="1" applyFill="1" applyAlignment="1">
      <alignment horizontal="distributed" vertical="center"/>
    </xf>
    <xf numFmtId="180" fontId="47" fillId="0" borderId="0" xfId="0" applyNumberFormat="1" applyFont="1" applyFill="1" applyBorder="1" applyAlignment="1">
      <alignment horizontal="right" vertical="center"/>
    </xf>
    <xf numFmtId="177" fontId="43" fillId="0" borderId="0" xfId="0" applyNumberFormat="1" applyFont="1" applyFill="1" applyAlignment="1">
      <alignment horizontal="distributed" vertical="center" shrinkToFit="1"/>
    </xf>
    <xf numFmtId="177" fontId="43" fillId="0" borderId="13" xfId="0" applyNumberFormat="1" applyFont="1" applyFill="1" applyBorder="1" applyAlignment="1">
      <alignment vertical="center" wrapText="1" shrinkToFit="1"/>
    </xf>
    <xf numFmtId="180" fontId="47" fillId="0" borderId="35" xfId="0" applyNumberFormat="1" applyFont="1" applyFill="1" applyBorder="1" applyAlignment="1">
      <alignment vertical="center"/>
    </xf>
    <xf numFmtId="180" fontId="47" fillId="0" borderId="13" xfId="0" applyNumberFormat="1" applyFont="1" applyFill="1" applyBorder="1" applyAlignment="1">
      <alignment vertical="center"/>
    </xf>
    <xf numFmtId="177" fontId="43" fillId="0" borderId="0" xfId="0" applyNumberFormat="1" applyFont="1" applyFill="1" applyAlignment="1">
      <alignment vertical="center"/>
    </xf>
    <xf numFmtId="177" fontId="42" fillId="0" borderId="0" xfId="0" applyNumberFormat="1" applyFont="1" applyFill="1" applyAlignment="1">
      <alignment horizontal="center"/>
    </xf>
    <xf numFmtId="177" fontId="57" fillId="0" borderId="0" xfId="0" applyNumberFormat="1" applyFont="1" applyFill="1" applyBorder="1" applyAlignment="1">
      <alignment horizontal="center" vertical="center"/>
    </xf>
    <xf numFmtId="177" fontId="48" fillId="0" borderId="0" xfId="0" applyNumberFormat="1" applyFont="1" applyFill="1" applyAlignment="1">
      <alignment horizontal="left" vertical="center"/>
    </xf>
    <xf numFmtId="177" fontId="48" fillId="0" borderId="0" xfId="0" applyNumberFormat="1" applyFont="1" applyFill="1" applyAlignment="1">
      <alignment horizontal="center" vertical="center"/>
    </xf>
    <xf numFmtId="177" fontId="42" fillId="0" borderId="13" xfId="0" applyNumberFormat="1" applyFont="1" applyFill="1" applyBorder="1" applyAlignment="1">
      <alignment vertical="center"/>
    </xf>
    <xf numFmtId="177" fontId="42" fillId="0" borderId="13" xfId="0" applyNumberFormat="1" applyFont="1" applyFill="1" applyBorder="1" applyAlignment="1">
      <alignment horizontal="center" vertical="center"/>
    </xf>
    <xf numFmtId="177" fontId="42" fillId="0" borderId="0" xfId="0" applyNumberFormat="1" applyFont="1" applyFill="1" applyBorder="1" applyAlignment="1">
      <alignment horizontal="center" vertical="center"/>
    </xf>
    <xf numFmtId="177" fontId="42" fillId="0" borderId="13" xfId="0" applyNumberFormat="1" applyFont="1" applyFill="1" applyBorder="1" applyAlignment="1">
      <alignment horizontal="left" vertical="center"/>
    </xf>
    <xf numFmtId="177" fontId="47" fillId="0" borderId="0" xfId="0" applyNumberFormat="1" applyFont="1" applyFill="1" applyBorder="1" applyAlignment="1">
      <alignment horizontal="left" vertical="center"/>
    </xf>
    <xf numFmtId="37" fontId="47" fillId="0" borderId="28" xfId="0" applyNumberFormat="1" applyFont="1" applyFill="1" applyBorder="1" applyAlignment="1">
      <alignment horizontal="right" vertical="center"/>
    </xf>
    <xf numFmtId="37" fontId="47" fillId="0" borderId="0" xfId="0" applyNumberFormat="1" applyFont="1" applyFill="1" applyBorder="1" applyAlignment="1">
      <alignment horizontal="right" vertical="center"/>
    </xf>
    <xf numFmtId="37" fontId="47" fillId="0" borderId="0" xfId="0" applyNumberFormat="1" applyFont="1" applyFill="1" applyBorder="1" applyAlignment="1">
      <alignment vertical="center"/>
    </xf>
    <xf numFmtId="177" fontId="42" fillId="0" borderId="0" xfId="0" applyNumberFormat="1" applyFont="1" applyFill="1" applyBorder="1" applyAlignment="1">
      <alignment horizontal="center"/>
    </xf>
    <xf numFmtId="177" fontId="43" fillId="0" borderId="0" xfId="0" applyNumberFormat="1" applyFont="1" applyFill="1" applyBorder="1" applyAlignment="1">
      <alignment horizontal="distributed" vertical="center"/>
    </xf>
    <xf numFmtId="37" fontId="47" fillId="0" borderId="28" xfId="0" applyNumberFormat="1" applyFont="1" applyFill="1" applyBorder="1" applyAlignment="1">
      <alignment vertical="center"/>
    </xf>
    <xf numFmtId="177" fontId="43" fillId="0" borderId="13" xfId="0" applyNumberFormat="1" applyFont="1" applyFill="1" applyBorder="1" applyAlignment="1">
      <alignment horizontal="distributed" vertical="center"/>
    </xf>
    <xf numFmtId="37" fontId="47" fillId="0" borderId="35" xfId="0" applyNumberFormat="1" applyFont="1" applyFill="1" applyBorder="1" applyAlignment="1">
      <alignment vertical="center"/>
    </xf>
    <xf numFmtId="37" fontId="47" fillId="0" borderId="13" xfId="0" applyNumberFormat="1" applyFont="1" applyFill="1" applyBorder="1" applyAlignment="1">
      <alignment horizontal="right" vertical="center"/>
    </xf>
    <xf numFmtId="37" fontId="47" fillId="0" borderId="13" xfId="0" applyNumberFormat="1" applyFont="1" applyFill="1" applyBorder="1" applyAlignment="1">
      <alignment vertical="center"/>
    </xf>
    <xf numFmtId="177" fontId="42" fillId="0" borderId="0" xfId="0" applyNumberFormat="1" applyFont="1" applyFill="1" applyAlignment="1">
      <alignment horizontal="left" vertical="center"/>
    </xf>
    <xf numFmtId="177" fontId="43" fillId="0" borderId="33" xfId="0" applyNumberFormat="1" applyFont="1" applyFill="1" applyBorder="1" applyAlignment="1">
      <alignment horizontal="center" vertical="center" shrinkToFit="1"/>
    </xf>
    <xf numFmtId="37" fontId="47" fillId="0" borderId="35" xfId="0" applyNumberFormat="1" applyFont="1" applyFill="1" applyBorder="1" applyAlignment="1">
      <alignment horizontal="right" vertical="center"/>
    </xf>
    <xf numFmtId="177" fontId="43" fillId="0" borderId="0" xfId="0" applyNumberFormat="1" applyFont="1" applyFill="1" applyAlignment="1">
      <alignment horizontal="left" vertical="center"/>
    </xf>
    <xf numFmtId="0" fontId="58" fillId="0" borderId="0" xfId="73" applyNumberFormat="1" applyFont="1">
      <alignment vertical="center"/>
    </xf>
    <xf numFmtId="0" fontId="43" fillId="0" borderId="45" xfId="73" applyNumberFormat="1" applyFont="1" applyBorder="1" applyAlignment="1">
      <alignment horizontal="center" vertical="center"/>
    </xf>
    <xf numFmtId="0" fontId="43" fillId="0" borderId="46" xfId="73" applyNumberFormat="1" applyFont="1" applyBorder="1" applyAlignment="1">
      <alignment horizontal="center" vertical="center"/>
    </xf>
    <xf numFmtId="0" fontId="43" fillId="0" borderId="47" xfId="73" applyNumberFormat="1" applyFont="1" applyBorder="1" applyAlignment="1">
      <alignment horizontal="center" vertical="center"/>
    </xf>
    <xf numFmtId="0" fontId="42" fillId="0" borderId="43" xfId="73" applyNumberFormat="1" applyFont="1" applyBorder="1">
      <alignment vertical="center"/>
    </xf>
    <xf numFmtId="0" fontId="43" fillId="0" borderId="0" xfId="73" applyNumberFormat="1" applyFont="1">
      <alignment vertical="center"/>
    </xf>
    <xf numFmtId="0" fontId="43" fillId="0" borderId="28" xfId="73" applyNumberFormat="1" applyFont="1" applyBorder="1">
      <alignment vertical="center"/>
    </xf>
    <xf numFmtId="0" fontId="43" fillId="0" borderId="0" xfId="73" applyNumberFormat="1" applyFont="1" applyBorder="1" applyAlignment="1">
      <alignment horizontal="right" vertical="center"/>
    </xf>
    <xf numFmtId="0" fontId="43" fillId="0" borderId="0" xfId="73" applyNumberFormat="1" applyFont="1" applyBorder="1" applyAlignment="1">
      <alignment horizontal="center" vertical="center"/>
    </xf>
    <xf numFmtId="0" fontId="43" fillId="0" borderId="13" xfId="73" applyNumberFormat="1" applyFont="1" applyBorder="1">
      <alignment vertical="center"/>
    </xf>
    <xf numFmtId="0" fontId="43" fillId="0" borderId="35" xfId="73" applyNumberFormat="1" applyFont="1" applyBorder="1">
      <alignment vertical="center"/>
    </xf>
    <xf numFmtId="0" fontId="51" fillId="0" borderId="0" xfId="73" applyNumberFormat="1" applyFont="1">
      <alignment vertical="center"/>
    </xf>
    <xf numFmtId="0" fontId="43" fillId="0" borderId="33" xfId="73" applyNumberFormat="1" applyFont="1" applyBorder="1" applyAlignment="1">
      <alignment horizontal="center" vertical="center"/>
    </xf>
    <xf numFmtId="0" fontId="51" fillId="0" borderId="0" xfId="73" applyNumberFormat="1" applyFont="1" applyAlignment="1">
      <alignment horizontal="right" vertical="center"/>
    </xf>
    <xf numFmtId="0" fontId="51" fillId="0" borderId="21" xfId="73" applyNumberFormat="1" applyFont="1" applyBorder="1">
      <alignment vertical="center"/>
    </xf>
    <xf numFmtId="0" fontId="43" fillId="0" borderId="28" xfId="73" applyNumberFormat="1" applyFont="1" applyBorder="1" applyAlignment="1">
      <alignment horizontal="right" vertical="center"/>
    </xf>
    <xf numFmtId="0" fontId="43" fillId="0" borderId="35" xfId="73" applyNumberFormat="1" applyFont="1" applyBorder="1" applyAlignment="1">
      <alignment horizontal="right" vertical="center"/>
    </xf>
    <xf numFmtId="0" fontId="51" fillId="0" borderId="13" xfId="73" applyNumberFormat="1" applyFont="1" applyBorder="1">
      <alignment vertical="center"/>
    </xf>
    <xf numFmtId="0" fontId="43" fillId="0" borderId="23" xfId="73" applyNumberFormat="1" applyFont="1" applyBorder="1" applyAlignment="1">
      <alignment vertical="center"/>
    </xf>
    <xf numFmtId="0" fontId="44" fillId="0" borderId="0" xfId="47" applyNumberFormat="1" applyFont="1" applyAlignment="1" applyProtection="1">
      <alignment vertical="center"/>
    </xf>
    <xf numFmtId="0" fontId="45" fillId="0" borderId="0" xfId="73" applyNumberFormat="1" applyFont="1" applyBorder="1">
      <alignment vertical="center"/>
    </xf>
    <xf numFmtId="0" fontId="45" fillId="0" borderId="0" xfId="73" applyNumberFormat="1" applyFont="1">
      <alignment vertical="center"/>
    </xf>
    <xf numFmtId="0" fontId="42" fillId="0" borderId="0" xfId="73" applyNumberFormat="1" applyFont="1" applyAlignment="1">
      <alignment vertical="center"/>
    </xf>
    <xf numFmtId="0" fontId="43" fillId="0" borderId="3" xfId="73" applyNumberFormat="1" applyFont="1" applyBorder="1" applyAlignment="1">
      <alignment horizontal="center" vertical="center"/>
    </xf>
    <xf numFmtId="3" fontId="43" fillId="0" borderId="28" xfId="73" applyNumberFormat="1" applyFont="1" applyBorder="1" applyAlignment="1">
      <alignment horizontal="right" vertical="center"/>
    </xf>
    <xf numFmtId="3" fontId="43" fillId="0" borderId="27" xfId="73" applyNumberFormat="1" applyFont="1" applyBorder="1" applyAlignment="1">
      <alignment horizontal="right" vertical="center"/>
    </xf>
    <xf numFmtId="3" fontId="43" fillId="0" borderId="14" xfId="73" applyNumberFormat="1" applyFont="1" applyBorder="1" applyAlignment="1">
      <alignment horizontal="right" vertical="center"/>
    </xf>
    <xf numFmtId="3" fontId="43" fillId="0" borderId="0" xfId="73" applyNumberFormat="1" applyFont="1" applyBorder="1" applyAlignment="1">
      <alignment horizontal="right" vertical="center"/>
    </xf>
    <xf numFmtId="3" fontId="43" fillId="0" borderId="34" xfId="73" applyNumberFormat="1" applyFont="1" applyBorder="1" applyAlignment="1">
      <alignment horizontal="right" vertical="center"/>
    </xf>
    <xf numFmtId="3" fontId="43" fillId="0" borderId="13" xfId="73" applyNumberFormat="1" applyFont="1" applyBorder="1" applyAlignment="1">
      <alignment horizontal="right" vertical="center"/>
    </xf>
    <xf numFmtId="3" fontId="42" fillId="0" borderId="13" xfId="73" applyNumberFormat="1" applyFont="1" applyBorder="1">
      <alignment vertical="center"/>
    </xf>
    <xf numFmtId="0" fontId="42" fillId="0" borderId="0" xfId="73" applyNumberFormat="1" applyFont="1" applyAlignment="1">
      <alignment horizontal="center" vertical="center"/>
    </xf>
    <xf numFmtId="0" fontId="42" fillId="0" borderId="0" xfId="73" applyNumberFormat="1" applyFont="1" applyBorder="1" applyAlignment="1">
      <alignment horizontal="center" vertical="center"/>
    </xf>
    <xf numFmtId="3" fontId="43" fillId="0" borderId="0" xfId="73" applyNumberFormat="1" applyFont="1" applyAlignment="1">
      <alignment horizontal="right" vertical="center"/>
    </xf>
    <xf numFmtId="0" fontId="43" fillId="0" borderId="0" xfId="73" applyNumberFormat="1" applyFont="1" applyBorder="1">
      <alignment vertical="center"/>
    </xf>
    <xf numFmtId="0" fontId="43" fillId="0" borderId="21" xfId="73" applyNumberFormat="1" applyFont="1" applyBorder="1">
      <alignment vertical="center"/>
    </xf>
    <xf numFmtId="0" fontId="42" fillId="0" borderId="23" xfId="73" applyNumberFormat="1" applyFont="1" applyBorder="1" applyAlignment="1">
      <alignment vertical="center"/>
    </xf>
    <xf numFmtId="177" fontId="43" fillId="0" borderId="0" xfId="0" applyNumberFormat="1" applyFont="1" applyFill="1" applyAlignment="1">
      <alignment horizontal="center" vertical="center" wrapText="1"/>
    </xf>
    <xf numFmtId="177" fontId="47" fillId="0" borderId="46" xfId="0" applyNumberFormat="1" applyFont="1" applyFill="1" applyBorder="1" applyAlignment="1">
      <alignment horizontal="center" vertical="center" wrapText="1"/>
    </xf>
    <xf numFmtId="177" fontId="47" fillId="0" borderId="47" xfId="0" applyNumberFormat="1" applyFont="1" applyFill="1" applyBorder="1" applyAlignment="1">
      <alignment horizontal="center" vertical="center" wrapText="1"/>
    </xf>
    <xf numFmtId="177" fontId="43" fillId="0" borderId="20" xfId="0" applyNumberFormat="1" applyFont="1" applyFill="1" applyBorder="1" applyAlignment="1">
      <alignment horizontal="left" vertical="center"/>
    </xf>
    <xf numFmtId="190" fontId="47" fillId="0" borderId="0" xfId="0" applyNumberFormat="1" applyFont="1" applyFill="1" applyBorder="1" applyAlignment="1">
      <alignment vertical="center"/>
    </xf>
    <xf numFmtId="190" fontId="47" fillId="0" borderId="0" xfId="0" applyNumberFormat="1" applyFont="1" applyFill="1" applyBorder="1" applyAlignment="1">
      <alignment horizontal="right" vertical="center"/>
    </xf>
    <xf numFmtId="191" fontId="47" fillId="0" borderId="0" xfId="0" applyNumberFormat="1" applyFont="1" applyFill="1" applyBorder="1" applyAlignment="1">
      <alignment vertical="center"/>
    </xf>
    <xf numFmtId="177" fontId="43" fillId="0" borderId="0" xfId="0" quotePrefix="1" applyNumberFormat="1" applyFont="1" applyFill="1" applyAlignment="1">
      <alignment horizontal="left" vertical="center"/>
    </xf>
    <xf numFmtId="190" fontId="47" fillId="0" borderId="13" xfId="0" applyNumberFormat="1" applyFont="1" applyFill="1" applyBorder="1" applyAlignment="1">
      <alignment horizontal="right" vertical="center"/>
    </xf>
    <xf numFmtId="191" fontId="47" fillId="0" borderId="13" xfId="0" applyNumberFormat="1" applyFont="1" applyFill="1" applyBorder="1" applyAlignment="1">
      <alignment vertical="center"/>
    </xf>
    <xf numFmtId="177" fontId="48" fillId="0" borderId="0" xfId="0" applyNumberFormat="1" applyFont="1" applyFill="1" applyAlignment="1">
      <alignment vertical="center"/>
    </xf>
    <xf numFmtId="177" fontId="43" fillId="0" borderId="48" xfId="0" applyNumberFormat="1" applyFont="1" applyFill="1" applyBorder="1" applyAlignment="1">
      <alignment horizontal="center" vertical="center"/>
    </xf>
    <xf numFmtId="177" fontId="43" fillId="0" borderId="49" xfId="0" applyNumberFormat="1" applyFont="1" applyFill="1" applyBorder="1" applyAlignment="1">
      <alignment horizontal="center" vertical="center"/>
    </xf>
    <xf numFmtId="177" fontId="43" fillId="0" borderId="14" xfId="0" applyNumberFormat="1" applyFont="1" applyFill="1" applyBorder="1" applyAlignment="1">
      <alignment horizontal="center" vertical="center"/>
    </xf>
    <xf numFmtId="177" fontId="43" fillId="0" borderId="51" xfId="0" applyNumberFormat="1" applyFont="1" applyFill="1" applyBorder="1" applyAlignment="1">
      <alignment horizontal="center" vertical="center"/>
    </xf>
    <xf numFmtId="177" fontId="43" fillId="0" borderId="52" xfId="0" applyNumberFormat="1" applyFont="1" applyFill="1" applyBorder="1" applyAlignment="1">
      <alignment horizontal="center" vertical="center"/>
    </xf>
    <xf numFmtId="177" fontId="43" fillId="0" borderId="36" xfId="0" applyNumberFormat="1" applyFont="1" applyFill="1" applyBorder="1" applyAlignment="1">
      <alignment horizontal="left" vertical="center"/>
    </xf>
    <xf numFmtId="190" fontId="47" fillId="0" borderId="28" xfId="0" applyNumberFormat="1" applyFont="1" applyFill="1" applyBorder="1" applyAlignment="1">
      <alignment vertical="center"/>
    </xf>
    <xf numFmtId="177" fontId="43" fillId="0" borderId="21" xfId="0" applyNumberFormat="1" applyFont="1" applyFill="1" applyBorder="1" applyAlignment="1">
      <alignment horizontal="right" vertical="center"/>
    </xf>
    <xf numFmtId="190" fontId="47" fillId="0" borderId="18" xfId="0" applyNumberFormat="1" applyFont="1" applyFill="1" applyBorder="1" applyAlignment="1">
      <alignment vertical="center"/>
    </xf>
    <xf numFmtId="190" fontId="47" fillId="0" borderId="19" xfId="0" applyNumberFormat="1" applyFont="1" applyFill="1" applyBorder="1" applyAlignment="1">
      <alignment vertical="center"/>
    </xf>
    <xf numFmtId="190" fontId="47" fillId="0" borderId="19" xfId="0" applyNumberFormat="1" applyFont="1" applyFill="1" applyBorder="1" applyAlignment="1">
      <alignment horizontal="right" vertical="center"/>
    </xf>
    <xf numFmtId="177" fontId="47" fillId="0" borderId="0" xfId="0" applyNumberFormat="1" applyFont="1" applyFill="1" applyAlignment="1">
      <alignment horizontal="center"/>
    </xf>
    <xf numFmtId="177" fontId="47" fillId="0" borderId="0" xfId="0" applyNumberFormat="1" applyFont="1" applyFill="1" applyAlignment="1">
      <alignment horizontal="center" vertical="center"/>
    </xf>
    <xf numFmtId="177" fontId="47" fillId="0" borderId="48" xfId="0" applyNumberFormat="1" applyFont="1" applyFill="1" applyBorder="1" applyAlignment="1">
      <alignment horizontal="center" vertical="center"/>
    </xf>
    <xf numFmtId="177" fontId="47" fillId="0" borderId="49" xfId="0" applyNumberFormat="1" applyFont="1" applyFill="1" applyBorder="1" applyAlignment="1">
      <alignment horizontal="center" vertical="center"/>
    </xf>
    <xf numFmtId="177" fontId="47" fillId="0" borderId="0" xfId="0" applyNumberFormat="1" applyFont="1" applyFill="1" applyBorder="1" applyAlignment="1">
      <alignment horizontal="center" vertical="center"/>
    </xf>
    <xf numFmtId="177" fontId="53" fillId="0" borderId="32" xfId="0" applyNumberFormat="1" applyFont="1" applyFill="1" applyBorder="1" applyAlignment="1">
      <alignment horizontal="center" vertical="center"/>
    </xf>
    <xf numFmtId="177" fontId="53" fillId="0" borderId="54" xfId="0" applyNumberFormat="1" applyFont="1" applyFill="1" applyBorder="1" applyAlignment="1">
      <alignment horizontal="center" vertical="center"/>
    </xf>
    <xf numFmtId="177" fontId="53" fillId="0" borderId="55" xfId="0" applyNumberFormat="1" applyFont="1" applyFill="1" applyBorder="1" applyAlignment="1">
      <alignment horizontal="center" vertical="center"/>
    </xf>
    <xf numFmtId="177" fontId="53" fillId="0" borderId="56" xfId="0" applyNumberFormat="1" applyFont="1" applyFill="1" applyBorder="1" applyAlignment="1">
      <alignment horizontal="center" vertical="center"/>
    </xf>
    <xf numFmtId="177" fontId="47" fillId="0" borderId="21" xfId="0" applyNumberFormat="1" applyFont="1" applyFill="1" applyBorder="1" applyAlignment="1">
      <alignment horizontal="left" vertical="center"/>
    </xf>
    <xf numFmtId="190" fontId="54" fillId="0" borderId="14" xfId="0" applyNumberFormat="1" applyFont="1" applyFill="1" applyBorder="1" applyAlignment="1">
      <alignment vertical="center"/>
    </xf>
    <xf numFmtId="190" fontId="54" fillId="0" borderId="0" xfId="0" applyNumberFormat="1" applyFont="1" applyFill="1" applyBorder="1" applyAlignment="1">
      <alignment vertical="center"/>
    </xf>
    <xf numFmtId="190" fontId="54" fillId="0" borderId="0" xfId="0" applyNumberFormat="1" applyFont="1" applyFill="1" applyBorder="1" applyAlignment="1">
      <alignment horizontal="right" vertical="center"/>
    </xf>
    <xf numFmtId="177" fontId="47" fillId="0" borderId="0" xfId="0" quotePrefix="1" applyNumberFormat="1" applyFont="1" applyFill="1" applyAlignment="1">
      <alignment horizontal="left" vertical="center"/>
    </xf>
    <xf numFmtId="190" fontId="54" fillId="0" borderId="14" xfId="0" applyNumberFormat="1" applyFont="1" applyFill="1" applyBorder="1" applyAlignment="1">
      <alignment horizontal="right" vertical="center"/>
    </xf>
    <xf numFmtId="177" fontId="47" fillId="0" borderId="0" xfId="0" applyNumberFormat="1" applyFont="1" applyFill="1" applyAlignment="1">
      <alignment horizontal="distributed" vertical="center"/>
    </xf>
    <xf numFmtId="177" fontId="47" fillId="0" borderId="13" xfId="0" applyNumberFormat="1" applyFont="1" applyFill="1" applyBorder="1" applyAlignment="1">
      <alignment horizontal="distributed" vertical="center"/>
    </xf>
    <xf numFmtId="190" fontId="54" fillId="0" borderId="35" xfId="0" applyNumberFormat="1" applyFont="1" applyFill="1" applyBorder="1" applyAlignment="1">
      <alignment horizontal="right" vertical="center"/>
    </xf>
    <xf numFmtId="190" fontId="54" fillId="0" borderId="13" xfId="0" applyNumberFormat="1" applyFont="1" applyFill="1" applyBorder="1" applyAlignment="1">
      <alignment horizontal="right" vertical="center"/>
    </xf>
    <xf numFmtId="0" fontId="42" fillId="0" borderId="13" xfId="74" applyFont="1" applyBorder="1" applyAlignment="1">
      <alignment vertical="center"/>
    </xf>
    <xf numFmtId="0" fontId="43" fillId="0" borderId="0" xfId="74" applyFont="1">
      <alignment vertical="center"/>
    </xf>
    <xf numFmtId="3" fontId="42" fillId="0" borderId="0" xfId="74" applyNumberFormat="1" applyFont="1" applyAlignment="1">
      <alignment horizontal="left" vertical="center" wrapText="1"/>
    </xf>
    <xf numFmtId="177" fontId="60" fillId="0" borderId="48" xfId="0" applyNumberFormat="1" applyFont="1" applyFill="1" applyBorder="1" applyAlignment="1">
      <alignment horizontal="center" vertical="center"/>
    </xf>
    <xf numFmtId="177" fontId="60" fillId="0" borderId="57" xfId="0" applyNumberFormat="1" applyFont="1" applyFill="1" applyBorder="1" applyAlignment="1">
      <alignment horizontal="left" vertical="center"/>
    </xf>
    <xf numFmtId="177" fontId="60" fillId="0" borderId="58" xfId="0" applyNumberFormat="1" applyFont="1" applyFill="1" applyBorder="1" applyAlignment="1">
      <alignment horizontal="left" vertical="center"/>
    </xf>
    <xf numFmtId="177" fontId="60" fillId="0" borderId="0" xfId="0" applyNumberFormat="1" applyFont="1" applyFill="1" applyAlignment="1">
      <alignment horizontal="center" vertical="center"/>
    </xf>
    <xf numFmtId="177" fontId="60" fillId="0" borderId="14" xfId="0" applyNumberFormat="1" applyFont="1" applyFill="1" applyBorder="1" applyAlignment="1">
      <alignment horizontal="center" vertical="center"/>
    </xf>
    <xf numFmtId="177" fontId="60" fillId="0" borderId="59" xfId="0" applyNumberFormat="1" applyFont="1" applyFill="1" applyBorder="1" applyAlignment="1">
      <alignment horizontal="center" vertical="center"/>
    </xf>
    <xf numFmtId="177" fontId="61" fillId="0" borderId="0" xfId="0" applyNumberFormat="1" applyFont="1" applyFill="1" applyBorder="1" applyAlignment="1">
      <alignment horizontal="center" vertical="center" wrapText="1" shrinkToFit="1"/>
    </xf>
    <xf numFmtId="177" fontId="60" fillId="0" borderId="60" xfId="0" applyNumberFormat="1" applyFont="1" applyFill="1" applyBorder="1" applyAlignment="1">
      <alignment horizontal="center" vertical="center"/>
    </xf>
    <xf numFmtId="177" fontId="60" fillId="0" borderId="50" xfId="0" applyNumberFormat="1" applyFont="1" applyFill="1" applyBorder="1" applyAlignment="1">
      <alignment horizontal="center" vertical="center"/>
    </xf>
    <xf numFmtId="177" fontId="60" fillId="0" borderId="15" xfId="0" applyNumberFormat="1" applyFont="1" applyFill="1" applyBorder="1" applyAlignment="1">
      <alignment horizontal="center" vertical="center"/>
    </xf>
    <xf numFmtId="177" fontId="60" fillId="0" borderId="42" xfId="0" applyNumberFormat="1" applyFont="1" applyFill="1" applyBorder="1" applyAlignment="1">
      <alignment horizontal="center" vertical="center" shrinkToFit="1"/>
    </xf>
    <xf numFmtId="177" fontId="60" fillId="0" borderId="46" xfId="0" applyNumberFormat="1" applyFont="1" applyFill="1" applyBorder="1" applyAlignment="1">
      <alignment horizontal="center" vertical="center"/>
    </xf>
    <xf numFmtId="177" fontId="60" fillId="0" borderId="53" xfId="0" applyNumberFormat="1" applyFont="1" applyFill="1" applyBorder="1" applyAlignment="1">
      <alignment horizontal="center" vertical="center"/>
    </xf>
    <xf numFmtId="177" fontId="60" fillId="0" borderId="42" xfId="0" applyNumberFormat="1" applyFont="1" applyFill="1" applyBorder="1" applyAlignment="1">
      <alignment horizontal="center" vertical="center"/>
    </xf>
    <xf numFmtId="177" fontId="60" fillId="0" borderId="62" xfId="0" applyNumberFormat="1" applyFont="1" applyFill="1" applyBorder="1" applyAlignment="1">
      <alignment horizontal="center" vertical="center"/>
    </xf>
    <xf numFmtId="177" fontId="60" fillId="0" borderId="36" xfId="0" applyNumberFormat="1" applyFont="1" applyFill="1" applyBorder="1" applyAlignment="1">
      <alignment vertical="center"/>
    </xf>
    <xf numFmtId="177" fontId="60" fillId="0" borderId="37" xfId="0" applyNumberFormat="1" applyFont="1" applyFill="1" applyBorder="1" applyAlignment="1">
      <alignment vertical="center"/>
    </xf>
    <xf numFmtId="181" fontId="60" fillId="0" borderId="0" xfId="0" applyNumberFormat="1" applyFont="1" applyFill="1" applyBorder="1" applyAlignment="1">
      <alignment vertical="center"/>
    </xf>
    <xf numFmtId="177" fontId="60" fillId="0" borderId="27" xfId="0" applyNumberFormat="1" applyFont="1" applyFill="1" applyBorder="1" applyAlignment="1">
      <alignment horizontal="center" vertical="center"/>
    </xf>
    <xf numFmtId="192" fontId="60" fillId="0" borderId="0" xfId="0" applyNumberFormat="1" applyFont="1" applyFill="1" applyAlignment="1">
      <alignment horizontal="center" vertical="center"/>
    </xf>
    <xf numFmtId="177" fontId="60" fillId="0" borderId="0" xfId="0" applyNumberFormat="1" applyFont="1" applyFill="1" applyAlignment="1">
      <alignment horizontal="center"/>
    </xf>
    <xf numFmtId="190" fontId="60" fillId="0" borderId="0" xfId="0" applyNumberFormat="1" applyFont="1" applyFill="1" applyBorder="1" applyAlignment="1">
      <alignment horizontal="right" vertical="center"/>
    </xf>
    <xf numFmtId="191" fontId="60" fillId="0" borderId="0" xfId="0" applyNumberFormat="1" applyFont="1" applyFill="1" applyAlignment="1">
      <alignment horizontal="right" vertical="center"/>
    </xf>
    <xf numFmtId="192" fontId="60" fillId="0" borderId="0" xfId="0" applyNumberFormat="1" applyFont="1" applyFill="1" applyAlignment="1">
      <alignment horizontal="right" vertical="center"/>
    </xf>
    <xf numFmtId="176" fontId="60" fillId="0" borderId="0" xfId="0" applyNumberFormat="1" applyFont="1" applyFill="1" applyAlignment="1">
      <alignment horizontal="right" vertical="center"/>
    </xf>
    <xf numFmtId="177" fontId="60" fillId="0" borderId="0" xfId="0" applyNumberFormat="1" applyFont="1" applyFill="1" applyAlignment="1">
      <alignment vertical="center"/>
    </xf>
    <xf numFmtId="177" fontId="60" fillId="0" borderId="17" xfId="0" applyNumberFormat="1" applyFont="1" applyFill="1" applyBorder="1" applyAlignment="1">
      <alignment vertical="center"/>
    </xf>
    <xf numFmtId="191" fontId="60" fillId="0" borderId="0" xfId="0" applyNumberFormat="1" applyFont="1" applyFill="1" applyBorder="1" applyAlignment="1">
      <alignment horizontal="right" vertical="center"/>
    </xf>
    <xf numFmtId="192" fontId="60" fillId="0" borderId="0" xfId="0" applyNumberFormat="1" applyFont="1" applyFill="1" applyBorder="1" applyAlignment="1">
      <alignment horizontal="right" vertical="center"/>
    </xf>
    <xf numFmtId="176" fontId="60" fillId="0" borderId="0" xfId="0" applyNumberFormat="1" applyFont="1" applyFill="1" applyBorder="1" applyAlignment="1">
      <alignment horizontal="right" vertical="center"/>
    </xf>
    <xf numFmtId="190" fontId="60" fillId="0" borderId="28" xfId="0" applyNumberFormat="1" applyFont="1" applyFill="1" applyBorder="1" applyAlignment="1">
      <alignment horizontal="right" vertical="center"/>
    </xf>
    <xf numFmtId="190" fontId="60" fillId="0" borderId="14" xfId="0" applyNumberFormat="1" applyFont="1" applyFill="1" applyBorder="1" applyAlignment="1">
      <alignment horizontal="right" vertical="center"/>
    </xf>
    <xf numFmtId="177" fontId="60" fillId="0" borderId="13" xfId="0" applyNumberFormat="1" applyFont="1" applyFill="1" applyBorder="1" applyAlignment="1">
      <alignment horizontal="center" vertical="center"/>
    </xf>
    <xf numFmtId="190" fontId="60" fillId="0" borderId="34" xfId="0" applyNumberFormat="1" applyFont="1" applyFill="1" applyBorder="1" applyAlignment="1">
      <alignment horizontal="center" vertical="center"/>
    </xf>
    <xf numFmtId="190" fontId="60" fillId="0" borderId="13" xfId="0" applyNumberFormat="1" applyFont="1" applyFill="1" applyBorder="1" applyAlignment="1">
      <alignment horizontal="center" vertical="center"/>
    </xf>
    <xf numFmtId="190" fontId="62" fillId="0" borderId="13" xfId="0" applyNumberFormat="1" applyFont="1" applyFill="1" applyBorder="1" applyAlignment="1">
      <alignment vertical="center"/>
    </xf>
    <xf numFmtId="190" fontId="60" fillId="0" borderId="13" xfId="0" applyNumberFormat="1" applyFont="1" applyFill="1" applyBorder="1" applyAlignment="1">
      <alignment horizontal="right" vertical="center"/>
    </xf>
    <xf numFmtId="190" fontId="60" fillId="0" borderId="0" xfId="0" applyNumberFormat="1" applyFont="1" applyFill="1" applyBorder="1" applyAlignment="1">
      <alignment horizontal="center" vertical="center"/>
    </xf>
    <xf numFmtId="190" fontId="53" fillId="0" borderId="13" xfId="0" applyNumberFormat="1" applyFont="1" applyFill="1" applyBorder="1" applyAlignment="1">
      <alignment horizontal="center" vertical="center"/>
    </xf>
    <xf numFmtId="177" fontId="53" fillId="0" borderId="13" xfId="0" applyNumberFormat="1" applyFont="1" applyFill="1" applyBorder="1" applyAlignment="1">
      <alignment horizontal="center" vertical="center"/>
    </xf>
    <xf numFmtId="181" fontId="60" fillId="0" borderId="0" xfId="0" applyNumberFormat="1" applyFont="1" applyFill="1" applyAlignment="1">
      <alignment vertical="center"/>
    </xf>
    <xf numFmtId="3" fontId="43" fillId="0" borderId="0" xfId="0" applyNumberFormat="1" applyFont="1" applyFill="1" applyAlignment="1">
      <alignment vertical="center"/>
    </xf>
    <xf numFmtId="3" fontId="60" fillId="0" borderId="0" xfId="0" applyNumberFormat="1" applyFont="1" applyFill="1" applyAlignment="1">
      <alignment vertical="center"/>
    </xf>
    <xf numFmtId="177" fontId="48" fillId="0" borderId="0" xfId="0" applyNumberFormat="1" applyFont="1" applyFill="1" applyBorder="1" applyAlignment="1">
      <alignment horizontal="center"/>
    </xf>
    <xf numFmtId="177" fontId="63" fillId="0" borderId="0" xfId="0" applyNumberFormat="1" applyFont="1" applyFill="1" applyAlignment="1">
      <alignment horizontal="center"/>
    </xf>
    <xf numFmtId="177" fontId="63" fillId="0" borderId="0" xfId="0" applyNumberFormat="1" applyFont="1" applyFill="1" applyAlignment="1">
      <alignment horizontal="center" vertical="center"/>
    </xf>
    <xf numFmtId="177" fontId="63" fillId="0" borderId="13" xfId="0" applyNumberFormat="1" applyFont="1" applyFill="1" applyBorder="1" applyAlignment="1">
      <alignment horizontal="center" vertical="center"/>
    </xf>
    <xf numFmtId="177" fontId="63" fillId="0" borderId="0" xfId="0" applyNumberFormat="1" applyFont="1" applyFill="1" applyBorder="1" applyAlignment="1">
      <alignment horizontal="center"/>
    </xf>
    <xf numFmtId="177" fontId="54" fillId="0" borderId="0" xfId="0" applyNumberFormat="1" applyFont="1" applyFill="1" applyAlignment="1">
      <alignment horizontal="center" vertical="center" shrinkToFit="1"/>
    </xf>
    <xf numFmtId="177" fontId="54" fillId="0" borderId="14" xfId="0" applyNumberFormat="1" applyFont="1" applyFill="1" applyBorder="1" applyAlignment="1">
      <alignment horizontal="center" vertical="center" shrinkToFit="1"/>
    </xf>
    <xf numFmtId="177" fontId="60" fillId="0" borderId="14" xfId="0" applyNumberFormat="1" applyFont="1" applyFill="1" applyBorder="1" applyAlignment="1">
      <alignment horizontal="center" vertical="center" wrapText="1" shrinkToFit="1"/>
    </xf>
    <xf numFmtId="177" fontId="54" fillId="0" borderId="0" xfId="0" applyNumberFormat="1" applyFont="1" applyFill="1" applyBorder="1" applyAlignment="1">
      <alignment vertical="center" shrinkToFit="1"/>
    </xf>
    <xf numFmtId="177" fontId="54" fillId="0" borderId="42" xfId="0" applyNumberFormat="1" applyFont="1" applyFill="1" applyBorder="1" applyAlignment="1">
      <alignment horizontal="center" vertical="center" shrinkToFit="1"/>
    </xf>
    <xf numFmtId="177" fontId="60" fillId="0" borderId="42" xfId="0" applyNumberFormat="1" applyFont="1" applyFill="1" applyBorder="1" applyAlignment="1">
      <alignment horizontal="center" vertical="center" wrapText="1" shrinkToFit="1"/>
    </xf>
    <xf numFmtId="177" fontId="60" fillId="0" borderId="0" xfId="0" applyNumberFormat="1" applyFont="1" applyFill="1" applyBorder="1" applyAlignment="1">
      <alignment horizontal="center" vertical="center" wrapText="1" shrinkToFit="1"/>
    </xf>
    <xf numFmtId="177" fontId="54" fillId="0" borderId="0" xfId="0" applyNumberFormat="1" applyFont="1" applyFill="1" applyBorder="1" applyAlignment="1">
      <alignment horizontal="center"/>
    </xf>
    <xf numFmtId="190" fontId="54" fillId="0" borderId="28" xfId="0" applyNumberFormat="1" applyFont="1" applyFill="1" applyBorder="1" applyAlignment="1">
      <alignment vertical="center"/>
    </xf>
    <xf numFmtId="177" fontId="54" fillId="0" borderId="0" xfId="0" applyNumberFormat="1" applyFont="1" applyFill="1" applyAlignment="1">
      <alignment horizontal="center"/>
    </xf>
    <xf numFmtId="177" fontId="54" fillId="0" borderId="0" xfId="0" applyNumberFormat="1" applyFont="1" applyFill="1" applyBorder="1" applyAlignment="1">
      <alignment horizontal="center" vertical="center"/>
    </xf>
    <xf numFmtId="190" fontId="54" fillId="0" borderId="28" xfId="0" applyNumberFormat="1" applyFont="1" applyFill="1" applyBorder="1" applyAlignment="1"/>
    <xf numFmtId="190" fontId="54" fillId="0" borderId="0" xfId="0" applyNumberFormat="1" applyFont="1" applyFill="1" applyAlignment="1"/>
    <xf numFmtId="177" fontId="54" fillId="0" borderId="0" xfId="0" applyNumberFormat="1" applyFont="1" applyFill="1" applyAlignment="1">
      <alignment horizontal="center" vertical="center"/>
    </xf>
    <xf numFmtId="179" fontId="63" fillId="0" borderId="14" xfId="0" applyNumberFormat="1" applyFont="1" applyFill="1" applyBorder="1" applyAlignment="1">
      <alignment vertical="center"/>
    </xf>
    <xf numFmtId="179" fontId="65" fillId="0" borderId="0" xfId="0" applyNumberFormat="1" applyFont="1" applyFill="1" applyBorder="1" applyAlignment="1">
      <alignment vertical="center"/>
    </xf>
    <xf numFmtId="179" fontId="63" fillId="0" borderId="0" xfId="0" applyNumberFormat="1" applyFont="1" applyFill="1" applyBorder="1" applyAlignment="1">
      <alignment vertical="center"/>
    </xf>
    <xf numFmtId="179" fontId="54" fillId="0" borderId="28" xfId="0" applyNumberFormat="1" applyFont="1" applyFill="1" applyBorder="1" applyAlignment="1">
      <alignment vertical="center"/>
    </xf>
    <xf numFmtId="179" fontId="54" fillId="0" borderId="0" xfId="0" applyNumberFormat="1" applyFont="1" applyFill="1" applyBorder="1" applyAlignment="1">
      <alignment vertical="center"/>
    </xf>
    <xf numFmtId="179" fontId="54" fillId="0" borderId="14" xfId="0" applyNumberFormat="1" applyFont="1" applyFill="1" applyBorder="1" applyAlignment="1">
      <alignment vertical="center"/>
    </xf>
    <xf numFmtId="177" fontId="54" fillId="0" borderId="13" xfId="0" applyNumberFormat="1" applyFont="1" applyFill="1" applyBorder="1" applyAlignment="1">
      <alignment horizontal="center" vertical="center"/>
    </xf>
    <xf numFmtId="178" fontId="54" fillId="0" borderId="34" xfId="0" applyNumberFormat="1" applyFont="1" applyFill="1" applyBorder="1" applyAlignment="1">
      <alignment horizontal="center" vertical="center"/>
    </xf>
    <xf numFmtId="178" fontId="54" fillId="0" borderId="13" xfId="0" applyNumberFormat="1" applyFont="1" applyFill="1" applyBorder="1" applyAlignment="1">
      <alignment horizontal="center" vertical="center"/>
    </xf>
    <xf numFmtId="178" fontId="63" fillId="0" borderId="14" xfId="0" applyNumberFormat="1" applyFont="1" applyFill="1" applyBorder="1" applyAlignment="1">
      <alignment horizontal="center" vertical="center"/>
    </xf>
    <xf numFmtId="178" fontId="63" fillId="0" borderId="0" xfId="0" applyNumberFormat="1" applyFont="1" applyFill="1" applyBorder="1" applyAlignment="1">
      <alignment horizontal="center" vertical="center"/>
    </xf>
    <xf numFmtId="3" fontId="47" fillId="0" borderId="16" xfId="74" applyNumberFormat="1" applyFont="1" applyBorder="1" applyAlignment="1">
      <alignment vertical="distributed" textRotation="255"/>
    </xf>
    <xf numFmtId="3" fontId="47" fillId="0" borderId="0" xfId="74" applyNumberFormat="1" applyFont="1" applyBorder="1" applyAlignment="1">
      <alignment vertical="distributed" textRotation="255"/>
    </xf>
    <xf numFmtId="3" fontId="47" fillId="0" borderId="15" xfId="74" applyNumberFormat="1" applyFont="1" applyBorder="1" applyAlignment="1">
      <alignment horizontal="right" vertical="distributed" textRotation="255" wrapText="1"/>
    </xf>
    <xf numFmtId="3" fontId="47" fillId="0" borderId="65" xfId="74" applyNumberFormat="1" applyFont="1" applyBorder="1" applyAlignment="1">
      <alignment horizontal="left" vertical="distributed" textRotation="255" wrapText="1"/>
    </xf>
    <xf numFmtId="3" fontId="47" fillId="0" borderId="0" xfId="74" applyNumberFormat="1" applyFont="1" applyAlignment="1">
      <alignment horizontal="center" vertical="center"/>
    </xf>
    <xf numFmtId="3" fontId="47" fillId="0" borderId="0" xfId="74" applyNumberFormat="1" applyFont="1" applyAlignment="1">
      <alignment horizontal="centerContinuous" vertical="center"/>
    </xf>
    <xf numFmtId="3" fontId="47" fillId="0" borderId="13" xfId="74" applyNumberFormat="1" applyFont="1" applyBorder="1" applyAlignment="1">
      <alignment horizontal="centerContinuous" vertical="center"/>
    </xf>
    <xf numFmtId="3" fontId="47" fillId="0" borderId="0" xfId="74" applyNumberFormat="1" applyFont="1" applyBorder="1" applyAlignment="1">
      <alignment horizontal="center"/>
    </xf>
    <xf numFmtId="0" fontId="48" fillId="0" borderId="0" xfId="0" applyFont="1" applyFill="1" applyAlignment="1">
      <alignment horizontal="center"/>
    </xf>
    <xf numFmtId="0" fontId="42" fillId="0" borderId="13" xfId="0" applyFont="1" applyFill="1" applyBorder="1" applyAlignment="1">
      <alignment horizontal="center" vertical="center"/>
    </xf>
    <xf numFmtId="0" fontId="43" fillId="0" borderId="13" xfId="0" applyFont="1" applyFill="1" applyBorder="1" applyAlignment="1">
      <alignment horizontal="right" vertical="center"/>
    </xf>
    <xf numFmtId="0" fontId="42" fillId="0" borderId="0" xfId="0" applyFont="1" applyFill="1" applyAlignment="1">
      <alignment horizontal="center"/>
    </xf>
    <xf numFmtId="178" fontId="43" fillId="0" borderId="64" xfId="0" applyNumberFormat="1" applyFont="1" applyFill="1" applyBorder="1" applyAlignment="1">
      <alignment horizontal="right" vertical="center"/>
    </xf>
    <xf numFmtId="178" fontId="43" fillId="0" borderId="0" xfId="0" applyNumberFormat="1" applyFont="1" applyFill="1" applyBorder="1" applyAlignment="1">
      <alignment horizontal="right" vertical="center"/>
    </xf>
    <xf numFmtId="190" fontId="43" fillId="0" borderId="0" xfId="0" applyNumberFormat="1" applyFont="1" applyFill="1" applyBorder="1" applyAlignment="1">
      <alignment vertical="center"/>
    </xf>
    <xf numFmtId="178" fontId="43" fillId="0" borderId="0" xfId="0" applyNumberFormat="1" applyFont="1" applyFill="1" applyBorder="1" applyAlignment="1">
      <alignment shrinkToFit="1"/>
    </xf>
    <xf numFmtId="177" fontId="47" fillId="0" borderId="17" xfId="0" applyNumberFormat="1" applyFont="1" applyFill="1" applyBorder="1" applyAlignment="1">
      <alignment horizontal="center" vertical="center"/>
    </xf>
    <xf numFmtId="177" fontId="47" fillId="0" borderId="0" xfId="0" applyNumberFormat="1" applyFont="1" applyFill="1" applyBorder="1" applyAlignment="1">
      <alignment horizontal="center" vertical="center" shrinkToFit="1"/>
    </xf>
    <xf numFmtId="0" fontId="66" fillId="0" borderId="0" xfId="0" applyFont="1" applyFill="1" applyAlignment="1">
      <alignment horizontal="center"/>
    </xf>
    <xf numFmtId="3" fontId="42" fillId="0" borderId="63" xfId="74" applyNumberFormat="1" applyFont="1" applyBorder="1" applyAlignment="1">
      <alignment vertical="center"/>
    </xf>
    <xf numFmtId="3" fontId="43" fillId="0" borderId="33" xfId="74" applyNumberFormat="1" applyFont="1" applyBorder="1" applyAlignment="1">
      <alignment horizontal="center" vertical="center" shrinkToFit="1"/>
    </xf>
    <xf numFmtId="3" fontId="42" fillId="0" borderId="33" xfId="74" applyNumberFormat="1" applyFont="1" applyBorder="1" applyAlignment="1">
      <alignment horizontal="center" vertical="center" shrinkToFit="1"/>
    </xf>
    <xf numFmtId="3" fontId="43" fillId="0" borderId="37" xfId="74" applyNumberFormat="1" applyFont="1" applyBorder="1" applyAlignment="1">
      <alignment horizontal="center" vertical="center"/>
    </xf>
    <xf numFmtId="3" fontId="43" fillId="0" borderId="27" xfId="74" applyNumberFormat="1" applyFont="1" applyBorder="1" applyAlignment="1">
      <alignment vertical="center"/>
    </xf>
    <xf numFmtId="3" fontId="43" fillId="0" borderId="14" xfId="74" applyNumberFormat="1" applyFont="1" applyBorder="1" applyAlignment="1">
      <alignment horizontal="right" vertical="center"/>
    </xf>
    <xf numFmtId="3" fontId="43" fillId="0" borderId="34" xfId="74" applyNumberFormat="1" applyFont="1" applyBorder="1" applyAlignment="1">
      <alignment vertical="center"/>
    </xf>
    <xf numFmtId="3" fontId="43" fillId="0" borderId="0" xfId="74" applyNumberFormat="1" applyFont="1" applyAlignment="1">
      <alignment vertical="center" shrinkToFit="1"/>
    </xf>
    <xf numFmtId="3" fontId="43" fillId="0" borderId="0" xfId="74" applyNumberFormat="1" applyFont="1" applyBorder="1" applyAlignment="1">
      <alignment vertical="center" shrinkToFit="1"/>
    </xf>
    <xf numFmtId="190" fontId="43" fillId="0" borderId="13" xfId="0" applyNumberFormat="1" applyFont="1" applyFill="1" applyBorder="1" applyAlignment="1">
      <alignment horizontal="right" vertical="center"/>
    </xf>
    <xf numFmtId="178" fontId="43" fillId="0" borderId="13" xfId="0" applyNumberFormat="1" applyFont="1" applyFill="1" applyBorder="1" applyAlignment="1">
      <alignment shrinkToFit="1"/>
    </xf>
    <xf numFmtId="177" fontId="47" fillId="0" borderId="13" xfId="0" applyNumberFormat="1" applyFont="1" applyFill="1" applyBorder="1" applyAlignment="1">
      <alignment horizontal="center" vertical="center"/>
    </xf>
    <xf numFmtId="177" fontId="54" fillId="0" borderId="64" xfId="0" applyNumberFormat="1" applyFont="1" applyFill="1" applyBorder="1" applyAlignment="1">
      <alignment horizontal="center" vertical="center" shrinkToFit="1"/>
    </xf>
    <xf numFmtId="177" fontId="54" fillId="0" borderId="47" xfId="0" applyNumberFormat="1" applyFont="1" applyFill="1" applyBorder="1" applyAlignment="1">
      <alignment horizontal="center" vertical="center" shrinkToFit="1"/>
    </xf>
    <xf numFmtId="177" fontId="60" fillId="0" borderId="47" xfId="0" applyNumberFormat="1" applyFont="1" applyFill="1" applyBorder="1" applyAlignment="1">
      <alignment horizontal="center" vertical="center" shrinkToFit="1"/>
    </xf>
    <xf numFmtId="3" fontId="5" fillId="0" borderId="17" xfId="74" applyNumberFormat="1" applyFont="1" applyBorder="1" applyAlignment="1">
      <alignment vertical="center"/>
    </xf>
    <xf numFmtId="3" fontId="5" fillId="0" borderId="21" xfId="74" applyNumberFormat="1" applyFont="1" applyBorder="1" applyAlignment="1">
      <alignment horizontal="left" vertical="center"/>
    </xf>
    <xf numFmtId="3" fontId="7" fillId="0" borderId="13" xfId="74" applyNumberFormat="1" applyFont="1" applyFill="1" applyBorder="1" applyAlignment="1">
      <alignment vertical="center"/>
    </xf>
    <xf numFmtId="3" fontId="35" fillId="0" borderId="13" xfId="74" applyNumberFormat="1" applyFont="1" applyFill="1" applyBorder="1" applyAlignment="1">
      <alignment vertical="center"/>
    </xf>
    <xf numFmtId="3" fontId="38" fillId="0" borderId="13" xfId="74" applyNumberFormat="1" applyFont="1" applyFill="1" applyBorder="1" applyAlignment="1">
      <alignment horizontal="right" vertical="center"/>
    </xf>
    <xf numFmtId="3" fontId="38" fillId="0" borderId="56" xfId="74" applyNumberFormat="1" applyFont="1" applyFill="1" applyBorder="1" applyAlignment="1">
      <alignment horizontal="center" vertical="center" shrinkToFit="1"/>
    </xf>
    <xf numFmtId="3" fontId="38" fillId="0" borderId="66" xfId="74" applyNumberFormat="1" applyFont="1" applyFill="1" applyBorder="1" applyAlignment="1">
      <alignment horizontal="center" vertical="center" shrinkToFit="1"/>
    </xf>
    <xf numFmtId="3" fontId="5" fillId="0" borderId="33" xfId="74" applyNumberFormat="1" applyFont="1" applyFill="1" applyBorder="1" applyAlignment="1">
      <alignment horizontal="center" vertical="center" shrinkToFit="1"/>
    </xf>
    <xf numFmtId="3" fontId="5" fillId="0" borderId="0" xfId="74" applyNumberFormat="1" applyFont="1" applyFill="1" applyBorder="1" applyAlignment="1">
      <alignment horizontal="distributed" vertical="center"/>
    </xf>
    <xf numFmtId="3" fontId="38" fillId="0" borderId="14" xfId="74" applyNumberFormat="1" applyFont="1" applyFill="1" applyBorder="1" applyAlignment="1">
      <alignment vertical="center"/>
    </xf>
    <xf numFmtId="3" fontId="38" fillId="0" borderId="0" xfId="74" applyNumberFormat="1" applyFont="1" applyFill="1" applyBorder="1" applyAlignment="1">
      <alignment vertical="center"/>
    </xf>
    <xf numFmtId="3" fontId="38" fillId="0" borderId="27" xfId="74" applyNumberFormat="1" applyFont="1" applyFill="1" applyBorder="1" applyAlignment="1">
      <alignment vertical="center"/>
    </xf>
    <xf numFmtId="3" fontId="5" fillId="0" borderId="0" xfId="74" applyNumberFormat="1" applyFont="1" applyFill="1" applyBorder="1" applyAlignment="1">
      <alignment vertical="center"/>
    </xf>
    <xf numFmtId="3" fontId="5" fillId="0" borderId="17" xfId="74" applyNumberFormat="1" applyFont="1" applyFill="1" applyBorder="1" applyAlignment="1">
      <alignment vertical="center"/>
    </xf>
    <xf numFmtId="3" fontId="5" fillId="0" borderId="0" xfId="74" quotePrefix="1" applyNumberFormat="1" applyFont="1" applyFill="1" applyBorder="1" applyAlignment="1">
      <alignment vertical="center"/>
    </xf>
    <xf numFmtId="3" fontId="5" fillId="0" borderId="21" xfId="74" applyNumberFormat="1" applyFont="1" applyFill="1" applyBorder="1" applyAlignment="1">
      <alignment horizontal="left" vertical="center"/>
    </xf>
    <xf numFmtId="3" fontId="38" fillId="0" borderId="0" xfId="74" applyNumberFormat="1" applyFont="1" applyFill="1" applyBorder="1" applyAlignment="1">
      <alignment horizontal="distributed" vertical="center"/>
    </xf>
    <xf numFmtId="3" fontId="38" fillId="0" borderId="0" xfId="74" applyNumberFormat="1" applyFont="1" applyFill="1" applyBorder="1" applyAlignment="1">
      <alignment horizontal="right" vertical="center"/>
    </xf>
    <xf numFmtId="3" fontId="7" fillId="0" borderId="0" xfId="74" applyNumberFormat="1" applyFont="1" applyFill="1" applyBorder="1">
      <alignment vertical="center"/>
    </xf>
    <xf numFmtId="3" fontId="38" fillId="0" borderId="28" xfId="74" applyNumberFormat="1" applyFont="1" applyFill="1" applyBorder="1" applyAlignment="1">
      <alignment vertical="center"/>
    </xf>
    <xf numFmtId="3" fontId="38" fillId="0" borderId="28" xfId="74" applyNumberFormat="1" applyFont="1" applyFill="1" applyBorder="1" applyAlignment="1">
      <alignment horizontal="right" vertical="center"/>
    </xf>
    <xf numFmtId="3" fontId="38" fillId="0" borderId="35" xfId="74" applyNumberFormat="1" applyFont="1" applyFill="1" applyBorder="1" applyAlignment="1">
      <alignment horizontal="right" vertical="center"/>
    </xf>
    <xf numFmtId="3" fontId="38" fillId="0" borderId="13" xfId="74" applyNumberFormat="1" applyFont="1" applyFill="1" applyBorder="1" applyAlignment="1">
      <alignment vertical="center"/>
    </xf>
    <xf numFmtId="3" fontId="38" fillId="0" borderId="15" xfId="74" applyNumberFormat="1" applyFont="1" applyBorder="1" applyAlignment="1">
      <alignment vertical="center"/>
    </xf>
    <xf numFmtId="3" fontId="38" fillId="0" borderId="16" xfId="74" applyNumberFormat="1" applyFont="1" applyBorder="1" applyAlignment="1">
      <alignment horizontal="centerContinuous" vertical="center"/>
    </xf>
    <xf numFmtId="3" fontId="38" fillId="26" borderId="16" xfId="74" applyNumberFormat="1" applyFont="1" applyFill="1" applyBorder="1" applyAlignment="1">
      <alignment vertical="center"/>
    </xf>
    <xf numFmtId="3" fontId="38" fillId="0" borderId="15" xfId="74" applyNumberFormat="1" applyFont="1" applyBorder="1" applyAlignment="1">
      <alignment horizontal="centerContinuous" vertical="center"/>
    </xf>
    <xf numFmtId="3" fontId="38" fillId="0" borderId="15" xfId="74" applyNumberFormat="1" applyFont="1" applyBorder="1" applyAlignment="1">
      <alignment horizontal="center" vertical="center"/>
    </xf>
    <xf numFmtId="3" fontId="38" fillId="0" borderId="0" xfId="74" applyNumberFormat="1" applyFont="1" applyAlignment="1">
      <alignment vertical="center"/>
    </xf>
    <xf numFmtId="3" fontId="5" fillId="0" borderId="0" xfId="74" applyNumberFormat="1" applyFont="1" applyAlignment="1">
      <alignment vertical="center"/>
    </xf>
    <xf numFmtId="3" fontId="5" fillId="0" borderId="0" xfId="74" quotePrefix="1" applyNumberFormat="1" applyFont="1" applyAlignment="1">
      <alignment vertical="center"/>
    </xf>
    <xf numFmtId="3" fontId="38" fillId="0" borderId="0" xfId="74" applyNumberFormat="1" applyFont="1" applyAlignment="1">
      <alignment horizontal="distributed" vertical="center"/>
    </xf>
    <xf numFmtId="3" fontId="5" fillId="0" borderId="0" xfId="74" applyNumberFormat="1" applyFont="1" applyAlignment="1">
      <alignment horizontal="distributed" vertical="center"/>
    </xf>
    <xf numFmtId="3" fontId="36" fillId="0" borderId="0" xfId="74" applyNumberFormat="1" applyFont="1" applyBorder="1" applyAlignment="1">
      <alignment vertical="center"/>
    </xf>
    <xf numFmtId="3" fontId="35" fillId="0" borderId="0" xfId="74" applyNumberFormat="1" applyFont="1" applyBorder="1" applyAlignment="1">
      <alignment vertical="center"/>
    </xf>
    <xf numFmtId="3" fontId="7" fillId="0" borderId="0" xfId="74" applyNumberFormat="1" applyFont="1">
      <alignment vertical="center"/>
    </xf>
    <xf numFmtId="3" fontId="36" fillId="0" borderId="0" xfId="74" applyNumberFormat="1" applyFont="1" applyAlignment="1">
      <alignment vertical="center"/>
    </xf>
    <xf numFmtId="3" fontId="35" fillId="0" borderId="0" xfId="74" applyNumberFormat="1" applyFont="1" applyAlignment="1">
      <alignment vertical="center"/>
    </xf>
    <xf numFmtId="0" fontId="39" fillId="0" borderId="0" xfId="74" applyFont="1" applyAlignment="1">
      <alignment vertical="center"/>
    </xf>
    <xf numFmtId="3" fontId="38" fillId="0" borderId="0" xfId="74" applyNumberFormat="1" applyFont="1" applyFill="1" applyAlignment="1">
      <alignment vertical="center"/>
    </xf>
    <xf numFmtId="3" fontId="38" fillId="0" borderId="0" xfId="74" applyNumberFormat="1" applyFont="1" applyFill="1" applyAlignment="1">
      <alignment horizontal="right" vertical="center"/>
    </xf>
    <xf numFmtId="3" fontId="7" fillId="0" borderId="0" xfId="74" applyNumberFormat="1" applyFont="1" applyFill="1" applyAlignment="1">
      <alignment horizontal="right"/>
    </xf>
    <xf numFmtId="3" fontId="38" fillId="0" borderId="34" xfId="74" applyNumberFormat="1" applyFont="1" applyFill="1" applyBorder="1" applyAlignment="1">
      <alignment vertical="center"/>
    </xf>
    <xf numFmtId="3" fontId="35" fillId="0" borderId="0" xfId="74" applyNumberFormat="1" applyFont="1" applyFill="1" applyBorder="1" applyAlignment="1">
      <alignment vertical="center"/>
    </xf>
    <xf numFmtId="3" fontId="7" fillId="0" borderId="0" xfId="74" applyNumberFormat="1" applyFont="1" applyFill="1">
      <alignment vertical="center"/>
    </xf>
    <xf numFmtId="3" fontId="35" fillId="0" borderId="0" xfId="74" applyNumberFormat="1" applyFont="1" applyFill="1" applyAlignment="1">
      <alignment vertical="center"/>
    </xf>
    <xf numFmtId="0" fontId="39" fillId="0" borderId="0" xfId="74" applyFont="1" applyFill="1" applyAlignment="1">
      <alignment vertical="center"/>
    </xf>
    <xf numFmtId="37" fontId="47" fillId="0" borderId="50" xfId="0" applyNumberFormat="1" applyFont="1" applyFill="1" applyBorder="1" applyAlignment="1">
      <alignment horizontal="right" vertical="center"/>
    </xf>
    <xf numFmtId="37" fontId="47" fillId="0" borderId="36" xfId="0" applyNumberFormat="1" applyFont="1" applyFill="1" applyBorder="1" applyAlignment="1">
      <alignment horizontal="right" vertical="center"/>
    </xf>
    <xf numFmtId="3" fontId="43" fillId="0" borderId="0" xfId="74" quotePrefix="1" applyNumberFormat="1" applyFont="1" applyBorder="1" applyAlignment="1">
      <alignment vertical="center"/>
    </xf>
    <xf numFmtId="3" fontId="43" fillId="0" borderId="13" xfId="74" quotePrefix="1" applyNumberFormat="1" applyFont="1" applyBorder="1" applyAlignment="1">
      <alignment vertical="center"/>
    </xf>
    <xf numFmtId="37" fontId="47" fillId="0" borderId="34" xfId="73" applyNumberFormat="1" applyFont="1" applyFill="1" applyBorder="1" applyAlignment="1">
      <alignment horizontal="right" vertical="center"/>
    </xf>
    <xf numFmtId="37" fontId="47" fillId="0" borderId="13" xfId="73" applyNumberFormat="1" applyFont="1" applyFill="1" applyBorder="1" applyAlignment="1">
      <alignment horizontal="right" vertical="center"/>
    </xf>
    <xf numFmtId="38" fontId="42" fillId="0" borderId="13" xfId="53" applyFont="1" applyFill="1" applyBorder="1" applyAlignment="1">
      <alignment horizontal="center" vertical="center"/>
    </xf>
    <xf numFmtId="38" fontId="47" fillId="0" borderId="14" xfId="53" applyFont="1" applyFill="1" applyBorder="1" applyAlignment="1">
      <alignment vertical="center"/>
    </xf>
    <xf numFmtId="38" fontId="47" fillId="0" borderId="0" xfId="53" applyFont="1" applyFill="1" applyBorder="1" applyAlignment="1">
      <alignment vertical="center"/>
    </xf>
    <xf numFmtId="38" fontId="47" fillId="0" borderId="0" xfId="53" applyFont="1" applyFill="1" applyBorder="1" applyAlignment="1">
      <alignment horizontal="right" vertical="center"/>
    </xf>
    <xf numFmtId="38" fontId="47" fillId="0" borderId="0" xfId="53" applyFont="1" applyFill="1" applyBorder="1" applyAlignment="1">
      <alignment horizontal="right" vertical="center" shrinkToFit="1"/>
    </xf>
    <xf numFmtId="38" fontId="47" fillId="0" borderId="14" xfId="53" applyFont="1" applyFill="1" applyBorder="1" applyAlignment="1">
      <alignment vertical="center" shrinkToFit="1"/>
    </xf>
    <xf numFmtId="38" fontId="47" fillId="0" borderId="34" xfId="53" applyFont="1" applyFill="1" applyBorder="1" applyAlignment="1">
      <alignment vertical="center"/>
    </xf>
    <xf numFmtId="38" fontId="47" fillId="0" borderId="13" xfId="53" applyFont="1" applyFill="1" applyBorder="1" applyAlignment="1">
      <alignment vertical="center"/>
    </xf>
    <xf numFmtId="38" fontId="47" fillId="0" borderId="13" xfId="53" applyFont="1" applyFill="1" applyBorder="1" applyAlignment="1">
      <alignment horizontal="right" vertical="center"/>
    </xf>
    <xf numFmtId="38" fontId="42" fillId="0" borderId="0" xfId="53" applyFont="1" applyFill="1" applyAlignment="1">
      <alignment horizontal="center" vertical="center"/>
    </xf>
    <xf numFmtId="38" fontId="42" fillId="0" borderId="0" xfId="53" applyFont="1" applyFill="1" applyAlignment="1">
      <alignment horizontal="center"/>
    </xf>
    <xf numFmtId="184" fontId="42" fillId="0" borderId="67" xfId="74" applyNumberFormat="1" applyFont="1" applyBorder="1" applyAlignment="1">
      <alignment horizontal="right" vertical="center"/>
    </xf>
    <xf numFmtId="184" fontId="43" fillId="0" borderId="0" xfId="73" applyNumberFormat="1" applyFont="1" applyAlignment="1">
      <alignment horizontal="right" vertical="center"/>
    </xf>
    <xf numFmtId="184" fontId="47" fillId="0" borderId="14" xfId="74" applyNumberFormat="1" applyFont="1" applyBorder="1" applyAlignment="1">
      <alignment horizontal="right" vertical="center"/>
    </xf>
    <xf numFmtId="184" fontId="47" fillId="0" borderId="0" xfId="74" applyNumberFormat="1" applyFont="1" applyBorder="1" applyAlignment="1">
      <alignment horizontal="right" vertical="center"/>
    </xf>
    <xf numFmtId="184" fontId="47" fillId="0" borderId="0" xfId="74" quotePrefix="1" applyNumberFormat="1" applyFont="1" applyBorder="1" applyAlignment="1">
      <alignment horizontal="right" vertical="center"/>
    </xf>
    <xf numFmtId="184" fontId="47" fillId="0" borderId="36" xfId="74" applyNumberFormat="1" applyFont="1" applyBorder="1" applyAlignment="1">
      <alignment horizontal="right" vertical="center"/>
    </xf>
    <xf numFmtId="184" fontId="47" fillId="0" borderId="28" xfId="74" applyNumberFormat="1" applyFont="1" applyBorder="1" applyAlignment="1">
      <alignment horizontal="right" vertical="center"/>
    </xf>
    <xf numFmtId="184" fontId="47" fillId="0" borderId="35" xfId="74" applyNumberFormat="1" applyFont="1" applyBorder="1" applyAlignment="1">
      <alignment horizontal="right" vertical="center"/>
    </xf>
    <xf numFmtId="184" fontId="47" fillId="0" borderId="13" xfId="74" applyNumberFormat="1" applyFont="1" applyBorder="1" applyAlignment="1">
      <alignment horizontal="right" vertical="center"/>
    </xf>
    <xf numFmtId="184" fontId="47" fillId="0" borderId="13" xfId="74" quotePrefix="1" applyNumberFormat="1" applyFont="1" applyBorder="1" applyAlignment="1">
      <alignment horizontal="right" vertical="center"/>
    </xf>
    <xf numFmtId="182" fontId="47" fillId="0" borderId="0" xfId="74" applyNumberFormat="1" applyFont="1" applyBorder="1">
      <alignment vertical="center"/>
    </xf>
    <xf numFmtId="182" fontId="43" fillId="0" borderId="0" xfId="74" applyNumberFormat="1" applyFont="1" applyBorder="1" applyAlignment="1">
      <alignment horizontal="right" vertical="center"/>
    </xf>
    <xf numFmtId="182" fontId="47" fillId="0" borderId="13" xfId="74" applyNumberFormat="1" applyFont="1" applyBorder="1">
      <alignment vertical="center"/>
    </xf>
    <xf numFmtId="3" fontId="43" fillId="0" borderId="15" xfId="74" applyNumberFormat="1" applyFont="1" applyBorder="1" applyAlignment="1">
      <alignment horizontal="center" vertical="center"/>
    </xf>
    <xf numFmtId="3" fontId="43" fillId="0" borderId="13" xfId="74" applyNumberFormat="1" applyFont="1" applyBorder="1" applyAlignment="1">
      <alignment horizontal="right" vertical="center"/>
    </xf>
    <xf numFmtId="3" fontId="43" fillId="0" borderId="56" xfId="74" applyNumberFormat="1" applyFont="1" applyBorder="1" applyAlignment="1">
      <alignment horizontal="center" vertical="center"/>
    </xf>
    <xf numFmtId="177" fontId="43" fillId="0" borderId="33" xfId="0" applyNumberFormat="1" applyFont="1" applyFill="1" applyBorder="1" applyAlignment="1">
      <alignment horizontal="center" vertical="center"/>
    </xf>
    <xf numFmtId="177" fontId="43" fillId="0" borderId="0" xfId="0" applyNumberFormat="1" applyFont="1" applyFill="1" applyBorder="1" applyAlignment="1">
      <alignment horizontal="center" vertical="center"/>
    </xf>
    <xf numFmtId="177" fontId="43" fillId="0" borderId="3" xfId="0" applyNumberFormat="1" applyFont="1" applyFill="1" applyBorder="1" applyAlignment="1">
      <alignment horizontal="center" vertical="center"/>
    </xf>
    <xf numFmtId="177" fontId="43" fillId="0" borderId="44" xfId="0" applyNumberFormat="1" applyFont="1" applyFill="1" applyBorder="1" applyAlignment="1">
      <alignment horizontal="center" vertical="center"/>
    </xf>
    <xf numFmtId="177" fontId="43" fillId="0" borderId="3" xfId="0" applyNumberFormat="1" applyFont="1" applyFill="1" applyBorder="1" applyAlignment="1">
      <alignment horizontal="center" vertical="center" shrinkToFit="1"/>
    </xf>
    <xf numFmtId="38" fontId="47" fillId="0" borderId="46" xfId="53" applyFont="1" applyFill="1" applyBorder="1" applyAlignment="1">
      <alignment horizontal="center" vertical="center" wrapText="1"/>
    </xf>
    <xf numFmtId="177" fontId="43" fillId="0" borderId="0" xfId="0" applyNumberFormat="1" applyFont="1" applyFill="1" applyBorder="1" applyAlignment="1">
      <alignment horizontal="left" vertical="center"/>
    </xf>
    <xf numFmtId="177" fontId="43" fillId="0" borderId="0" xfId="0" quotePrefix="1" applyNumberFormat="1" applyFont="1" applyFill="1" applyBorder="1" applyAlignment="1">
      <alignment horizontal="left" vertical="center"/>
    </xf>
    <xf numFmtId="0" fontId="47" fillId="0" borderId="0" xfId="64" applyFont="1" applyAlignment="1">
      <alignment horizontal="right" vertical="center" shrinkToFit="1"/>
    </xf>
    <xf numFmtId="0" fontId="47" fillId="0" borderId="35" xfId="64" applyFont="1" applyBorder="1" applyAlignment="1">
      <alignment horizontal="right" vertical="center" shrinkToFit="1"/>
    </xf>
    <xf numFmtId="0" fontId="47" fillId="0" borderId="13" xfId="64" applyFont="1" applyBorder="1" applyAlignment="1">
      <alignment horizontal="right" vertical="center" shrinkToFit="1"/>
    </xf>
    <xf numFmtId="177" fontId="43" fillId="0" borderId="0" xfId="0" applyNumberFormat="1" applyFont="1" applyFill="1" applyBorder="1" applyAlignment="1">
      <alignment horizontal="center" vertical="center"/>
    </xf>
    <xf numFmtId="177" fontId="43" fillId="0" borderId="53" xfId="0" applyNumberFormat="1" applyFont="1" applyFill="1" applyBorder="1" applyAlignment="1">
      <alignment horizontal="center" vertical="center"/>
    </xf>
    <xf numFmtId="177" fontId="43" fillId="0" borderId="50" xfId="0" applyNumberFormat="1" applyFont="1" applyFill="1" applyBorder="1" applyAlignment="1">
      <alignment horizontal="center" vertical="center"/>
    </xf>
    <xf numFmtId="177" fontId="60" fillId="0" borderId="61" xfId="0" applyNumberFormat="1" applyFont="1" applyFill="1" applyBorder="1" applyAlignment="1">
      <alignment horizontal="center" vertical="center" shrinkToFit="1"/>
    </xf>
    <xf numFmtId="177" fontId="60" fillId="0" borderId="39" xfId="0" applyNumberFormat="1" applyFont="1" applyFill="1" applyBorder="1" applyAlignment="1">
      <alignment horizontal="center" vertical="center" shrinkToFit="1"/>
    </xf>
    <xf numFmtId="177" fontId="60" fillId="0" borderId="14" xfId="0" applyNumberFormat="1" applyFont="1" applyFill="1" applyBorder="1" applyAlignment="1">
      <alignment horizontal="center" vertical="center" shrinkToFit="1"/>
    </xf>
    <xf numFmtId="177" fontId="60" fillId="0" borderId="0" xfId="0" applyNumberFormat="1" applyFont="1" applyFill="1" applyBorder="1" applyAlignment="1">
      <alignment horizontal="center" vertical="center" shrinkToFit="1"/>
    </xf>
    <xf numFmtId="177" fontId="60" fillId="0" borderId="50" xfId="0" applyNumberFormat="1" applyFont="1" applyFill="1" applyBorder="1" applyAlignment="1">
      <alignment horizontal="center" vertical="center" shrinkToFit="1"/>
    </xf>
    <xf numFmtId="177" fontId="60" fillId="0" borderId="15" xfId="0" applyNumberFormat="1" applyFont="1" applyFill="1" applyBorder="1" applyAlignment="1">
      <alignment horizontal="center" vertical="center" shrinkToFit="1"/>
    </xf>
    <xf numFmtId="177" fontId="60" fillId="0" borderId="49" xfId="0" applyNumberFormat="1" applyFont="1" applyFill="1" applyBorder="1" applyAlignment="1">
      <alignment horizontal="center" vertical="center"/>
    </xf>
    <xf numFmtId="177" fontId="60" fillId="0" borderId="0" xfId="0" applyNumberFormat="1" applyFont="1" applyFill="1" applyBorder="1" applyAlignment="1">
      <alignment horizontal="center" vertical="center"/>
    </xf>
    <xf numFmtId="177" fontId="60" fillId="0" borderId="16" xfId="0" applyNumberFormat="1" applyFont="1" applyFill="1" applyBorder="1" applyAlignment="1">
      <alignment horizontal="center" vertical="center"/>
    </xf>
    <xf numFmtId="177" fontId="60" fillId="0" borderId="39" xfId="0" applyNumberFormat="1" applyFont="1" applyFill="1" applyBorder="1" applyAlignment="1">
      <alignment horizontal="center" vertical="center"/>
    </xf>
    <xf numFmtId="177" fontId="54" fillId="0" borderId="0" xfId="0" applyNumberFormat="1" applyFont="1" applyFill="1" applyBorder="1" applyAlignment="1">
      <alignment horizontal="center" vertical="center" shrinkToFit="1"/>
    </xf>
    <xf numFmtId="177" fontId="54" fillId="0" borderId="63" xfId="0" applyNumberFormat="1" applyFont="1" applyFill="1" applyBorder="1" applyAlignment="1">
      <alignment horizontal="center" vertical="center" shrinkToFit="1"/>
    </xf>
    <xf numFmtId="177" fontId="43" fillId="0" borderId="0" xfId="0" quotePrefix="1" applyNumberFormat="1" applyFont="1" applyFill="1" applyBorder="1" applyAlignment="1">
      <alignment horizontal="left" vertical="center"/>
    </xf>
    <xf numFmtId="192" fontId="47" fillId="0" borderId="0" xfId="0" applyNumberFormat="1" applyFont="1" applyFill="1" applyBorder="1" applyAlignment="1">
      <alignment vertical="center"/>
    </xf>
    <xf numFmtId="192" fontId="47" fillId="0" borderId="0" xfId="0" applyNumberFormat="1" applyFont="1" applyFill="1" applyBorder="1" applyAlignment="1">
      <alignment horizontal="right" vertical="center"/>
    </xf>
    <xf numFmtId="192" fontId="47" fillId="0" borderId="13" xfId="0" applyNumberFormat="1" applyFont="1" applyFill="1" applyBorder="1" applyAlignment="1">
      <alignment horizontal="right" vertical="center"/>
    </xf>
    <xf numFmtId="177" fontId="59" fillId="0" borderId="0" xfId="0" applyNumberFormat="1" applyFont="1" applyFill="1" applyBorder="1" applyAlignment="1">
      <alignment horizontal="center" vertical="center"/>
    </xf>
    <xf numFmtId="177" fontId="64" fillId="0" borderId="64" xfId="0" applyNumberFormat="1" applyFont="1" applyFill="1" applyBorder="1" applyAlignment="1">
      <alignment horizontal="center" vertical="center" shrinkToFit="1"/>
    </xf>
    <xf numFmtId="177" fontId="64" fillId="0" borderId="0" xfId="0" applyNumberFormat="1" applyFont="1" applyFill="1" applyBorder="1" applyAlignment="1">
      <alignment horizontal="center" vertical="center" shrinkToFit="1"/>
    </xf>
    <xf numFmtId="3" fontId="43" fillId="0" borderId="17" xfId="74" applyNumberFormat="1" applyFont="1" applyFill="1" applyBorder="1" applyAlignment="1">
      <alignment horizontal="left" vertical="center"/>
    </xf>
    <xf numFmtId="3" fontId="43" fillId="0" borderId="14" xfId="74" applyNumberFormat="1" applyFont="1" applyFill="1" applyBorder="1" applyAlignment="1">
      <alignment vertical="center"/>
    </xf>
    <xf numFmtId="3" fontId="43" fillId="0" borderId="0" xfId="74" applyNumberFormat="1" applyFont="1" applyFill="1" applyBorder="1" applyAlignment="1">
      <alignment vertical="center"/>
    </xf>
    <xf numFmtId="3" fontId="44" fillId="0" borderId="0" xfId="47" applyNumberFormat="1" applyFont="1" applyFill="1" applyAlignment="1" applyProtection="1">
      <alignment vertical="center"/>
    </xf>
    <xf numFmtId="3" fontId="45" fillId="0" borderId="0" xfId="74" applyNumberFormat="1" applyFont="1" applyFill="1">
      <alignment vertical="center"/>
    </xf>
    <xf numFmtId="3" fontId="42" fillId="0" borderId="0" xfId="74" applyNumberFormat="1" applyFont="1" applyFill="1">
      <alignment vertical="center"/>
    </xf>
    <xf numFmtId="3" fontId="42" fillId="0" borderId="0" xfId="74" applyNumberFormat="1" applyFont="1" applyFill="1" applyAlignment="1">
      <alignment horizontal="center" vertical="center"/>
    </xf>
    <xf numFmtId="190" fontId="43" fillId="0" borderId="28" xfId="0" applyNumberFormat="1" applyFont="1" applyFill="1" applyBorder="1" applyAlignment="1">
      <alignment horizontal="center" vertical="center"/>
    </xf>
    <xf numFmtId="190" fontId="43" fillId="0" borderId="0" xfId="0" applyNumberFormat="1" applyFont="1" applyFill="1" applyBorder="1" applyAlignment="1">
      <alignment horizontal="center" vertical="center"/>
    </xf>
    <xf numFmtId="177" fontId="72" fillId="0" borderId="0" xfId="0" applyNumberFormat="1" applyFont="1" applyFill="1" applyBorder="1" applyAlignment="1">
      <alignment vertical="center"/>
    </xf>
    <xf numFmtId="177" fontId="72" fillId="0" borderId="13" xfId="0" applyNumberFormat="1" applyFont="1" applyFill="1" applyBorder="1" applyAlignment="1">
      <alignment vertical="center"/>
    </xf>
    <xf numFmtId="177" fontId="72" fillId="0" borderId="13" xfId="0" applyNumberFormat="1" applyFont="1" applyFill="1" applyBorder="1" applyAlignment="1">
      <alignment horizontal="left" vertical="center"/>
    </xf>
    <xf numFmtId="177" fontId="72" fillId="0" borderId="0" xfId="0" applyNumberFormat="1" applyFont="1" applyFill="1" applyAlignment="1">
      <alignment horizontal="left" vertical="center"/>
    </xf>
    <xf numFmtId="3" fontId="72" fillId="0" borderId="13" xfId="74" applyNumberFormat="1" applyFont="1" applyBorder="1" applyAlignment="1">
      <alignment vertical="center"/>
    </xf>
    <xf numFmtId="0" fontId="70" fillId="0" borderId="0" xfId="73" applyNumberFormat="1" applyFont="1" applyAlignment="1">
      <alignment horizontal="center" vertical="center"/>
    </xf>
    <xf numFmtId="0" fontId="57" fillId="0" borderId="0" xfId="73" applyNumberFormat="1" applyFont="1" applyAlignment="1">
      <alignment horizontal="center" vertical="center"/>
    </xf>
    <xf numFmtId="0" fontId="43" fillId="0" borderId="13" xfId="73" applyNumberFormat="1" applyFont="1" applyBorder="1" applyAlignment="1">
      <alignment horizontal="distributed" vertical="center" shrinkToFit="1"/>
    </xf>
    <xf numFmtId="0" fontId="43" fillId="0" borderId="38" xfId="73" applyNumberFormat="1" applyFont="1" applyBorder="1" applyAlignment="1">
      <alignment horizontal="distributed" vertical="center" shrinkToFit="1"/>
    </xf>
    <xf numFmtId="0" fontId="43" fillId="0" borderId="0" xfId="73" applyNumberFormat="1" applyFont="1" applyBorder="1" applyAlignment="1">
      <alignment horizontal="center" vertical="center" shrinkToFit="1"/>
    </xf>
    <xf numFmtId="0" fontId="52" fillId="0" borderId="17" xfId="73" applyFont="1" applyBorder="1" applyAlignment="1">
      <alignment horizontal="center" vertical="center" shrinkToFit="1"/>
    </xf>
    <xf numFmtId="0" fontId="52" fillId="0" borderId="16" xfId="73" applyFont="1" applyBorder="1" applyAlignment="1">
      <alignment horizontal="center" vertical="center" shrinkToFit="1"/>
    </xf>
    <xf numFmtId="0" fontId="52" fillId="0" borderId="68" xfId="73" applyFont="1" applyBorder="1" applyAlignment="1">
      <alignment horizontal="center" vertical="center" shrinkToFit="1"/>
    </xf>
    <xf numFmtId="0" fontId="43" fillId="0" borderId="69" xfId="73" applyNumberFormat="1" applyFont="1" applyBorder="1" applyAlignment="1">
      <alignment horizontal="center" vertical="center" shrinkToFit="1"/>
    </xf>
    <xf numFmtId="0" fontId="43" fillId="0" borderId="39" xfId="73" applyNumberFormat="1" applyFont="1" applyBorder="1" applyAlignment="1">
      <alignment horizontal="center" vertical="center" shrinkToFit="1"/>
    </xf>
    <xf numFmtId="177" fontId="70" fillId="0" borderId="0" xfId="0" applyNumberFormat="1" applyFont="1" applyFill="1" applyAlignment="1">
      <alignment horizontal="center" vertical="center"/>
    </xf>
    <xf numFmtId="177" fontId="57" fillId="0" borderId="0" xfId="0" applyNumberFormat="1" applyFont="1" applyFill="1" applyAlignment="1">
      <alignment horizontal="center" vertical="center"/>
    </xf>
    <xf numFmtId="177" fontId="43" fillId="0" borderId="70" xfId="0" applyNumberFormat="1" applyFont="1" applyFill="1" applyBorder="1" applyAlignment="1">
      <alignment horizontal="center" vertical="center" shrinkToFit="1"/>
    </xf>
    <xf numFmtId="177" fontId="43" fillId="0" borderId="69" xfId="0" applyNumberFormat="1" applyFont="1" applyFill="1" applyBorder="1" applyAlignment="1">
      <alignment horizontal="center" vertical="center" shrinkToFit="1"/>
    </xf>
    <xf numFmtId="177" fontId="43" fillId="0" borderId="53" xfId="0" applyNumberFormat="1" applyFont="1" applyFill="1" applyBorder="1" applyAlignment="1">
      <alignment horizontal="center" vertical="center" shrinkToFit="1"/>
    </xf>
    <xf numFmtId="177" fontId="43" fillId="0" borderId="56" xfId="0" applyNumberFormat="1" applyFont="1" applyFill="1" applyBorder="1" applyAlignment="1">
      <alignment horizontal="center" vertical="center"/>
    </xf>
    <xf numFmtId="177" fontId="43" fillId="0" borderId="71" xfId="0" applyNumberFormat="1" applyFont="1" applyFill="1" applyBorder="1" applyAlignment="1">
      <alignment horizontal="center" vertical="center"/>
    </xf>
    <xf numFmtId="177" fontId="43" fillId="0" borderId="33" xfId="0" applyNumberFormat="1" applyFont="1" applyFill="1" applyBorder="1" applyAlignment="1">
      <alignment horizontal="center" vertical="center"/>
    </xf>
    <xf numFmtId="177" fontId="64" fillId="0" borderId="44" xfId="0" applyNumberFormat="1" applyFont="1" applyFill="1" applyBorder="1" applyAlignment="1">
      <alignment horizontal="center" vertical="center"/>
    </xf>
    <xf numFmtId="177" fontId="64" fillId="0" borderId="2" xfId="0" applyNumberFormat="1" applyFont="1" applyFill="1" applyBorder="1" applyAlignment="1">
      <alignment horizontal="center" vertical="center"/>
    </xf>
    <xf numFmtId="177" fontId="43" fillId="0" borderId="72" xfId="0" applyNumberFormat="1" applyFont="1" applyFill="1" applyBorder="1" applyAlignment="1">
      <alignment horizontal="center" vertical="center"/>
    </xf>
    <xf numFmtId="177" fontId="64" fillId="0" borderId="73" xfId="0" applyNumberFormat="1" applyFont="1" applyFill="1" applyBorder="1" applyAlignment="1">
      <alignment horizontal="center" vertical="center"/>
    </xf>
    <xf numFmtId="177" fontId="64" fillId="0" borderId="62" xfId="0" applyNumberFormat="1" applyFont="1" applyFill="1" applyBorder="1" applyAlignment="1">
      <alignment horizontal="center" vertical="center"/>
    </xf>
    <xf numFmtId="177" fontId="43" fillId="0" borderId="74" xfId="0" applyNumberFormat="1" applyFont="1" applyFill="1" applyBorder="1" applyAlignment="1">
      <alignment horizontal="center" vertical="center" wrapText="1"/>
    </xf>
    <xf numFmtId="177" fontId="64" fillId="0" borderId="24" xfId="0" applyNumberFormat="1" applyFont="1" applyFill="1" applyBorder="1" applyAlignment="1">
      <alignment horizontal="center" vertical="center" wrapText="1"/>
    </xf>
    <xf numFmtId="177" fontId="43" fillId="0" borderId="59" xfId="0" applyNumberFormat="1" applyFont="1" applyFill="1" applyBorder="1" applyAlignment="1">
      <alignment horizontal="center" vertical="center" wrapText="1"/>
    </xf>
    <xf numFmtId="177" fontId="64" fillId="0" borderId="46" xfId="0" applyNumberFormat="1" applyFont="1" applyFill="1" applyBorder="1" applyAlignment="1">
      <alignment horizontal="center" vertical="center" wrapText="1"/>
    </xf>
    <xf numFmtId="177" fontId="43" fillId="0" borderId="27" xfId="0" applyNumberFormat="1" applyFont="1" applyFill="1" applyBorder="1" applyAlignment="1">
      <alignment horizontal="center" vertical="center" wrapText="1"/>
    </xf>
    <xf numFmtId="177" fontId="64" fillId="0" borderId="63" xfId="0" applyNumberFormat="1" applyFont="1" applyFill="1" applyBorder="1" applyAlignment="1">
      <alignment horizontal="center" vertical="center"/>
    </xf>
    <xf numFmtId="177" fontId="43" fillId="0" borderId="23" xfId="0" applyNumberFormat="1" applyFont="1" applyFill="1" applyBorder="1" applyAlignment="1">
      <alignment horizontal="center" vertical="center"/>
    </xf>
    <xf numFmtId="177" fontId="43" fillId="0" borderId="0" xfId="0" applyNumberFormat="1" applyFont="1" applyFill="1" applyBorder="1" applyAlignment="1">
      <alignment horizontal="center" vertical="center"/>
    </xf>
    <xf numFmtId="177" fontId="43" fillId="0" borderId="63" xfId="0" applyNumberFormat="1" applyFont="1" applyFill="1" applyBorder="1" applyAlignment="1">
      <alignment horizontal="center" vertical="center"/>
    </xf>
    <xf numFmtId="177" fontId="43" fillId="0" borderId="75" xfId="0" applyNumberFormat="1" applyFont="1" applyFill="1" applyBorder="1" applyAlignment="1">
      <alignment horizontal="center" vertical="center"/>
    </xf>
    <xf numFmtId="177" fontId="43" fillId="0" borderId="76" xfId="0" applyNumberFormat="1" applyFont="1" applyFill="1" applyBorder="1" applyAlignment="1">
      <alignment horizontal="center" vertical="center"/>
    </xf>
    <xf numFmtId="177" fontId="43" fillId="0" borderId="77" xfId="0" applyNumberFormat="1" applyFont="1" applyFill="1" applyBorder="1" applyAlignment="1">
      <alignment horizontal="center" vertical="center"/>
    </xf>
    <xf numFmtId="177" fontId="43" fillId="0" borderId="24" xfId="0" applyNumberFormat="1" applyFont="1" applyFill="1" applyBorder="1" applyAlignment="1">
      <alignment horizontal="left" vertical="center"/>
    </xf>
    <xf numFmtId="177" fontId="43" fillId="0" borderId="3" xfId="0" applyNumberFormat="1" applyFont="1" applyFill="1" applyBorder="1" applyAlignment="1">
      <alignment horizontal="center" vertical="center"/>
    </xf>
    <xf numFmtId="177" fontId="43" fillId="0" borderId="44" xfId="0" applyNumberFormat="1" applyFont="1" applyFill="1" applyBorder="1" applyAlignment="1">
      <alignment horizontal="center" vertical="center"/>
    </xf>
    <xf numFmtId="177" fontId="43" fillId="0" borderId="45" xfId="0" applyNumberFormat="1" applyFont="1" applyFill="1" applyBorder="1" applyAlignment="1">
      <alignment horizontal="center" vertical="center"/>
    </xf>
    <xf numFmtId="177" fontId="43" fillId="0" borderId="46" xfId="0" applyNumberFormat="1" applyFont="1" applyFill="1" applyBorder="1" applyAlignment="1">
      <alignment horizontal="center" vertical="center"/>
    </xf>
    <xf numFmtId="177" fontId="43" fillId="0" borderId="78" xfId="0" applyNumberFormat="1" applyFont="1" applyFill="1" applyBorder="1" applyAlignment="1">
      <alignment horizontal="center" vertical="center"/>
    </xf>
    <xf numFmtId="177" fontId="67" fillId="0" borderId="79" xfId="0" applyNumberFormat="1" applyFont="1" applyFill="1" applyBorder="1" applyAlignment="1">
      <alignment horizontal="center" vertical="center"/>
    </xf>
    <xf numFmtId="177" fontId="43" fillId="0" borderId="28" xfId="0" applyNumberFormat="1" applyFont="1" applyFill="1" applyBorder="1" applyAlignment="1">
      <alignment horizontal="center" vertical="center"/>
    </xf>
    <xf numFmtId="177" fontId="67" fillId="0" borderId="21" xfId="0" applyNumberFormat="1" applyFont="1" applyFill="1" applyBorder="1" applyAlignment="1">
      <alignment horizontal="center" vertical="center"/>
    </xf>
    <xf numFmtId="177" fontId="43" fillId="0" borderId="47" xfId="0" applyNumberFormat="1" applyFont="1" applyFill="1" applyBorder="1" applyAlignment="1">
      <alignment horizontal="center" vertical="center"/>
    </xf>
    <xf numFmtId="177" fontId="67" fillId="0" borderId="45" xfId="0" applyNumberFormat="1" applyFont="1" applyFill="1" applyBorder="1" applyAlignment="1">
      <alignment horizontal="center" vertical="center"/>
    </xf>
    <xf numFmtId="177" fontId="43" fillId="0" borderId="25" xfId="0" applyNumberFormat="1" applyFont="1" applyFill="1" applyBorder="1" applyAlignment="1">
      <alignment horizontal="left" vertical="center"/>
    </xf>
    <xf numFmtId="177" fontId="43" fillId="0" borderId="3" xfId="0" applyNumberFormat="1" applyFont="1" applyFill="1" applyBorder="1" applyAlignment="1">
      <alignment horizontal="distributed" vertical="center" shrinkToFit="1"/>
    </xf>
    <xf numFmtId="177" fontId="43" fillId="0" borderId="33" xfId="0" applyNumberFormat="1" applyFont="1" applyFill="1" applyBorder="1" applyAlignment="1">
      <alignment horizontal="distributed" vertical="center" shrinkToFit="1"/>
    </xf>
    <xf numFmtId="177" fontId="43" fillId="0" borderId="80" xfId="0" applyNumberFormat="1" applyFont="1" applyFill="1" applyBorder="1" applyAlignment="1">
      <alignment horizontal="distributed" vertical="center" shrinkToFit="1"/>
    </xf>
    <xf numFmtId="177" fontId="43" fillId="0" borderId="25" xfId="0" applyNumberFormat="1" applyFont="1" applyFill="1" applyBorder="1" applyAlignment="1">
      <alignment horizontal="distributed" vertical="center" shrinkToFit="1"/>
    </xf>
    <xf numFmtId="177" fontId="43" fillId="0" borderId="80" xfId="0" applyNumberFormat="1" applyFont="1" applyFill="1" applyBorder="1" applyAlignment="1">
      <alignment horizontal="center" vertical="center" shrinkToFit="1"/>
    </xf>
    <xf numFmtId="177" fontId="43" fillId="0" borderId="3" xfId="0" applyNumberFormat="1" applyFont="1" applyFill="1" applyBorder="1" applyAlignment="1">
      <alignment horizontal="center" vertical="center" shrinkToFit="1"/>
    </xf>
    <xf numFmtId="177" fontId="43" fillId="0" borderId="81" xfId="0" applyNumberFormat="1" applyFont="1" applyFill="1" applyBorder="1" applyAlignment="1">
      <alignment horizontal="center" vertical="center"/>
    </xf>
    <xf numFmtId="177" fontId="43" fillId="0" borderId="78" xfId="0" applyNumberFormat="1" applyFont="1" applyFill="1" applyBorder="1" applyAlignment="1">
      <alignment horizontal="center" vertical="center" shrinkToFit="1"/>
    </xf>
    <xf numFmtId="177" fontId="64" fillId="0" borderId="79" xfId="0" applyNumberFormat="1" applyFont="1" applyFill="1" applyBorder="1" applyAlignment="1">
      <alignment horizontal="center" vertical="center" shrinkToFit="1"/>
    </xf>
    <xf numFmtId="177" fontId="43" fillId="0" borderId="28" xfId="0" applyNumberFormat="1" applyFont="1" applyFill="1" applyBorder="1" applyAlignment="1">
      <alignment horizontal="center" vertical="center" shrinkToFit="1"/>
    </xf>
    <xf numFmtId="177" fontId="64" fillId="0" borderId="21" xfId="0" applyNumberFormat="1" applyFont="1" applyFill="1" applyBorder="1" applyAlignment="1">
      <alignment horizontal="center" vertical="center" shrinkToFit="1"/>
    </xf>
    <xf numFmtId="177" fontId="43" fillId="0" borderId="47" xfId="0" applyNumberFormat="1" applyFont="1" applyFill="1" applyBorder="1" applyAlignment="1">
      <alignment horizontal="center" vertical="center" shrinkToFit="1"/>
    </xf>
    <xf numFmtId="177" fontId="64" fillId="0" borderId="45" xfId="0" applyNumberFormat="1" applyFont="1" applyFill="1" applyBorder="1" applyAlignment="1">
      <alignment horizontal="center" vertical="center" shrinkToFit="1"/>
    </xf>
    <xf numFmtId="0" fontId="43" fillId="0" borderId="24" xfId="73" applyNumberFormat="1" applyFont="1" applyBorder="1" applyAlignment="1">
      <alignment horizontal="center" vertical="center"/>
    </xf>
    <xf numFmtId="177" fontId="64" fillId="0" borderId="24" xfId="0" applyNumberFormat="1" applyFont="1" applyBorder="1" applyAlignment="1">
      <alignment horizontal="center" vertical="center"/>
    </xf>
    <xf numFmtId="0" fontId="43" fillId="0" borderId="25" xfId="73" applyNumberFormat="1" applyFont="1" applyBorder="1" applyAlignment="1">
      <alignment horizontal="center" vertical="center"/>
    </xf>
    <xf numFmtId="0" fontId="43" fillId="0" borderId="23" xfId="73" applyNumberFormat="1" applyFont="1" applyBorder="1" applyAlignment="1">
      <alignment horizontal="center" vertical="center"/>
    </xf>
    <xf numFmtId="177" fontId="64" fillId="0" borderId="79" xfId="0" applyNumberFormat="1" applyFont="1" applyBorder="1" applyAlignment="1">
      <alignment horizontal="center" vertical="center"/>
    </xf>
    <xf numFmtId="177" fontId="64" fillId="0" borderId="63" xfId="0" applyNumberFormat="1" applyFont="1" applyBorder="1" applyAlignment="1">
      <alignment horizontal="center" vertical="center"/>
    </xf>
    <xf numFmtId="177" fontId="64" fillId="0" borderId="45" xfId="0" applyNumberFormat="1" applyFont="1" applyBorder="1" applyAlignment="1">
      <alignment horizontal="center" vertical="center"/>
    </xf>
    <xf numFmtId="0" fontId="43" fillId="0" borderId="82" xfId="73" applyNumberFormat="1" applyFont="1" applyBorder="1" applyAlignment="1">
      <alignment horizontal="center" vertical="center"/>
    </xf>
    <xf numFmtId="177" fontId="64" fillId="0" borderId="46" xfId="0" applyNumberFormat="1" applyFont="1" applyBorder="1" applyAlignment="1">
      <alignment horizontal="center" vertical="center"/>
    </xf>
    <xf numFmtId="0" fontId="43" fillId="0" borderId="56" xfId="73" applyNumberFormat="1" applyFont="1" applyBorder="1" applyAlignment="1">
      <alignment horizontal="center" vertical="center"/>
    </xf>
    <xf numFmtId="0" fontId="43" fillId="0" borderId="65" xfId="73" applyNumberFormat="1" applyFont="1" applyBorder="1" applyAlignment="1">
      <alignment horizontal="center" vertical="center"/>
    </xf>
    <xf numFmtId="0" fontId="43" fillId="0" borderId="15" xfId="73" applyNumberFormat="1" applyFont="1" applyBorder="1" applyAlignment="1">
      <alignment horizontal="center" vertical="center"/>
    </xf>
    <xf numFmtId="0" fontId="43" fillId="0" borderId="16" xfId="73" applyNumberFormat="1" applyFont="1" applyBorder="1" applyAlignment="1">
      <alignment horizontal="center" vertical="center"/>
    </xf>
    <xf numFmtId="0" fontId="43" fillId="0" borderId="68" xfId="73" applyNumberFormat="1" applyFont="1" applyBorder="1" applyAlignment="1">
      <alignment horizontal="center" vertical="center"/>
    </xf>
    <xf numFmtId="0" fontId="43" fillId="0" borderId="69" xfId="73" applyNumberFormat="1" applyFont="1" applyBorder="1" applyAlignment="1">
      <alignment horizontal="center" vertical="center" wrapText="1"/>
    </xf>
    <xf numFmtId="0" fontId="43" fillId="0" borderId="69" xfId="73" applyFont="1" applyBorder="1" applyAlignment="1">
      <alignment horizontal="center" vertical="center" wrapText="1"/>
    </xf>
    <xf numFmtId="0" fontId="43" fillId="0" borderId="39" xfId="73" applyFont="1" applyBorder="1" applyAlignment="1">
      <alignment horizontal="center" vertical="center" wrapText="1"/>
    </xf>
    <xf numFmtId="0" fontId="43" fillId="0" borderId="75" xfId="73" applyNumberFormat="1" applyFont="1" applyBorder="1" applyAlignment="1">
      <alignment horizontal="center" vertical="center"/>
    </xf>
    <xf numFmtId="0" fontId="43" fillId="0" borderId="76" xfId="73" applyNumberFormat="1" applyFont="1" applyBorder="1" applyAlignment="1">
      <alignment horizontal="center" vertical="center"/>
    </xf>
    <xf numFmtId="0" fontId="43" fillId="0" borderId="83" xfId="73" applyNumberFormat="1" applyFont="1" applyBorder="1" applyAlignment="1">
      <alignment horizontal="center" vertical="center"/>
    </xf>
    <xf numFmtId="0" fontId="43" fillId="0" borderId="0" xfId="73" applyNumberFormat="1" applyFont="1" applyBorder="1" applyAlignment="1">
      <alignment horizontal="center" vertical="center"/>
    </xf>
    <xf numFmtId="0" fontId="43" fillId="0" borderId="27" xfId="73" applyNumberFormat="1" applyFont="1" applyBorder="1" applyAlignment="1">
      <alignment horizontal="center" vertical="center"/>
    </xf>
    <xf numFmtId="0" fontId="43" fillId="0" borderId="43" xfId="73" applyNumberFormat="1" applyFont="1" applyBorder="1" applyAlignment="1">
      <alignment horizontal="center" vertical="center"/>
    </xf>
    <xf numFmtId="0" fontId="43" fillId="0" borderId="13" xfId="73" applyNumberFormat="1" applyFont="1" applyBorder="1" applyAlignment="1">
      <alignment horizontal="center" vertical="center"/>
    </xf>
    <xf numFmtId="0" fontId="43" fillId="0" borderId="22" xfId="73" applyNumberFormat="1" applyFont="1" applyBorder="1" applyAlignment="1">
      <alignment horizontal="center" vertical="center"/>
    </xf>
    <xf numFmtId="0" fontId="43" fillId="0" borderId="63" xfId="73" applyNumberFormat="1" applyFont="1" applyBorder="1" applyAlignment="1">
      <alignment horizontal="center" vertical="center"/>
    </xf>
    <xf numFmtId="0" fontId="43" fillId="0" borderId="74" xfId="73" applyNumberFormat="1" applyFont="1" applyBorder="1" applyAlignment="1">
      <alignment horizontal="center" vertical="center"/>
    </xf>
    <xf numFmtId="0" fontId="43" fillId="0" borderId="84" xfId="73" applyNumberFormat="1" applyFont="1" applyBorder="1" applyAlignment="1">
      <alignment horizontal="center" vertical="center"/>
    </xf>
    <xf numFmtId="0" fontId="43" fillId="0" borderId="81" xfId="73" applyNumberFormat="1" applyFont="1" applyBorder="1" applyAlignment="1">
      <alignment horizontal="center" vertical="center"/>
    </xf>
    <xf numFmtId="0" fontId="43" fillId="0" borderId="38" xfId="73" applyNumberFormat="1" applyFont="1" applyBorder="1" applyAlignment="1">
      <alignment horizontal="center" vertical="center"/>
    </xf>
    <xf numFmtId="177" fontId="43" fillId="0" borderId="0" xfId="0" applyNumberFormat="1" applyFont="1" applyFill="1" applyBorder="1" applyAlignment="1">
      <alignment horizontal="center" vertical="center" wrapText="1"/>
    </xf>
    <xf numFmtId="177" fontId="43" fillId="0" borderId="36" xfId="0" applyNumberFormat="1" applyFont="1" applyFill="1" applyBorder="1" applyAlignment="1">
      <alignment horizontal="center" vertical="center" wrapText="1"/>
    </xf>
    <xf numFmtId="177" fontId="43" fillId="0" borderId="16" xfId="0" applyNumberFormat="1" applyFont="1" applyFill="1" applyBorder="1" applyAlignment="1">
      <alignment horizontal="center" vertical="center" wrapText="1"/>
    </xf>
    <xf numFmtId="38" fontId="54" fillId="0" borderId="46" xfId="53" applyFont="1" applyFill="1" applyBorder="1" applyAlignment="1">
      <alignment horizontal="center" vertical="center" wrapText="1"/>
    </xf>
    <xf numFmtId="38" fontId="54" fillId="0" borderId="59" xfId="53" applyFont="1" applyFill="1" applyBorder="1" applyAlignment="1">
      <alignment horizontal="center" vertical="center" wrapText="1"/>
    </xf>
    <xf numFmtId="178" fontId="47" fillId="0" borderId="3" xfId="0" applyNumberFormat="1" applyFont="1" applyFill="1" applyBorder="1" applyAlignment="1">
      <alignment horizontal="center" vertical="center" wrapText="1"/>
    </xf>
    <xf numFmtId="38" fontId="54" fillId="0" borderId="85" xfId="53" applyFont="1" applyFill="1" applyBorder="1" applyAlignment="1">
      <alignment horizontal="center" vertical="center" wrapText="1"/>
    </xf>
    <xf numFmtId="178" fontId="54" fillId="0" borderId="46" xfId="0" applyNumberFormat="1" applyFont="1" applyFill="1" applyBorder="1" applyAlignment="1">
      <alignment horizontal="center" vertical="center" wrapText="1"/>
    </xf>
    <xf numFmtId="178" fontId="47" fillId="0" borderId="28" xfId="0" applyNumberFormat="1" applyFont="1" applyFill="1" applyBorder="1" applyAlignment="1">
      <alignment horizontal="center" vertical="center" wrapText="1"/>
    </xf>
    <xf numFmtId="38" fontId="47" fillId="0" borderId="46" xfId="53" applyFont="1" applyFill="1" applyBorder="1" applyAlignment="1">
      <alignment horizontal="center" vertical="center" wrapText="1"/>
    </xf>
    <xf numFmtId="38" fontId="47" fillId="0" borderId="3" xfId="53" applyFont="1" applyFill="1" applyBorder="1" applyAlignment="1">
      <alignment horizontal="center" vertical="center" wrapText="1"/>
    </xf>
    <xf numFmtId="178" fontId="54" fillId="0" borderId="59" xfId="0" applyNumberFormat="1" applyFont="1" applyFill="1" applyBorder="1" applyAlignment="1">
      <alignment horizontal="center" vertical="center" wrapText="1"/>
    </xf>
    <xf numFmtId="177" fontId="47" fillId="0" borderId="86" xfId="0" applyNumberFormat="1" applyFont="1" applyFill="1" applyBorder="1" applyAlignment="1">
      <alignment horizontal="center" vertical="center" wrapText="1"/>
    </xf>
    <xf numFmtId="177" fontId="47" fillId="0" borderId="14" xfId="0" applyNumberFormat="1" applyFont="1" applyFill="1" applyBorder="1" applyAlignment="1">
      <alignment horizontal="center" vertical="center" wrapText="1"/>
    </xf>
    <xf numFmtId="177" fontId="47" fillId="0" borderId="42" xfId="0" applyNumberFormat="1" applyFont="1" applyFill="1" applyBorder="1" applyAlignment="1">
      <alignment horizontal="center" vertical="center" wrapText="1"/>
    </xf>
    <xf numFmtId="177" fontId="43" fillId="0" borderId="61" xfId="0" applyNumberFormat="1" applyFont="1" applyFill="1" applyBorder="1" applyAlignment="1">
      <alignment horizontal="center" vertical="center" wrapText="1"/>
    </xf>
    <xf numFmtId="177" fontId="43" fillId="0" borderId="69" xfId="0" applyNumberFormat="1" applyFont="1" applyFill="1" applyBorder="1" applyAlignment="1">
      <alignment horizontal="center" vertical="center" wrapText="1"/>
    </xf>
    <xf numFmtId="177" fontId="43" fillId="0" borderId="39" xfId="0" applyNumberFormat="1" applyFont="1" applyFill="1" applyBorder="1" applyAlignment="1">
      <alignment horizontal="center" vertical="center" wrapText="1"/>
    </xf>
    <xf numFmtId="177" fontId="43" fillId="0" borderId="65" xfId="0" applyNumberFormat="1" applyFont="1" applyFill="1" applyBorder="1" applyAlignment="1">
      <alignment horizontal="center" vertical="center"/>
    </xf>
    <xf numFmtId="177" fontId="43" fillId="0" borderId="87" xfId="0" applyNumberFormat="1" applyFont="1" applyFill="1" applyBorder="1" applyAlignment="1">
      <alignment horizontal="center" vertical="center"/>
    </xf>
    <xf numFmtId="177" fontId="43" fillId="0" borderId="39" xfId="0" applyNumberFormat="1" applyFont="1" applyFill="1" applyBorder="1" applyAlignment="1">
      <alignment horizontal="center" vertical="center"/>
    </xf>
    <xf numFmtId="177" fontId="43" fillId="0" borderId="50" xfId="0" applyNumberFormat="1" applyFont="1" applyFill="1" applyBorder="1" applyAlignment="1">
      <alignment horizontal="center" vertical="center"/>
    </xf>
    <xf numFmtId="177" fontId="43" fillId="0" borderId="36" xfId="0" applyNumberFormat="1" applyFont="1" applyFill="1" applyBorder="1" applyAlignment="1">
      <alignment horizontal="center" vertical="center"/>
    </xf>
    <xf numFmtId="177" fontId="43" fillId="0" borderId="37" xfId="0" applyNumberFormat="1" applyFont="1" applyFill="1" applyBorder="1" applyAlignment="1">
      <alignment horizontal="center" vertical="center"/>
    </xf>
    <xf numFmtId="177" fontId="47" fillId="0" borderId="61" xfId="0" applyNumberFormat="1" applyFont="1" applyFill="1" applyBorder="1" applyAlignment="1">
      <alignment horizontal="center" vertical="center" wrapText="1"/>
    </xf>
    <xf numFmtId="177" fontId="47" fillId="0" borderId="69" xfId="0" applyNumberFormat="1" applyFont="1" applyFill="1" applyBorder="1" applyAlignment="1">
      <alignment horizontal="center" vertical="center" wrapText="1"/>
    </xf>
    <xf numFmtId="177" fontId="47" fillId="0" borderId="39" xfId="0" applyNumberFormat="1" applyFont="1" applyFill="1" applyBorder="1" applyAlignment="1">
      <alignment horizontal="center" vertical="center" wrapText="1"/>
    </xf>
    <xf numFmtId="177" fontId="43" fillId="0" borderId="16" xfId="0" applyNumberFormat="1" applyFont="1" applyFill="1" applyBorder="1" applyAlignment="1">
      <alignment horizontal="center" vertical="center"/>
    </xf>
    <xf numFmtId="177" fontId="43" fillId="0" borderId="68" xfId="0" applyNumberFormat="1" applyFont="1" applyFill="1" applyBorder="1" applyAlignment="1">
      <alignment horizontal="center" vertical="center"/>
    </xf>
    <xf numFmtId="177" fontId="43" fillId="0" borderId="89" xfId="0" applyNumberFormat="1" applyFont="1" applyFill="1" applyBorder="1" applyAlignment="1">
      <alignment horizontal="center" vertical="center"/>
    </xf>
    <xf numFmtId="177" fontId="43" fillId="0" borderId="17" xfId="0" applyNumberFormat="1" applyFont="1" applyFill="1" applyBorder="1" applyAlignment="1">
      <alignment horizontal="center" vertical="center"/>
    </xf>
    <xf numFmtId="177" fontId="43" fillId="0" borderId="61" xfId="0" applyNumberFormat="1" applyFont="1" applyFill="1" applyBorder="1" applyAlignment="1">
      <alignment horizontal="center" vertical="center"/>
    </xf>
    <xf numFmtId="177" fontId="43" fillId="0" borderId="69" xfId="0" applyNumberFormat="1" applyFont="1" applyFill="1" applyBorder="1" applyAlignment="1">
      <alignment horizontal="center" vertical="center"/>
    </xf>
    <xf numFmtId="177" fontId="43" fillId="0" borderId="53" xfId="0" applyNumberFormat="1" applyFont="1" applyFill="1" applyBorder="1" applyAlignment="1">
      <alignment horizontal="center" vertical="center"/>
    </xf>
    <xf numFmtId="177" fontId="47" fillId="0" borderId="53" xfId="0" applyNumberFormat="1" applyFont="1" applyFill="1" applyBorder="1" applyAlignment="1">
      <alignment horizontal="center" vertical="center" wrapText="1"/>
    </xf>
    <xf numFmtId="177" fontId="43" fillId="0" borderId="51" xfId="0" applyNumberFormat="1" applyFont="1" applyFill="1" applyBorder="1" applyAlignment="1">
      <alignment horizontal="left" vertical="center"/>
    </xf>
    <xf numFmtId="177" fontId="43" fillId="0" borderId="88" xfId="0" applyNumberFormat="1" applyFont="1" applyFill="1" applyBorder="1" applyAlignment="1">
      <alignment horizontal="left" vertical="center"/>
    </xf>
    <xf numFmtId="177" fontId="43" fillId="0" borderId="53" xfId="0" applyNumberFormat="1" applyFont="1" applyFill="1" applyBorder="1" applyAlignment="1">
      <alignment horizontal="center" vertical="center" wrapText="1"/>
    </xf>
    <xf numFmtId="177" fontId="47" fillId="0" borderId="89" xfId="0" applyNumberFormat="1" applyFont="1" applyFill="1" applyBorder="1" applyAlignment="1">
      <alignment horizontal="center" vertical="center"/>
    </xf>
    <xf numFmtId="177" fontId="47" fillId="0" borderId="90" xfId="0" applyNumberFormat="1" applyFont="1" applyFill="1" applyBorder="1" applyAlignment="1">
      <alignment horizontal="center" vertical="center"/>
    </xf>
    <xf numFmtId="177" fontId="47" fillId="0" borderId="91" xfId="0" applyNumberFormat="1" applyFont="1" applyFill="1" applyBorder="1" applyAlignment="1">
      <alignment horizontal="center" vertical="center"/>
    </xf>
    <xf numFmtId="177" fontId="47" fillId="0" borderId="92" xfId="0" applyNumberFormat="1" applyFont="1" applyFill="1" applyBorder="1" applyAlignment="1">
      <alignment horizontal="center" vertical="center"/>
    </xf>
    <xf numFmtId="177" fontId="47" fillId="0" borderId="93" xfId="0" applyNumberFormat="1" applyFont="1" applyFill="1" applyBorder="1" applyAlignment="1">
      <alignment horizontal="center" vertical="center"/>
    </xf>
    <xf numFmtId="3" fontId="70" fillId="0" borderId="0" xfId="74" applyNumberFormat="1" applyFont="1" applyAlignment="1">
      <alignment horizontal="center" vertical="center"/>
    </xf>
    <xf numFmtId="3" fontId="57" fillId="0" borderId="0" xfId="74" applyNumberFormat="1" applyFont="1" applyAlignment="1">
      <alignment horizontal="center" vertical="center"/>
    </xf>
    <xf numFmtId="3" fontId="43" fillId="0" borderId="75" xfId="74" applyNumberFormat="1" applyFont="1" applyBorder="1" applyAlignment="1">
      <alignment horizontal="center" vertical="center"/>
    </xf>
    <xf numFmtId="3" fontId="43" fillId="0" borderId="76" xfId="74" applyNumberFormat="1" applyFont="1" applyBorder="1" applyAlignment="1">
      <alignment horizontal="center" vertical="center"/>
    </xf>
    <xf numFmtId="3" fontId="43" fillId="0" borderId="83" xfId="74" applyNumberFormat="1" applyFont="1" applyBorder="1" applyAlignment="1">
      <alignment horizontal="center" vertical="center"/>
    </xf>
    <xf numFmtId="3" fontId="43" fillId="0" borderId="77" xfId="74" applyNumberFormat="1" applyFont="1" applyBorder="1" applyAlignment="1">
      <alignment horizontal="center" vertical="center"/>
    </xf>
    <xf numFmtId="3" fontId="43" fillId="0" borderId="68" xfId="74" applyNumberFormat="1" applyFont="1" applyBorder="1" applyAlignment="1">
      <alignment horizontal="center" vertical="center"/>
    </xf>
    <xf numFmtId="3" fontId="43" fillId="0" borderId="15" xfId="74" applyNumberFormat="1" applyFont="1" applyBorder="1" applyAlignment="1">
      <alignment horizontal="center" vertical="center"/>
    </xf>
    <xf numFmtId="0" fontId="43" fillId="0" borderId="16" xfId="74" applyFont="1" applyBorder="1" applyAlignment="1">
      <alignment horizontal="center" vertical="center"/>
    </xf>
    <xf numFmtId="0" fontId="43" fillId="0" borderId="68" xfId="74" applyFont="1" applyBorder="1" applyAlignment="1">
      <alignment horizontal="center" vertical="center"/>
    </xf>
    <xf numFmtId="0" fontId="43" fillId="0" borderId="75" xfId="74" applyFont="1" applyBorder="1" applyAlignment="1">
      <alignment horizontal="center" vertical="center"/>
    </xf>
    <xf numFmtId="0" fontId="43" fillId="0" borderId="76" xfId="74" applyFont="1" applyBorder="1" applyAlignment="1">
      <alignment horizontal="center" vertical="center"/>
    </xf>
    <xf numFmtId="0" fontId="43" fillId="0" borderId="83" xfId="74" applyFont="1" applyBorder="1" applyAlignment="1">
      <alignment horizontal="center" vertical="center"/>
    </xf>
    <xf numFmtId="3" fontId="76" fillId="0" borderId="0" xfId="74" applyNumberFormat="1" applyFont="1" applyAlignment="1">
      <alignment horizontal="center"/>
    </xf>
    <xf numFmtId="3" fontId="48" fillId="0" borderId="0" xfId="74" applyNumberFormat="1" applyFont="1" applyAlignment="1">
      <alignment horizontal="center"/>
    </xf>
    <xf numFmtId="3" fontId="43" fillId="0" borderId="17" xfId="74" applyNumberFormat="1" applyFont="1" applyBorder="1" applyAlignment="1">
      <alignment horizontal="center" vertical="center"/>
    </xf>
    <xf numFmtId="177" fontId="60" fillId="0" borderId="17" xfId="0" applyNumberFormat="1" applyFont="1" applyFill="1" applyBorder="1" applyAlignment="1">
      <alignment horizontal="center" vertical="center"/>
    </xf>
    <xf numFmtId="177" fontId="60" fillId="0" borderId="68" xfId="0" applyNumberFormat="1" applyFont="1" applyFill="1" applyBorder="1" applyAlignment="1">
      <alignment horizontal="center" vertical="center"/>
    </xf>
    <xf numFmtId="177" fontId="60" fillId="0" borderId="69" xfId="0" applyNumberFormat="1" applyFont="1" applyFill="1" applyBorder="1" applyAlignment="1">
      <alignment horizontal="center" vertical="center" wrapText="1"/>
    </xf>
    <xf numFmtId="177" fontId="60" fillId="0" borderId="73" xfId="0" applyNumberFormat="1" applyFont="1" applyFill="1" applyBorder="1" applyAlignment="1">
      <alignment horizontal="center" vertical="center"/>
    </xf>
    <xf numFmtId="177" fontId="68" fillId="0" borderId="69" xfId="0" applyNumberFormat="1" applyFont="1" applyFill="1" applyBorder="1" applyAlignment="1">
      <alignment horizontal="center" vertical="center" wrapText="1"/>
    </xf>
    <xf numFmtId="177" fontId="68" fillId="0" borderId="39" xfId="0" applyNumberFormat="1" applyFont="1" applyFill="1" applyBorder="1" applyAlignment="1">
      <alignment horizontal="center" vertical="center" wrapText="1"/>
    </xf>
    <xf numFmtId="177" fontId="60" fillId="0" borderId="37" xfId="0" applyNumberFormat="1" applyFont="1" applyFill="1" applyBorder="1" applyAlignment="1">
      <alignment horizontal="center" vertical="center" wrapText="1"/>
    </xf>
    <xf numFmtId="177" fontId="60" fillId="0" borderId="17" xfId="0" applyNumberFormat="1" applyFont="1" applyFill="1" applyBorder="1" applyAlignment="1">
      <alignment horizontal="center" vertical="center" wrapText="1"/>
    </xf>
    <xf numFmtId="177" fontId="60" fillId="0" borderId="39" xfId="0" applyNumberFormat="1" applyFont="1" applyFill="1" applyBorder="1" applyAlignment="1">
      <alignment horizontal="center" vertical="center" wrapText="1"/>
    </xf>
    <xf numFmtId="177" fontId="60" fillId="0" borderId="61" xfId="0" applyNumberFormat="1" applyFont="1" applyFill="1" applyBorder="1" applyAlignment="1">
      <alignment horizontal="center" vertical="center" wrapText="1" shrinkToFit="1"/>
    </xf>
    <xf numFmtId="177" fontId="60" fillId="0" borderId="69" xfId="0" applyNumberFormat="1" applyFont="1" applyFill="1" applyBorder="1" applyAlignment="1">
      <alignment horizontal="center" vertical="center" wrapText="1" shrinkToFit="1"/>
    </xf>
    <xf numFmtId="177" fontId="60" fillId="0" borderId="39" xfId="0" applyNumberFormat="1" applyFont="1" applyFill="1" applyBorder="1" applyAlignment="1">
      <alignment horizontal="center" vertical="center" wrapText="1" shrinkToFit="1"/>
    </xf>
    <xf numFmtId="177" fontId="60" fillId="0" borderId="14" xfId="0" applyNumberFormat="1" applyFont="1" applyFill="1" applyBorder="1" applyAlignment="1">
      <alignment horizontal="center" vertical="center" shrinkToFit="1"/>
    </xf>
    <xf numFmtId="177" fontId="60" fillId="0" borderId="0" xfId="0" applyNumberFormat="1" applyFont="1" applyFill="1" applyBorder="1" applyAlignment="1">
      <alignment horizontal="center" vertical="center" shrinkToFit="1"/>
    </xf>
    <xf numFmtId="177" fontId="60" fillId="0" borderId="17" xfId="0" applyNumberFormat="1" applyFont="1" applyFill="1" applyBorder="1" applyAlignment="1">
      <alignment horizontal="center" vertical="center" shrinkToFit="1"/>
    </xf>
    <xf numFmtId="177" fontId="60" fillId="0" borderId="61" xfId="0" applyNumberFormat="1" applyFont="1" applyFill="1" applyBorder="1" applyAlignment="1">
      <alignment horizontal="center" vertical="center" shrinkToFit="1"/>
    </xf>
    <xf numFmtId="177" fontId="60" fillId="0" borderId="39" xfId="0" applyNumberFormat="1" applyFont="1" applyFill="1" applyBorder="1" applyAlignment="1">
      <alignment horizontal="center" vertical="center" shrinkToFit="1"/>
    </xf>
    <xf numFmtId="177" fontId="60" fillId="0" borderId="15" xfId="0" applyNumberFormat="1" applyFont="1" applyFill="1" applyBorder="1" applyAlignment="1">
      <alignment horizontal="center" vertical="center" shrinkToFit="1"/>
    </xf>
    <xf numFmtId="177" fontId="60" fillId="0" borderId="16" xfId="0" applyNumberFormat="1" applyFont="1" applyFill="1" applyBorder="1" applyAlignment="1">
      <alignment horizontal="center" vertical="center" shrinkToFit="1"/>
    </xf>
    <xf numFmtId="177" fontId="60" fillId="0" borderId="68" xfId="0" applyNumberFormat="1" applyFont="1" applyFill="1" applyBorder="1" applyAlignment="1">
      <alignment horizontal="center" vertical="center" shrinkToFit="1"/>
    </xf>
    <xf numFmtId="177" fontId="59" fillId="0" borderId="0" xfId="0" applyNumberFormat="1" applyFont="1" applyFill="1" applyAlignment="1">
      <alignment horizontal="center" vertical="center"/>
    </xf>
    <xf numFmtId="177" fontId="60" fillId="0" borderId="61" xfId="0" applyNumberFormat="1" applyFont="1" applyFill="1" applyBorder="1" applyAlignment="1">
      <alignment horizontal="center" vertical="center" wrapText="1"/>
    </xf>
    <xf numFmtId="177" fontId="61" fillId="0" borderId="61" xfId="0" applyNumberFormat="1" applyFont="1" applyFill="1" applyBorder="1" applyAlignment="1">
      <alignment horizontal="center" vertical="center" wrapText="1" shrinkToFit="1"/>
    </xf>
    <xf numFmtId="177" fontId="61" fillId="0" borderId="69" xfId="0" applyNumberFormat="1" applyFont="1" applyFill="1" applyBorder="1" applyAlignment="1">
      <alignment horizontal="center" vertical="center" wrapText="1" shrinkToFit="1"/>
    </xf>
    <xf numFmtId="177" fontId="61" fillId="0" borderId="64" xfId="0" applyNumberFormat="1" applyFont="1" applyFill="1" applyBorder="1" applyAlignment="1">
      <alignment horizontal="center" vertical="center" wrapText="1" shrinkToFit="1"/>
    </xf>
    <xf numFmtId="177" fontId="61" fillId="0" borderId="28" xfId="0" applyNumberFormat="1" applyFont="1" applyFill="1" applyBorder="1" applyAlignment="1">
      <alignment horizontal="center" vertical="center" wrapText="1" shrinkToFit="1"/>
    </xf>
    <xf numFmtId="177" fontId="60" fillId="0" borderId="85" xfId="0" applyNumberFormat="1" applyFont="1" applyFill="1" applyBorder="1" applyAlignment="1">
      <alignment horizontal="center" vertical="center"/>
    </xf>
    <xf numFmtId="177" fontId="68" fillId="0" borderId="61" xfId="0" applyNumberFormat="1" applyFont="1" applyFill="1" applyBorder="1" applyAlignment="1">
      <alignment horizontal="center" vertical="center" wrapText="1"/>
    </xf>
    <xf numFmtId="177" fontId="60" fillId="0" borderId="61" xfId="0" applyNumberFormat="1" applyFont="1" applyFill="1" applyBorder="1" applyAlignment="1">
      <alignment horizontal="center" vertical="center"/>
    </xf>
    <xf numFmtId="177" fontId="60" fillId="0" borderId="69" xfId="0" applyNumberFormat="1" applyFont="1" applyFill="1" applyBorder="1" applyAlignment="1">
      <alignment horizontal="center" vertical="center"/>
    </xf>
    <xf numFmtId="177" fontId="60" fillId="0" borderId="39" xfId="0" applyNumberFormat="1" applyFont="1" applyFill="1" applyBorder="1" applyAlignment="1">
      <alignment horizontal="center" vertical="center"/>
    </xf>
    <xf numFmtId="177" fontId="60" fillId="0" borderId="0" xfId="0" quotePrefix="1" applyNumberFormat="1" applyFont="1" applyFill="1" applyAlignment="1">
      <alignment horizontal="left" vertical="center"/>
    </xf>
    <xf numFmtId="177" fontId="60" fillId="0" borderId="17" xfId="0" applyNumberFormat="1" applyFont="1" applyFill="1" applyBorder="1" applyAlignment="1">
      <alignment horizontal="left" vertical="center"/>
    </xf>
    <xf numFmtId="177" fontId="60" fillId="0" borderId="49" xfId="0" applyNumberFormat="1" applyFont="1" applyFill="1" applyBorder="1" applyAlignment="1">
      <alignment horizontal="center" vertical="center"/>
    </xf>
    <xf numFmtId="177" fontId="60" fillId="0" borderId="89" xfId="0" applyNumberFormat="1" applyFont="1" applyFill="1" applyBorder="1" applyAlignment="1">
      <alignment horizontal="center" vertical="center"/>
    </xf>
    <xf numFmtId="177" fontId="60" fillId="0" borderId="0" xfId="0" applyNumberFormat="1" applyFont="1" applyFill="1" applyBorder="1" applyAlignment="1">
      <alignment horizontal="center" vertical="center"/>
    </xf>
    <xf numFmtId="177" fontId="60" fillId="0" borderId="16" xfId="0" applyNumberFormat="1" applyFont="1" applyFill="1" applyBorder="1" applyAlignment="1">
      <alignment horizontal="center" vertical="center"/>
    </xf>
    <xf numFmtId="177" fontId="60" fillId="0" borderId="91" xfId="0" applyNumberFormat="1" applyFont="1" applyFill="1" applyBorder="1" applyAlignment="1">
      <alignment horizontal="center" vertical="center"/>
    </xf>
    <xf numFmtId="177" fontId="60" fillId="0" borderId="92" xfId="0" applyNumberFormat="1" applyFont="1" applyFill="1" applyBorder="1" applyAlignment="1">
      <alignment horizontal="center" vertical="center"/>
    </xf>
    <xf numFmtId="177" fontId="60" fillId="0" borderId="0" xfId="0" applyNumberFormat="1" applyFont="1" applyFill="1" applyAlignment="1">
      <alignment horizontal="left" vertical="center"/>
    </xf>
    <xf numFmtId="177" fontId="60" fillId="0" borderId="50" xfId="0" applyNumberFormat="1" applyFont="1" applyFill="1" applyBorder="1" applyAlignment="1">
      <alignment horizontal="center" vertical="center" shrinkToFit="1"/>
    </xf>
    <xf numFmtId="177" fontId="60" fillId="0" borderId="36" xfId="0" applyNumberFormat="1" applyFont="1" applyFill="1" applyBorder="1" applyAlignment="1">
      <alignment horizontal="center" vertical="center" shrinkToFit="1"/>
    </xf>
    <xf numFmtId="177" fontId="60" fillId="0" borderId="37" xfId="0" applyNumberFormat="1" applyFont="1" applyFill="1" applyBorder="1" applyAlignment="1">
      <alignment horizontal="center" vertical="center" shrinkToFit="1"/>
    </xf>
    <xf numFmtId="177" fontId="60" fillId="0" borderId="53" xfId="0" applyNumberFormat="1" applyFont="1" applyFill="1" applyBorder="1" applyAlignment="1">
      <alignment horizontal="center" vertical="center" shrinkToFit="1"/>
    </xf>
    <xf numFmtId="177" fontId="60" fillId="0" borderId="69" xfId="0" applyNumberFormat="1" applyFont="1" applyFill="1" applyBorder="1" applyAlignment="1">
      <alignment horizontal="center" vertical="center" shrinkToFit="1"/>
    </xf>
    <xf numFmtId="177" fontId="54" fillId="0" borderId="0" xfId="0" applyNumberFormat="1" applyFont="1" applyFill="1" applyBorder="1" applyAlignment="1">
      <alignment horizontal="left" vertical="center"/>
    </xf>
    <xf numFmtId="177" fontId="54" fillId="0" borderId="21" xfId="0" applyNumberFormat="1" applyFont="1" applyFill="1" applyBorder="1" applyAlignment="1">
      <alignment horizontal="left" vertical="center"/>
    </xf>
    <xf numFmtId="177" fontId="54" fillId="0" borderId="0" xfId="0" quotePrefix="1" applyNumberFormat="1" applyFont="1" applyFill="1" applyBorder="1" applyAlignment="1">
      <alignment horizontal="left" vertical="center"/>
    </xf>
    <xf numFmtId="177" fontId="54" fillId="0" borderId="21" xfId="0" quotePrefix="1" applyNumberFormat="1" applyFont="1" applyFill="1" applyBorder="1" applyAlignment="1">
      <alignment horizontal="left" vertical="center"/>
    </xf>
    <xf numFmtId="177" fontId="54" fillId="0" borderId="49" xfId="0" applyNumberFormat="1" applyFont="1" applyFill="1" applyBorder="1" applyAlignment="1">
      <alignment horizontal="center" vertical="center" shrinkToFit="1"/>
    </xf>
    <xf numFmtId="177" fontId="54" fillId="0" borderId="0" xfId="0" applyNumberFormat="1" applyFont="1" applyFill="1" applyBorder="1" applyAlignment="1">
      <alignment horizontal="center" vertical="center" shrinkToFit="1"/>
    </xf>
    <xf numFmtId="177" fontId="54" fillId="0" borderId="17" xfId="0" applyNumberFormat="1" applyFont="1" applyFill="1" applyBorder="1" applyAlignment="1">
      <alignment horizontal="center" vertical="center" shrinkToFit="1"/>
    </xf>
    <xf numFmtId="177" fontId="54" fillId="0" borderId="63" xfId="0" applyNumberFormat="1" applyFont="1" applyFill="1" applyBorder="1" applyAlignment="1">
      <alignment horizontal="center" vertical="center" shrinkToFit="1"/>
    </xf>
    <xf numFmtId="177" fontId="54" fillId="0" borderId="90" xfId="0" applyNumberFormat="1" applyFont="1" applyFill="1" applyBorder="1" applyAlignment="1">
      <alignment horizontal="center" vertical="center" shrinkToFit="1"/>
    </xf>
    <xf numFmtId="177" fontId="54" fillId="0" borderId="69" xfId="0" applyNumberFormat="1" applyFont="1" applyFill="1" applyBorder="1" applyAlignment="1">
      <alignment horizontal="center" vertical="center" shrinkToFit="1"/>
    </xf>
    <xf numFmtId="177" fontId="64" fillId="0" borderId="53" xfId="0" applyNumberFormat="1" applyFont="1" applyFill="1" applyBorder="1" applyAlignment="1">
      <alignment horizontal="center" vertical="center" shrinkToFit="1"/>
    </xf>
    <xf numFmtId="177" fontId="54" fillId="0" borderId="25" xfId="0" applyNumberFormat="1" applyFont="1" applyFill="1" applyBorder="1" applyAlignment="1">
      <alignment horizontal="center" vertical="center" shrinkToFit="1"/>
    </xf>
    <xf numFmtId="177" fontId="64" fillId="0" borderId="24" xfId="0" applyNumberFormat="1" applyFont="1" applyFill="1" applyBorder="1" applyAlignment="1">
      <alignment horizontal="center" vertical="center" shrinkToFit="1"/>
    </xf>
    <xf numFmtId="177" fontId="64" fillId="0" borderId="81" xfId="0" applyNumberFormat="1" applyFont="1" applyFill="1" applyBorder="1" applyAlignment="1">
      <alignment horizontal="center" vertical="center" shrinkToFit="1"/>
    </xf>
    <xf numFmtId="177" fontId="54" fillId="0" borderId="87" xfId="0" applyNumberFormat="1" applyFont="1" applyFill="1" applyBorder="1" applyAlignment="1">
      <alignment horizontal="center" vertical="center" shrinkToFit="1"/>
    </xf>
    <xf numFmtId="0" fontId="54" fillId="0" borderId="25" xfId="0" applyNumberFormat="1" applyFont="1" applyFill="1" applyBorder="1" applyAlignment="1">
      <alignment horizontal="center" vertical="center"/>
    </xf>
    <xf numFmtId="0" fontId="54" fillId="0" borderId="24" xfId="0" applyNumberFormat="1" applyFont="1" applyFill="1" applyBorder="1" applyAlignment="1">
      <alignment horizontal="center" vertical="center"/>
    </xf>
    <xf numFmtId="0" fontId="54" fillId="0" borderId="81" xfId="0" applyNumberFormat="1" applyFont="1" applyFill="1" applyBorder="1" applyAlignment="1">
      <alignment horizontal="center" vertical="center"/>
    </xf>
    <xf numFmtId="3" fontId="47" fillId="0" borderId="17" xfId="74" applyNumberFormat="1" applyFont="1" applyBorder="1" applyAlignment="1">
      <alignment horizontal="center" vertical="center"/>
    </xf>
    <xf numFmtId="3" fontId="47" fillId="0" borderId="68" xfId="74" applyNumberFormat="1" applyFont="1" applyBorder="1" applyAlignment="1">
      <alignment horizontal="center" vertical="center"/>
    </xf>
    <xf numFmtId="3" fontId="47" fillId="0" borderId="14" xfId="74" applyNumberFormat="1" applyFont="1" applyBorder="1" applyAlignment="1">
      <alignment horizontal="center" vertical="distributed" textRotation="255"/>
    </xf>
    <xf numFmtId="3" fontId="47" fillId="0" borderId="15" xfId="74" applyNumberFormat="1" applyFont="1" applyBorder="1" applyAlignment="1">
      <alignment horizontal="center" vertical="distributed" textRotation="255"/>
    </xf>
    <xf numFmtId="3" fontId="47" fillId="0" borderId="69" xfId="74" applyNumberFormat="1" applyFont="1" applyBorder="1" applyAlignment="1">
      <alignment horizontal="center" vertical="distributed" textRotation="255"/>
    </xf>
    <xf numFmtId="3" fontId="47" fillId="0" borderId="39" xfId="74" applyNumberFormat="1" applyFont="1" applyBorder="1" applyAlignment="1">
      <alignment horizontal="center" vertical="distributed" textRotation="255"/>
    </xf>
    <xf numFmtId="3" fontId="47" fillId="0" borderId="69" xfId="74" applyNumberFormat="1" applyFont="1" applyBorder="1" applyAlignment="1">
      <alignment horizontal="center" vertical="distributed" textRotation="255" wrapText="1"/>
    </xf>
    <xf numFmtId="3" fontId="47" fillId="0" borderId="39" xfId="74" applyNumberFormat="1" applyFont="1" applyBorder="1" applyAlignment="1">
      <alignment horizontal="center" vertical="distributed" textRotation="255" wrapText="1"/>
    </xf>
    <xf numFmtId="3" fontId="47" fillId="0" borderId="17" xfId="74" applyNumberFormat="1" applyFont="1" applyBorder="1" applyAlignment="1">
      <alignment horizontal="left" vertical="center" textRotation="255" shrinkToFit="1"/>
    </xf>
    <xf numFmtId="3" fontId="47" fillId="0" borderId="68" xfId="74" applyNumberFormat="1" applyFont="1" applyBorder="1" applyAlignment="1">
      <alignment horizontal="left" vertical="center" textRotation="255" shrinkToFit="1"/>
    </xf>
    <xf numFmtId="3" fontId="47" fillId="0" borderId="94" xfId="74" applyNumberFormat="1" applyFont="1" applyBorder="1" applyAlignment="1">
      <alignment horizontal="right" vertical="distributed" textRotation="255" shrinkToFit="1"/>
    </xf>
    <xf numFmtId="3" fontId="47" fillId="0" borderId="15" xfId="74" applyNumberFormat="1" applyFont="1" applyBorder="1" applyAlignment="1">
      <alignment horizontal="right" vertical="distributed" textRotation="255" shrinkToFit="1"/>
    </xf>
    <xf numFmtId="3" fontId="47" fillId="0" borderId="77" xfId="74" applyNumberFormat="1" applyFont="1" applyBorder="1" applyAlignment="1">
      <alignment horizontal="left" vertical="distributed" textRotation="255" shrinkToFit="1"/>
    </xf>
    <xf numFmtId="3" fontId="47" fillId="0" borderId="68" xfId="74" applyNumberFormat="1" applyFont="1" applyBorder="1" applyAlignment="1">
      <alignment horizontal="left" vertical="distributed" textRotation="255" shrinkToFit="1"/>
    </xf>
    <xf numFmtId="3" fontId="47" fillId="0" borderId="69" xfId="74" applyNumberFormat="1" applyFont="1" applyBorder="1" applyAlignment="1">
      <alignment horizontal="center" vertical="distributed" textRotation="255" shrinkToFit="1"/>
    </xf>
    <xf numFmtId="3" fontId="47" fillId="0" borderId="39" xfId="74" applyNumberFormat="1" applyFont="1" applyBorder="1" applyAlignment="1">
      <alignment horizontal="center" vertical="distributed" textRotation="255" shrinkToFit="1"/>
    </xf>
    <xf numFmtId="3" fontId="47" fillId="0" borderId="14" xfId="74" applyNumberFormat="1" applyFont="1" applyBorder="1" applyAlignment="1">
      <alignment horizontal="right" vertical="distributed" textRotation="255" shrinkToFit="1"/>
    </xf>
    <xf numFmtId="3" fontId="60" fillId="0" borderId="69" xfId="74" applyNumberFormat="1" applyFont="1" applyBorder="1" applyAlignment="1">
      <alignment horizontal="center" vertical="distributed" textRotation="255" shrinkToFit="1"/>
    </xf>
    <xf numFmtId="3" fontId="60" fillId="0" borderId="39" xfId="74" applyNumberFormat="1" applyFont="1" applyBorder="1" applyAlignment="1">
      <alignment horizontal="center" vertical="distributed" textRotation="255" shrinkToFit="1"/>
    </xf>
    <xf numFmtId="3" fontId="47" fillId="0" borderId="14" xfId="74" applyNumberFormat="1" applyFont="1" applyBorder="1" applyAlignment="1">
      <alignment horizontal="center" vertical="distributed" textRotation="255" wrapText="1"/>
    </xf>
    <xf numFmtId="3" fontId="47" fillId="0" borderId="15" xfId="74" applyNumberFormat="1" applyFont="1" applyBorder="1" applyAlignment="1">
      <alignment horizontal="center" vertical="distributed" textRotation="255" wrapText="1"/>
    </xf>
    <xf numFmtId="3" fontId="60" fillId="0" borderId="69" xfId="74" applyNumberFormat="1" applyFont="1" applyBorder="1" applyAlignment="1">
      <alignment horizontal="center" vertical="distributed" textRotation="255"/>
    </xf>
    <xf numFmtId="3" fontId="60" fillId="0" borderId="39" xfId="74" applyNumberFormat="1" applyFont="1" applyBorder="1" applyAlignment="1">
      <alignment horizontal="center" vertical="distributed" textRotation="255"/>
    </xf>
    <xf numFmtId="184" fontId="47" fillId="0" borderId="36" xfId="74" applyNumberFormat="1" applyFont="1" applyBorder="1" applyAlignment="1">
      <alignment horizontal="right" vertical="center"/>
    </xf>
    <xf numFmtId="184" fontId="2" fillId="0" borderId="36" xfId="0" applyNumberFormat="1" applyFont="1" applyBorder="1" applyAlignment="1">
      <alignment horizontal="right" vertical="center"/>
    </xf>
    <xf numFmtId="184" fontId="47" fillId="0" borderId="13" xfId="74" applyNumberFormat="1" applyFont="1" applyBorder="1" applyAlignment="1">
      <alignment horizontal="right" vertical="center"/>
    </xf>
    <xf numFmtId="184" fontId="47" fillId="0" borderId="0" xfId="74" applyNumberFormat="1" applyFont="1" applyBorder="1" applyAlignment="1">
      <alignment horizontal="right" vertical="center"/>
    </xf>
    <xf numFmtId="3" fontId="54" fillId="0" borderId="69" xfId="74" applyNumberFormat="1" applyFont="1" applyBorder="1" applyAlignment="1">
      <alignment horizontal="center" vertical="distributed" textRotation="255" shrinkToFit="1"/>
    </xf>
    <xf numFmtId="3" fontId="54" fillId="0" borderId="39" xfId="74" applyNumberFormat="1" applyFont="1" applyBorder="1" applyAlignment="1">
      <alignment horizontal="center" vertical="distributed" textRotation="255" shrinkToFit="1"/>
    </xf>
    <xf numFmtId="3" fontId="76" fillId="0" borderId="0" xfId="74" applyNumberFormat="1" applyFont="1" applyAlignment="1">
      <alignment horizontal="center" vertical="center"/>
    </xf>
    <xf numFmtId="3" fontId="48" fillId="0" borderId="0" xfId="74" applyNumberFormat="1" applyFont="1" applyAlignment="1">
      <alignment horizontal="center" vertical="center"/>
    </xf>
    <xf numFmtId="3" fontId="43" fillId="0" borderId="95" xfId="74" applyNumberFormat="1" applyFont="1" applyBorder="1" applyAlignment="1">
      <alignment horizontal="center" vertical="center" shrinkToFit="1"/>
    </xf>
    <xf numFmtId="3" fontId="43" fillId="0" borderId="96" xfId="74" applyNumberFormat="1" applyFont="1" applyBorder="1" applyAlignment="1">
      <alignment horizontal="center" vertical="center" shrinkToFit="1"/>
    </xf>
    <xf numFmtId="3" fontId="43" fillId="0" borderId="97" xfId="74" applyNumberFormat="1" applyFont="1" applyBorder="1" applyAlignment="1">
      <alignment horizontal="center" vertical="center" shrinkToFit="1"/>
    </xf>
    <xf numFmtId="3" fontId="43" fillId="0" borderId="98" xfId="74" applyNumberFormat="1" applyFont="1" applyBorder="1" applyAlignment="1">
      <alignment horizontal="center" vertical="center" shrinkToFit="1"/>
    </xf>
    <xf numFmtId="183" fontId="43" fillId="0" borderId="28" xfId="74" applyNumberFormat="1" applyFont="1" applyBorder="1" applyAlignment="1">
      <alignment horizontal="right" vertical="center"/>
    </xf>
    <xf numFmtId="183" fontId="43" fillId="0" borderId="0" xfId="74" applyNumberFormat="1" applyFont="1" applyBorder="1" applyAlignment="1">
      <alignment horizontal="right" vertical="center"/>
    </xf>
    <xf numFmtId="183" fontId="43" fillId="0" borderId="14" xfId="74" applyNumberFormat="1" applyFont="1" applyBorder="1" applyAlignment="1">
      <alignment horizontal="right" vertical="center"/>
    </xf>
    <xf numFmtId="183" fontId="43" fillId="0" borderId="34" xfId="74" applyNumberFormat="1" applyFont="1" applyBorder="1" applyAlignment="1">
      <alignment horizontal="right" vertical="center"/>
    </xf>
    <xf numFmtId="183" fontId="43" fillId="0" borderId="13" xfId="74" applyNumberFormat="1" applyFont="1" applyBorder="1" applyAlignment="1">
      <alignment horizontal="right" vertical="center"/>
    </xf>
    <xf numFmtId="177" fontId="43" fillId="0" borderId="0" xfId="0" quotePrefix="1" applyNumberFormat="1" applyFont="1" applyFill="1" applyBorder="1" applyAlignment="1">
      <alignment horizontal="left" vertical="center"/>
    </xf>
    <xf numFmtId="177" fontId="43" fillId="0" borderId="0" xfId="0" applyNumberFormat="1" applyFont="1" applyFill="1" applyBorder="1" applyAlignment="1">
      <alignment horizontal="left" vertical="center"/>
    </xf>
    <xf numFmtId="0" fontId="73" fillId="0" borderId="0" xfId="0" applyFont="1" applyFill="1" applyAlignment="1">
      <alignment horizontal="center" vertical="center"/>
    </xf>
    <xf numFmtId="0" fontId="69" fillId="0" borderId="0" xfId="0" applyFont="1" applyFill="1" applyAlignment="1">
      <alignment horizontal="center" vertical="center"/>
    </xf>
    <xf numFmtId="177" fontId="43" fillId="0" borderId="24" xfId="0" applyNumberFormat="1" applyFont="1" applyFill="1" applyBorder="1" applyAlignment="1">
      <alignment horizontal="center" vertical="center"/>
    </xf>
    <xf numFmtId="177" fontId="42" fillId="0" borderId="81" xfId="0" applyNumberFormat="1" applyFont="1" applyFill="1" applyBorder="1" applyAlignment="1">
      <alignment horizontal="center" vertical="center"/>
    </xf>
    <xf numFmtId="177" fontId="42" fillId="0" borderId="80" xfId="0" applyNumberFormat="1" applyFont="1" applyFill="1" applyBorder="1" applyAlignment="1">
      <alignment horizontal="center" vertical="center"/>
    </xf>
    <xf numFmtId="177" fontId="42" fillId="0" borderId="44" xfId="0" applyNumberFormat="1" applyFont="1" applyFill="1" applyBorder="1" applyAlignment="1">
      <alignment horizontal="center" vertical="center"/>
    </xf>
    <xf numFmtId="177" fontId="42" fillId="0" borderId="3" xfId="0" applyNumberFormat="1" applyFont="1" applyFill="1" applyBorder="1" applyAlignment="1">
      <alignment horizontal="center" vertical="center"/>
    </xf>
    <xf numFmtId="177" fontId="43" fillId="0" borderId="15" xfId="0" applyNumberFormat="1" applyFont="1" applyFill="1" applyBorder="1" applyAlignment="1">
      <alignment horizontal="center" vertical="center" wrapText="1"/>
    </xf>
    <xf numFmtId="177" fontId="43" fillId="0" borderId="78" xfId="0" applyNumberFormat="1" applyFont="1" applyFill="1" applyBorder="1" applyAlignment="1">
      <alignment horizontal="center" vertical="center" wrapText="1"/>
    </xf>
    <xf numFmtId="177" fontId="2" fillId="0" borderId="79" xfId="0" applyNumberFormat="1" applyFont="1" applyBorder="1" applyAlignment="1">
      <alignment horizontal="center" vertical="center"/>
    </xf>
    <xf numFmtId="177" fontId="2" fillId="0" borderId="28" xfId="0" applyNumberFormat="1" applyFont="1" applyBorder="1" applyAlignment="1">
      <alignment horizontal="center" vertical="center"/>
    </xf>
    <xf numFmtId="177" fontId="2" fillId="0" borderId="21" xfId="0" applyNumberFormat="1" applyFont="1" applyBorder="1" applyAlignment="1">
      <alignment horizontal="center" vertical="center"/>
    </xf>
    <xf numFmtId="177" fontId="2" fillId="0" borderId="47" xfId="0" applyNumberFormat="1" applyFont="1" applyBorder="1" applyAlignment="1">
      <alignment horizontal="center" vertical="center"/>
    </xf>
    <xf numFmtId="177" fontId="2" fillId="0" borderId="45" xfId="0" applyNumberFormat="1" applyFont="1" applyBorder="1" applyAlignment="1">
      <alignment horizontal="center" vertical="center"/>
    </xf>
    <xf numFmtId="190" fontId="43" fillId="0" borderId="28" xfId="0" applyNumberFormat="1" applyFont="1" applyFill="1" applyBorder="1" applyAlignment="1">
      <alignment horizontal="center" vertical="center"/>
    </xf>
    <xf numFmtId="177" fontId="2" fillId="0" borderId="0" xfId="0" applyNumberFormat="1" applyFont="1" applyAlignment="1">
      <alignment horizontal="center" vertical="center"/>
    </xf>
    <xf numFmtId="190" fontId="43" fillId="0" borderId="14" xfId="0" applyNumberFormat="1" applyFont="1" applyFill="1" applyBorder="1" applyAlignment="1">
      <alignment horizontal="center" vertical="center"/>
    </xf>
    <xf numFmtId="190" fontId="43" fillId="0" borderId="35" xfId="0" applyNumberFormat="1" applyFont="1" applyFill="1" applyBorder="1" applyAlignment="1">
      <alignment horizontal="center" vertical="center"/>
    </xf>
    <xf numFmtId="177" fontId="2" fillId="0" borderId="13" xfId="0" applyNumberFormat="1" applyFont="1" applyBorder="1" applyAlignment="1">
      <alignment horizontal="center" vertical="center"/>
    </xf>
    <xf numFmtId="3" fontId="43" fillId="0" borderId="13" xfId="74" quotePrefix="1" applyNumberFormat="1" applyFont="1" applyFill="1" applyBorder="1" applyAlignment="1">
      <alignment vertical="center"/>
    </xf>
    <xf numFmtId="3" fontId="43" fillId="0" borderId="35" xfId="74" applyNumberFormat="1" applyFont="1" applyFill="1" applyBorder="1" applyAlignment="1">
      <alignment horizontal="right" vertical="center"/>
    </xf>
    <xf numFmtId="3" fontId="43" fillId="0" borderId="13" xfId="74" applyNumberFormat="1" applyFont="1" applyFill="1" applyBorder="1" applyAlignment="1">
      <alignment horizontal="right" vertical="center"/>
    </xf>
    <xf numFmtId="3" fontId="43" fillId="0" borderId="64" xfId="74" applyNumberFormat="1" applyFont="1" applyFill="1" applyBorder="1" applyAlignment="1">
      <alignment horizontal="right" vertical="center"/>
    </xf>
    <xf numFmtId="3" fontId="43" fillId="0" borderId="27" xfId="74" applyNumberFormat="1" applyFont="1" applyFill="1" applyBorder="1" applyAlignment="1">
      <alignment horizontal="right" vertical="center"/>
    </xf>
    <xf numFmtId="3" fontId="43" fillId="0" borderId="0" xfId="74" quotePrefix="1" applyNumberFormat="1" applyFont="1" applyFill="1" applyBorder="1" applyAlignment="1">
      <alignment vertical="center"/>
    </xf>
    <xf numFmtId="3" fontId="43" fillId="0" borderId="28" xfId="74" applyNumberFormat="1" applyFont="1" applyFill="1" applyBorder="1" applyAlignment="1">
      <alignment horizontal="right" vertical="center"/>
    </xf>
    <xf numFmtId="3" fontId="43" fillId="0" borderId="0" xfId="74" applyNumberFormat="1" applyFont="1" applyFill="1" applyBorder="1" applyAlignment="1">
      <alignment horizontal="right" vertical="center"/>
    </xf>
    <xf numFmtId="3" fontId="70" fillId="0" borderId="0" xfId="74" applyNumberFormat="1" applyFont="1" applyFill="1" applyAlignment="1">
      <alignment horizontal="center" vertical="center"/>
    </xf>
    <xf numFmtId="3" fontId="43" fillId="0" borderId="23" xfId="74" applyNumberFormat="1" applyFont="1" applyFill="1" applyBorder="1" applyAlignment="1">
      <alignment horizontal="center" vertical="center"/>
    </xf>
    <xf numFmtId="3" fontId="43" fillId="0" borderId="79" xfId="74" applyNumberFormat="1" applyFont="1" applyFill="1" applyBorder="1" applyAlignment="1">
      <alignment horizontal="center" vertical="center"/>
    </xf>
    <xf numFmtId="3" fontId="43" fillId="0" borderId="63" xfId="74" applyNumberFormat="1" applyFont="1" applyFill="1" applyBorder="1" applyAlignment="1">
      <alignment horizontal="center" vertical="center"/>
    </xf>
    <xf numFmtId="3" fontId="43" fillId="0" borderId="45" xfId="74" applyNumberFormat="1" applyFont="1" applyFill="1" applyBorder="1" applyAlignment="1">
      <alignment horizontal="center" vertical="center"/>
    </xf>
    <xf numFmtId="3" fontId="43" fillId="0" borderId="78" xfId="74" applyNumberFormat="1" applyFont="1" applyFill="1" applyBorder="1" applyAlignment="1">
      <alignment horizontal="center" vertical="center"/>
    </xf>
    <xf numFmtId="3" fontId="43" fillId="0" borderId="47" xfId="74" applyNumberFormat="1" applyFont="1" applyFill="1" applyBorder="1" applyAlignment="1">
      <alignment horizontal="center" vertical="center"/>
    </xf>
    <xf numFmtId="3" fontId="43" fillId="0" borderId="13" xfId="74" quotePrefix="1" applyNumberFormat="1" applyFont="1" applyFill="1" applyBorder="1" applyAlignment="1">
      <alignment horizontal="center" vertical="center"/>
    </xf>
    <xf numFmtId="3" fontId="43" fillId="0" borderId="17" xfId="74" quotePrefix="1" applyNumberFormat="1" applyFont="1" applyFill="1" applyBorder="1" applyAlignment="1">
      <alignment horizontal="center" vertical="center"/>
    </xf>
    <xf numFmtId="3" fontId="43" fillId="0" borderId="0" xfId="74" quotePrefix="1" applyNumberFormat="1" applyFont="1" applyFill="1" applyBorder="1" applyAlignment="1">
      <alignment horizontal="center" vertical="center"/>
    </xf>
    <xf numFmtId="3" fontId="43" fillId="0" borderId="21" xfId="74" quotePrefix="1" applyNumberFormat="1" applyFont="1" applyFill="1" applyBorder="1" applyAlignment="1">
      <alignment horizontal="center" vertical="center"/>
    </xf>
    <xf numFmtId="3" fontId="43" fillId="0" borderId="0" xfId="74" applyNumberFormat="1" applyFont="1" applyFill="1" applyBorder="1" applyAlignment="1">
      <alignment horizontal="center" vertical="center"/>
    </xf>
    <xf numFmtId="3" fontId="43" fillId="0" borderId="74" xfId="74" applyNumberFormat="1" applyFont="1" applyFill="1" applyBorder="1" applyAlignment="1">
      <alignment horizontal="center" vertical="center"/>
    </xf>
    <xf numFmtId="3" fontId="43" fillId="0" borderId="24" xfId="74" applyNumberFormat="1" applyFont="1" applyFill="1" applyBorder="1" applyAlignment="1">
      <alignment horizontal="center" vertical="center"/>
    </xf>
    <xf numFmtId="3" fontId="43" fillId="0" borderId="84" xfId="74" applyNumberFormat="1" applyFont="1" applyFill="1" applyBorder="1" applyAlignment="1">
      <alignment horizontal="center" vertical="center"/>
    </xf>
    <xf numFmtId="3" fontId="43" fillId="0" borderId="33" xfId="74" applyNumberFormat="1" applyFont="1" applyFill="1" applyBorder="1" applyAlignment="1">
      <alignment horizontal="center" vertical="center"/>
    </xf>
    <xf numFmtId="3" fontId="43" fillId="0" borderId="44" xfId="74" applyNumberFormat="1" applyFont="1" applyFill="1" applyBorder="1" applyAlignment="1">
      <alignment horizontal="center" vertical="center"/>
    </xf>
    <xf numFmtId="3" fontId="43" fillId="0" borderId="2" xfId="74" applyNumberFormat="1" applyFont="1" applyFill="1" applyBorder="1" applyAlignment="1">
      <alignment horizontal="center" vertical="center"/>
    </xf>
    <xf numFmtId="3" fontId="73" fillId="0" borderId="0" xfId="74" applyNumberFormat="1" applyFont="1" applyAlignment="1">
      <alignment horizontal="center" vertical="center"/>
    </xf>
    <xf numFmtId="3" fontId="69" fillId="0" borderId="0" xfId="74" applyNumberFormat="1" applyFont="1" applyAlignment="1">
      <alignment horizontal="center" vertical="center"/>
    </xf>
    <xf numFmtId="3" fontId="43" fillId="0" borderId="70" xfId="74" applyNumberFormat="1" applyFont="1" applyBorder="1" applyAlignment="1">
      <alignment horizontal="center" vertical="center"/>
    </xf>
    <xf numFmtId="3" fontId="43" fillId="0" borderId="39" xfId="74" applyNumberFormat="1" applyFont="1" applyBorder="1" applyAlignment="1">
      <alignment horizontal="center" vertical="center"/>
    </xf>
    <xf numFmtId="3" fontId="43" fillId="0" borderId="94" xfId="74" applyNumberFormat="1" applyFont="1" applyBorder="1" applyAlignment="1">
      <alignment horizontal="center" vertical="center"/>
    </xf>
    <xf numFmtId="3" fontId="43" fillId="0" borderId="69" xfId="74" applyNumberFormat="1" applyFont="1" applyBorder="1" applyAlignment="1">
      <alignment horizontal="center" vertical="center"/>
    </xf>
    <xf numFmtId="3" fontId="43" fillId="0" borderId="47" xfId="74" applyNumberFormat="1" applyFont="1" applyBorder="1" applyAlignment="1">
      <alignment horizontal="center" vertical="center"/>
    </xf>
    <xf numFmtId="3" fontId="43" fillId="0" borderId="63" xfId="74" applyNumberFormat="1" applyFont="1" applyBorder="1" applyAlignment="1">
      <alignment horizontal="center" vertical="center"/>
    </xf>
    <xf numFmtId="3" fontId="43" fillId="0" borderId="14" xfId="74" applyNumberFormat="1" applyFont="1" applyBorder="1" applyAlignment="1">
      <alignment horizontal="center" vertical="center"/>
    </xf>
    <xf numFmtId="3" fontId="43" fillId="0" borderId="0" xfId="74" applyNumberFormat="1" applyFont="1" applyBorder="1" applyAlignment="1">
      <alignment horizontal="center" vertical="center"/>
    </xf>
    <xf numFmtId="3" fontId="43" fillId="0" borderId="21" xfId="74" applyNumberFormat="1" applyFont="1" applyBorder="1" applyAlignment="1">
      <alignment horizontal="center" vertical="center"/>
    </xf>
    <xf numFmtId="3" fontId="43" fillId="0" borderId="16" xfId="74" applyNumberFormat="1" applyFont="1" applyBorder="1" applyAlignment="1">
      <alignment horizontal="center" vertical="center"/>
    </xf>
    <xf numFmtId="3" fontId="73" fillId="0" borderId="0" xfId="74" applyNumberFormat="1" applyFont="1" applyBorder="1" applyAlignment="1">
      <alignment horizontal="center" vertical="center"/>
    </xf>
    <xf numFmtId="3" fontId="69" fillId="0" borderId="0" xfId="74" applyNumberFormat="1" applyFont="1" applyBorder="1" applyAlignment="1">
      <alignment horizontal="center" vertical="center"/>
    </xf>
    <xf numFmtId="3" fontId="43" fillId="0" borderId="56" xfId="74" applyNumberFormat="1" applyFont="1" applyBorder="1" applyAlignment="1">
      <alignment horizontal="center" vertical="center"/>
    </xf>
    <xf numFmtId="3" fontId="43" fillId="0" borderId="71" xfId="74" applyNumberFormat="1" applyFont="1" applyBorder="1" applyAlignment="1">
      <alignment horizontal="center" vertical="center"/>
    </xf>
    <xf numFmtId="3" fontId="43" fillId="0" borderId="65" xfId="74" applyNumberFormat="1" applyFont="1" applyBorder="1" applyAlignment="1">
      <alignment horizontal="center" vertical="center"/>
    </xf>
    <xf numFmtId="3" fontId="43" fillId="0" borderId="61" xfId="74" applyNumberFormat="1" applyFont="1" applyBorder="1" applyAlignment="1">
      <alignment horizontal="center" vertical="center"/>
    </xf>
    <xf numFmtId="3" fontId="43" fillId="0" borderId="14" xfId="74" applyNumberFormat="1" applyFont="1" applyBorder="1" applyAlignment="1">
      <alignment horizontal="center" vertical="center" wrapText="1"/>
    </xf>
    <xf numFmtId="3" fontId="43" fillId="0" borderId="0" xfId="74" applyNumberFormat="1" applyFont="1" applyBorder="1" applyAlignment="1">
      <alignment horizontal="center" vertical="center" wrapText="1"/>
    </xf>
    <xf numFmtId="3" fontId="43" fillId="0" borderId="42" xfId="74" applyNumberFormat="1" applyFont="1" applyBorder="1" applyAlignment="1">
      <alignment horizontal="center" vertical="center" wrapText="1"/>
    </xf>
    <xf numFmtId="3" fontId="43" fillId="0" borderId="63" xfId="74" applyNumberFormat="1" applyFont="1" applyBorder="1" applyAlignment="1">
      <alignment horizontal="center" vertical="center" wrapText="1"/>
    </xf>
    <xf numFmtId="3" fontId="43" fillId="0" borderId="56" xfId="74" applyNumberFormat="1" applyFont="1" applyBorder="1" applyAlignment="1">
      <alignment horizontal="center" vertical="center" wrapText="1"/>
    </xf>
    <xf numFmtId="3" fontId="43" fillId="0" borderId="71" xfId="74" applyNumberFormat="1" applyFont="1" applyBorder="1" applyAlignment="1">
      <alignment horizontal="center" vertical="center" wrapText="1"/>
    </xf>
    <xf numFmtId="3" fontId="43" fillId="0" borderId="65" xfId="74" applyNumberFormat="1" applyFont="1" applyBorder="1" applyAlignment="1">
      <alignment horizontal="center" vertical="center" wrapText="1"/>
    </xf>
    <xf numFmtId="3" fontId="43" fillId="0" borderId="42" xfId="74" applyNumberFormat="1" applyFont="1" applyBorder="1" applyAlignment="1">
      <alignment horizontal="center" vertical="center"/>
    </xf>
    <xf numFmtId="3" fontId="43" fillId="0" borderId="0" xfId="74" applyNumberFormat="1" applyFont="1" applyAlignment="1">
      <alignment vertical="top"/>
    </xf>
    <xf numFmtId="177" fontId="67" fillId="0" borderId="0" xfId="0" applyNumberFormat="1" applyFont="1" applyAlignment="1">
      <alignment vertical="top"/>
    </xf>
    <xf numFmtId="177" fontId="67" fillId="0" borderId="13" xfId="0" applyNumberFormat="1" applyFont="1" applyBorder="1" applyAlignment="1">
      <alignment vertical="top"/>
    </xf>
    <xf numFmtId="3" fontId="43" fillId="0" borderId="23" xfId="74" applyNumberFormat="1" applyFont="1" applyBorder="1" applyAlignment="1">
      <alignment horizontal="center" vertical="center"/>
    </xf>
    <xf numFmtId="3" fontId="43" fillId="0" borderId="33" xfId="74" applyNumberFormat="1" applyFont="1" applyBorder="1" applyAlignment="1">
      <alignment horizontal="center" vertical="center"/>
    </xf>
    <xf numFmtId="3" fontId="43" fillId="0" borderId="2" xfId="74" applyNumberFormat="1" applyFont="1" applyBorder="1" applyAlignment="1">
      <alignment horizontal="center" vertical="center"/>
    </xf>
    <xf numFmtId="3" fontId="43" fillId="0" borderId="44" xfId="74" applyNumberFormat="1" applyFont="1" applyBorder="1" applyAlignment="1">
      <alignment horizontal="center" vertical="center"/>
    </xf>
    <xf numFmtId="3" fontId="38" fillId="0" borderId="94" xfId="74"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3" fontId="5" fillId="0" borderId="0" xfId="74" applyNumberFormat="1" applyFont="1" applyFill="1" applyBorder="1" applyAlignment="1">
      <alignment horizontal="distributed" vertical="center"/>
    </xf>
    <xf numFmtId="3" fontId="38" fillId="0" borderId="0" xfId="74" applyNumberFormat="1" applyFont="1" applyFill="1" applyBorder="1" applyAlignment="1">
      <alignment horizontal="distributed" vertical="center"/>
    </xf>
    <xf numFmtId="3" fontId="38" fillId="0" borderId="21" xfId="74" applyNumberFormat="1" applyFont="1" applyFill="1" applyBorder="1" applyAlignment="1">
      <alignment horizontal="distributed" vertical="center"/>
    </xf>
    <xf numFmtId="3" fontId="5" fillId="0" borderId="21" xfId="74" applyNumberFormat="1" applyFont="1" applyFill="1" applyBorder="1" applyAlignment="1">
      <alignment horizontal="distributed" vertical="center"/>
    </xf>
    <xf numFmtId="3" fontId="75" fillId="0" borderId="0" xfId="74" applyNumberFormat="1" applyFont="1" applyFill="1" applyBorder="1" applyAlignment="1">
      <alignment horizontal="center" vertical="center"/>
    </xf>
    <xf numFmtId="3" fontId="37" fillId="0" borderId="0" xfId="74" applyNumberFormat="1" applyFont="1" applyFill="1" applyBorder="1" applyAlignment="1">
      <alignment horizontal="center" vertical="center"/>
    </xf>
    <xf numFmtId="3" fontId="38" fillId="0" borderId="23" xfId="74" applyNumberFormat="1" applyFont="1" applyFill="1" applyBorder="1" applyAlignment="1">
      <alignment horizontal="center" vertical="center" shrinkToFit="1"/>
    </xf>
    <xf numFmtId="3" fontId="38" fillId="0" borderId="77" xfId="74" applyNumberFormat="1" applyFont="1" applyFill="1" applyBorder="1" applyAlignment="1">
      <alignment horizontal="center" vertical="center" shrinkToFit="1"/>
    </xf>
    <xf numFmtId="3" fontId="38" fillId="0" borderId="16" xfId="74" applyNumberFormat="1" applyFont="1" applyFill="1" applyBorder="1" applyAlignment="1">
      <alignment horizontal="center" vertical="center" shrinkToFit="1"/>
    </xf>
    <xf numFmtId="3" fontId="38" fillId="0" borderId="68" xfId="74" applyNumberFormat="1" applyFont="1" applyFill="1" applyBorder="1" applyAlignment="1">
      <alignment horizontal="center" vertical="center" shrinkToFit="1"/>
    </xf>
    <xf numFmtId="3" fontId="38" fillId="0" borderId="70" xfId="74" applyNumberFormat="1" applyFont="1" applyFill="1" applyBorder="1" applyAlignment="1">
      <alignment horizontal="center" vertical="center" shrinkToFit="1"/>
    </xf>
    <xf numFmtId="3" fontId="38" fillId="0" borderId="39" xfId="74" applyNumberFormat="1" applyFont="1" applyFill="1" applyBorder="1" applyAlignment="1">
      <alignment horizontal="center" vertical="center" shrinkToFit="1"/>
    </xf>
    <xf numFmtId="3" fontId="38" fillId="0" borderId="13" xfId="74" applyNumberFormat="1" applyFont="1" applyFill="1" applyBorder="1" applyAlignment="1">
      <alignment horizontal="distributed" vertical="center"/>
    </xf>
    <xf numFmtId="3" fontId="5" fillId="0" borderId="0" xfId="74" applyNumberFormat="1" applyFont="1" applyFill="1" applyBorder="1" applyAlignment="1">
      <alignment vertical="center" shrinkToFit="1"/>
    </xf>
    <xf numFmtId="3" fontId="38" fillId="0" borderId="0" xfId="74" applyNumberFormat="1" applyFont="1" applyFill="1" applyBorder="1" applyAlignment="1">
      <alignment vertical="center" shrinkToFit="1"/>
    </xf>
    <xf numFmtId="3" fontId="38" fillId="0" borderId="13" xfId="74" applyNumberFormat="1" applyFont="1" applyBorder="1" applyAlignment="1">
      <alignment horizontal="distributed" vertical="center"/>
    </xf>
    <xf numFmtId="3" fontId="38" fillId="0" borderId="0" xfId="74" applyNumberFormat="1" applyFont="1" applyAlignment="1">
      <alignment horizontal="distributed" vertical="center"/>
    </xf>
    <xf numFmtId="3" fontId="38" fillId="0" borderId="17" xfId="74" applyNumberFormat="1" applyFont="1" applyBorder="1" applyAlignment="1">
      <alignment horizontal="distributed" vertical="center"/>
    </xf>
    <xf numFmtId="3" fontId="38" fillId="0" borderId="0" xfId="74" applyNumberFormat="1" applyFont="1" applyBorder="1" applyAlignment="1">
      <alignment horizontal="distributed" vertical="center"/>
    </xf>
    <xf numFmtId="3" fontId="5" fillId="0" borderId="0" xfId="74" applyNumberFormat="1" applyFont="1" applyAlignment="1">
      <alignment vertical="center" shrinkToFit="1"/>
    </xf>
    <xf numFmtId="3" fontId="38" fillId="0" borderId="0" xfId="74" applyNumberFormat="1" applyFont="1" applyAlignment="1">
      <alignment vertical="center" shrinkToFit="1"/>
    </xf>
    <xf numFmtId="3" fontId="38" fillId="0" borderId="21" xfId="74" applyNumberFormat="1" applyFont="1" applyBorder="1" applyAlignment="1">
      <alignment vertical="center" shrinkToFit="1"/>
    </xf>
    <xf numFmtId="3" fontId="38" fillId="0" borderId="78" xfId="74" applyNumberFormat="1" applyFont="1" applyBorder="1" applyAlignment="1">
      <alignment horizontal="center" vertical="center" wrapText="1"/>
    </xf>
    <xf numFmtId="3" fontId="38" fillId="0" borderId="28" xfId="74" applyNumberFormat="1" applyFont="1" applyBorder="1" applyAlignment="1">
      <alignment horizontal="center" vertical="center" wrapText="1"/>
    </xf>
    <xf numFmtId="3" fontId="38" fillId="0" borderId="47" xfId="74" applyNumberFormat="1" applyFont="1" applyBorder="1" applyAlignment="1">
      <alignment horizontal="center" vertical="center" wrapText="1"/>
    </xf>
    <xf numFmtId="3" fontId="38" fillId="0" borderId="0" xfId="74" applyNumberFormat="1" applyFont="1" applyBorder="1" applyAlignment="1">
      <alignment horizontal="center" vertical="center"/>
    </xf>
    <xf numFmtId="3" fontId="38" fillId="0" borderId="17" xfId="74" applyNumberFormat="1" applyFont="1" applyBorder="1" applyAlignment="1">
      <alignment horizontal="center" vertical="center"/>
    </xf>
    <xf numFmtId="3" fontId="38" fillId="0" borderId="0" xfId="74" applyNumberFormat="1" applyFont="1" applyAlignment="1">
      <alignment horizontal="center" vertical="center"/>
    </xf>
    <xf numFmtId="3" fontId="38" fillId="0" borderId="16" xfId="74" applyNumberFormat="1" applyFont="1" applyBorder="1" applyAlignment="1">
      <alignment horizontal="center" vertical="center"/>
    </xf>
    <xf numFmtId="3" fontId="38" fillId="0" borderId="68" xfId="74" applyNumberFormat="1" applyFont="1" applyBorder="1" applyAlignment="1">
      <alignment horizontal="center" vertical="center"/>
    </xf>
    <xf numFmtId="3" fontId="5" fillId="0" borderId="0" xfId="74" applyNumberFormat="1" applyFont="1" applyAlignment="1">
      <alignment horizontal="distributed" vertical="center"/>
    </xf>
    <xf numFmtId="3" fontId="38" fillId="0" borderId="61" xfId="74" applyNumberFormat="1" applyFont="1" applyBorder="1" applyAlignment="1">
      <alignment horizontal="center" vertical="center"/>
    </xf>
    <xf numFmtId="3" fontId="38" fillId="0" borderId="39" xfId="74" applyNumberFormat="1" applyFont="1" applyBorder="1" applyAlignment="1">
      <alignment horizontal="center" vertical="center"/>
    </xf>
    <xf numFmtId="3" fontId="38" fillId="0" borderId="99" xfId="74" applyNumberFormat="1" applyFont="1" applyBorder="1" applyAlignment="1">
      <alignment horizontal="center" vertical="center"/>
    </xf>
    <xf numFmtId="3" fontId="38" fillId="0" borderId="100" xfId="74" applyNumberFormat="1" applyFont="1" applyBorder="1" applyAlignment="1">
      <alignment horizontal="center" vertical="center"/>
    </xf>
    <xf numFmtId="3" fontId="38" fillId="0" borderId="69" xfId="74" applyNumberFormat="1" applyFont="1" applyBorder="1" applyAlignment="1">
      <alignment horizontal="center" vertical="center"/>
    </xf>
    <xf numFmtId="3" fontId="5" fillId="0" borderId="0" xfId="74" applyNumberFormat="1" applyFont="1" applyBorder="1" applyAlignment="1">
      <alignment horizontal="distributed" vertical="center"/>
    </xf>
    <xf numFmtId="3" fontId="5" fillId="0" borderId="17" xfId="74" applyNumberFormat="1" applyFont="1" applyBorder="1" applyAlignment="1">
      <alignment horizontal="distributed" vertical="center"/>
    </xf>
    <xf numFmtId="0" fontId="78" fillId="0" borderId="0" xfId="77" applyFont="1" applyAlignment="1">
      <alignment vertical="center"/>
    </xf>
    <xf numFmtId="177" fontId="79" fillId="0" borderId="0" xfId="77" applyNumberFormat="1" applyFont="1" applyAlignment="1">
      <alignment vertical="center"/>
    </xf>
    <xf numFmtId="177" fontId="2" fillId="0" borderId="0" xfId="77" applyNumberFormat="1" applyFont="1" applyAlignment="1">
      <alignment horizontal="center"/>
    </xf>
    <xf numFmtId="177" fontId="80" fillId="0" borderId="0" xfId="77" applyNumberFormat="1" applyFont="1" applyAlignment="1">
      <alignment horizontal="center"/>
    </xf>
    <xf numFmtId="0" fontId="81" fillId="0" borderId="0" xfId="77" applyFont="1" applyAlignment="1">
      <alignment vertical="center"/>
    </xf>
    <xf numFmtId="0" fontId="39" fillId="0" borderId="0" xfId="77" applyFont="1" applyAlignment="1">
      <alignment vertical="center"/>
    </xf>
    <xf numFmtId="0" fontId="82" fillId="0" borderId="0" xfId="77" applyFont="1" applyAlignment="1">
      <alignment horizontal="right" vertical="center"/>
    </xf>
    <xf numFmtId="0" fontId="82" fillId="0" borderId="0" xfId="77" applyFont="1" applyAlignment="1">
      <alignment vertical="center"/>
    </xf>
    <xf numFmtId="0" fontId="83" fillId="0" borderId="0" xfId="47" applyFont="1" applyAlignment="1" applyProtection="1">
      <alignment vertical="center"/>
    </xf>
    <xf numFmtId="177" fontId="83" fillId="0" borderId="0" xfId="77" applyNumberFormat="1" applyFont="1" applyAlignment="1">
      <alignment horizontal="center"/>
    </xf>
    <xf numFmtId="0" fontId="84" fillId="0" borderId="0" xfId="77" applyFont="1" applyAlignment="1">
      <alignment horizontal="right" vertical="center"/>
    </xf>
    <xf numFmtId="0" fontId="84" fillId="0" borderId="0" xfId="77" applyFont="1" applyAlignment="1">
      <alignment vertical="center"/>
    </xf>
    <xf numFmtId="49" fontId="82" fillId="0" borderId="0" xfId="77" applyNumberFormat="1" applyFont="1" applyAlignment="1">
      <alignment horizontal="center"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2" xfId="37"/>
    <cellStyle name="アクセント 2 2" xfId="38"/>
    <cellStyle name="アクセント 3 2" xfId="39"/>
    <cellStyle name="アクセント 4 2" xfId="40"/>
    <cellStyle name="アクセント 5 2" xfId="41"/>
    <cellStyle name="アクセント 6 2" xfId="42"/>
    <cellStyle name="センター" xfId="43"/>
    <cellStyle name="タイトル 2" xfId="44"/>
    <cellStyle name="チェック セル 2" xfId="45"/>
    <cellStyle name="どちらでもない 2" xfId="46"/>
    <cellStyle name="ハイパーリンク" xfId="47" builtinId="8"/>
    <cellStyle name="メモ 2" xfId="48"/>
    <cellStyle name="リンク セル 2" xfId="49"/>
    <cellStyle name="悪い 2" xfId="50"/>
    <cellStyle name="計算 2" xfId="51"/>
    <cellStyle name="警告文 2" xfId="52"/>
    <cellStyle name="桁区切り" xfId="53" builtinId="6"/>
    <cellStyle name="見出し 1 2" xfId="54"/>
    <cellStyle name="見出し 2 2" xfId="55"/>
    <cellStyle name="見出し 3 2" xfId="56"/>
    <cellStyle name="見出し 4 2" xfId="57"/>
    <cellStyle name="集計 2" xfId="58"/>
    <cellStyle name="出力 2" xfId="59"/>
    <cellStyle name="説明文 2" xfId="60"/>
    <cellStyle name="入力 2" xfId="61"/>
    <cellStyle name="標準" xfId="0" builtinId="0"/>
    <cellStyle name="標準 10" xfId="62"/>
    <cellStyle name="標準 11" xfId="63"/>
    <cellStyle name="標準 12" xfId="64"/>
    <cellStyle name="標準 2" xfId="65"/>
    <cellStyle name="標準 2 2" xfId="77"/>
    <cellStyle name="標準 3" xfId="66"/>
    <cellStyle name="標準 4" xfId="67"/>
    <cellStyle name="標準 5" xfId="68"/>
    <cellStyle name="標準 6" xfId="69"/>
    <cellStyle name="標準 7" xfId="70"/>
    <cellStyle name="標準 8" xfId="71"/>
    <cellStyle name="標準 9" xfId="72"/>
    <cellStyle name="標準_印刷用表203～表208(3)" xfId="73"/>
    <cellStyle name="標準_印刷用表209～表221" xfId="74"/>
    <cellStyle name="未定義" xfId="75"/>
    <cellStyle name="良い 2" xfId="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17736</xdr:colOff>
      <xdr:row>5</xdr:row>
      <xdr:rowOff>133350</xdr:rowOff>
    </xdr:from>
    <xdr:to>
      <xdr:col>2</xdr:col>
      <xdr:colOff>93936</xdr:colOff>
      <xdr:row>8</xdr:row>
      <xdr:rowOff>190500</xdr:rowOff>
    </xdr:to>
    <xdr:sp macro="" textlink="">
      <xdr:nvSpPr>
        <xdr:cNvPr id="50930" name="AutoShape 1"/>
        <xdr:cNvSpPr>
          <a:spLocks/>
        </xdr:cNvSpPr>
      </xdr:nvSpPr>
      <xdr:spPr bwMode="auto">
        <a:xfrm>
          <a:off x="2159219" y="1204091"/>
          <a:ext cx="76200" cy="628650"/>
        </a:xfrm>
        <a:prstGeom prst="leftBrace">
          <a:avLst>
            <a:gd name="adj1" fmla="val 6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10</xdr:row>
      <xdr:rowOff>180975</xdr:rowOff>
    </xdr:from>
    <xdr:to>
      <xdr:col>2</xdr:col>
      <xdr:colOff>103461</xdr:colOff>
      <xdr:row>13</xdr:row>
      <xdr:rowOff>190500</xdr:rowOff>
    </xdr:to>
    <xdr:sp macro="" textlink="">
      <xdr:nvSpPr>
        <xdr:cNvPr id="50931" name="AutoShape 2"/>
        <xdr:cNvSpPr>
          <a:spLocks/>
        </xdr:cNvSpPr>
      </xdr:nvSpPr>
      <xdr:spPr bwMode="auto">
        <a:xfrm>
          <a:off x="2159219" y="2204216"/>
          <a:ext cx="85725" cy="581025"/>
        </a:xfrm>
        <a:prstGeom prst="leftBrace">
          <a:avLst>
            <a:gd name="adj1" fmla="val 564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15</xdr:row>
      <xdr:rowOff>161925</xdr:rowOff>
    </xdr:from>
    <xdr:to>
      <xdr:col>2</xdr:col>
      <xdr:colOff>93936</xdr:colOff>
      <xdr:row>17</xdr:row>
      <xdr:rowOff>190500</xdr:rowOff>
    </xdr:to>
    <xdr:sp macro="" textlink="">
      <xdr:nvSpPr>
        <xdr:cNvPr id="50932" name="AutoShape 3"/>
        <xdr:cNvSpPr>
          <a:spLocks/>
        </xdr:cNvSpPr>
      </xdr:nvSpPr>
      <xdr:spPr bwMode="auto">
        <a:xfrm>
          <a:off x="2159219" y="3137666"/>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21</xdr:row>
      <xdr:rowOff>152400</xdr:rowOff>
    </xdr:from>
    <xdr:to>
      <xdr:col>2</xdr:col>
      <xdr:colOff>103461</xdr:colOff>
      <xdr:row>23</xdr:row>
      <xdr:rowOff>180975</xdr:rowOff>
    </xdr:to>
    <xdr:sp macro="" textlink="">
      <xdr:nvSpPr>
        <xdr:cNvPr id="50933" name="AutoShape 4"/>
        <xdr:cNvSpPr>
          <a:spLocks/>
        </xdr:cNvSpPr>
      </xdr:nvSpPr>
      <xdr:spPr bwMode="auto">
        <a:xfrm>
          <a:off x="2159219" y="4271141"/>
          <a:ext cx="85725" cy="409575"/>
        </a:xfrm>
        <a:prstGeom prst="lef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25</xdr:row>
      <xdr:rowOff>123825</xdr:rowOff>
    </xdr:from>
    <xdr:to>
      <xdr:col>2</xdr:col>
      <xdr:colOff>112986</xdr:colOff>
      <xdr:row>28</xdr:row>
      <xdr:rowOff>190500</xdr:rowOff>
    </xdr:to>
    <xdr:sp macro="" textlink="">
      <xdr:nvSpPr>
        <xdr:cNvPr id="50934" name="AutoShape 5"/>
        <xdr:cNvSpPr>
          <a:spLocks/>
        </xdr:cNvSpPr>
      </xdr:nvSpPr>
      <xdr:spPr bwMode="auto">
        <a:xfrm>
          <a:off x="2159219" y="5004566"/>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30</xdr:row>
      <xdr:rowOff>133350</xdr:rowOff>
    </xdr:from>
    <xdr:to>
      <xdr:col>2</xdr:col>
      <xdr:colOff>103461</xdr:colOff>
      <xdr:row>33</xdr:row>
      <xdr:rowOff>190500</xdr:rowOff>
    </xdr:to>
    <xdr:sp macro="" textlink="">
      <xdr:nvSpPr>
        <xdr:cNvPr id="50935" name="AutoShape 6"/>
        <xdr:cNvSpPr>
          <a:spLocks/>
        </xdr:cNvSpPr>
      </xdr:nvSpPr>
      <xdr:spPr bwMode="auto">
        <a:xfrm>
          <a:off x="2159219" y="5966591"/>
          <a:ext cx="85725" cy="628650"/>
        </a:xfrm>
        <a:prstGeom prst="leftBrace">
          <a:avLst>
            <a:gd name="adj1" fmla="val 6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37</xdr:row>
      <xdr:rowOff>133350</xdr:rowOff>
    </xdr:from>
    <xdr:to>
      <xdr:col>2</xdr:col>
      <xdr:colOff>93936</xdr:colOff>
      <xdr:row>39</xdr:row>
      <xdr:rowOff>180975</xdr:rowOff>
    </xdr:to>
    <xdr:sp macro="" textlink="">
      <xdr:nvSpPr>
        <xdr:cNvPr id="50936" name="AutoShape 7"/>
        <xdr:cNvSpPr>
          <a:spLocks/>
        </xdr:cNvSpPr>
      </xdr:nvSpPr>
      <xdr:spPr bwMode="auto">
        <a:xfrm>
          <a:off x="2159219" y="7300091"/>
          <a:ext cx="76200" cy="428625"/>
        </a:xfrm>
        <a:prstGeom prst="lef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17736</xdr:colOff>
      <xdr:row>41</xdr:row>
      <xdr:rowOff>123825</xdr:rowOff>
    </xdr:from>
    <xdr:to>
      <xdr:col>2</xdr:col>
      <xdr:colOff>93936</xdr:colOff>
      <xdr:row>43</xdr:row>
      <xdr:rowOff>180975</xdr:rowOff>
    </xdr:to>
    <xdr:sp macro="" textlink="">
      <xdr:nvSpPr>
        <xdr:cNvPr id="50937" name="AutoShape 8"/>
        <xdr:cNvSpPr>
          <a:spLocks/>
        </xdr:cNvSpPr>
      </xdr:nvSpPr>
      <xdr:spPr bwMode="auto">
        <a:xfrm>
          <a:off x="2159219" y="8052566"/>
          <a:ext cx="76200" cy="438150"/>
        </a:xfrm>
        <a:prstGeom prst="lef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397669</xdr:colOff>
      <xdr:row>5</xdr:row>
      <xdr:rowOff>200025</xdr:rowOff>
    </xdr:from>
    <xdr:to>
      <xdr:col>2</xdr:col>
      <xdr:colOff>26194</xdr:colOff>
      <xdr:row>9</xdr:row>
      <xdr:rowOff>47625</xdr:rowOff>
    </xdr:to>
    <xdr:sp macro="" textlink="">
      <xdr:nvSpPr>
        <xdr:cNvPr id="46402" name="AutoShape 1"/>
        <xdr:cNvSpPr>
          <a:spLocks/>
        </xdr:cNvSpPr>
      </xdr:nvSpPr>
      <xdr:spPr bwMode="auto">
        <a:xfrm>
          <a:off x="1421607" y="1402556"/>
          <a:ext cx="80962" cy="70485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397669</xdr:colOff>
      <xdr:row>15</xdr:row>
      <xdr:rowOff>200025</xdr:rowOff>
    </xdr:from>
    <xdr:to>
      <xdr:col>2</xdr:col>
      <xdr:colOff>26194</xdr:colOff>
      <xdr:row>19</xdr:row>
      <xdr:rowOff>47625</xdr:rowOff>
    </xdr:to>
    <xdr:sp macro="" textlink="">
      <xdr:nvSpPr>
        <xdr:cNvPr id="46404" name="AutoShape 1"/>
        <xdr:cNvSpPr>
          <a:spLocks/>
        </xdr:cNvSpPr>
      </xdr:nvSpPr>
      <xdr:spPr bwMode="auto">
        <a:xfrm>
          <a:off x="1421607" y="3509963"/>
          <a:ext cx="80962" cy="70485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8</xdr:row>
      <xdr:rowOff>66675</xdr:rowOff>
    </xdr:from>
    <xdr:to>
      <xdr:col>1</xdr:col>
      <xdr:colOff>600075</xdr:colOff>
      <xdr:row>10</xdr:row>
      <xdr:rowOff>219075</xdr:rowOff>
    </xdr:to>
    <xdr:sp macro="" textlink="">
      <xdr:nvSpPr>
        <xdr:cNvPr id="51435" name="AutoShape 4"/>
        <xdr:cNvSpPr>
          <a:spLocks/>
        </xdr:cNvSpPr>
      </xdr:nvSpPr>
      <xdr:spPr bwMode="auto">
        <a:xfrm>
          <a:off x="1543050" y="199072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18</xdr:row>
      <xdr:rowOff>76200</xdr:rowOff>
    </xdr:from>
    <xdr:to>
      <xdr:col>1</xdr:col>
      <xdr:colOff>609600</xdr:colOff>
      <xdr:row>20</xdr:row>
      <xdr:rowOff>257175</xdr:rowOff>
    </xdr:to>
    <xdr:sp macro="" textlink="">
      <xdr:nvSpPr>
        <xdr:cNvPr id="51436" name="AutoShape 5"/>
        <xdr:cNvSpPr>
          <a:spLocks/>
        </xdr:cNvSpPr>
      </xdr:nvSpPr>
      <xdr:spPr bwMode="auto">
        <a:xfrm>
          <a:off x="1552575" y="5019675"/>
          <a:ext cx="76200" cy="7143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542925</xdr:colOff>
      <xdr:row>28</xdr:row>
      <xdr:rowOff>0</xdr:rowOff>
    </xdr:from>
    <xdr:to>
      <xdr:col>1</xdr:col>
      <xdr:colOff>619125</xdr:colOff>
      <xdr:row>30</xdr:row>
      <xdr:rowOff>238125</xdr:rowOff>
    </xdr:to>
    <xdr:sp macro="" textlink="">
      <xdr:nvSpPr>
        <xdr:cNvPr id="51437" name="AutoShape 6"/>
        <xdr:cNvSpPr>
          <a:spLocks/>
        </xdr:cNvSpPr>
      </xdr:nvSpPr>
      <xdr:spPr bwMode="auto">
        <a:xfrm>
          <a:off x="1562100" y="7858125"/>
          <a:ext cx="76200" cy="771525"/>
        </a:xfrm>
        <a:prstGeom prst="leftBrace">
          <a:avLst>
            <a:gd name="adj1" fmla="val 84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26</xdr:row>
      <xdr:rowOff>9525</xdr:rowOff>
    </xdr:from>
    <xdr:to>
      <xdr:col>2</xdr:col>
      <xdr:colOff>9525</xdr:colOff>
      <xdr:row>37</xdr:row>
      <xdr:rowOff>9525</xdr:rowOff>
    </xdr:to>
    <xdr:sp macro="" textlink="">
      <xdr:nvSpPr>
        <xdr:cNvPr id="40387" name="AutoShape 2"/>
        <xdr:cNvSpPr>
          <a:spLocks/>
        </xdr:cNvSpPr>
      </xdr:nvSpPr>
      <xdr:spPr bwMode="auto">
        <a:xfrm>
          <a:off x="266700" y="5572125"/>
          <a:ext cx="38100" cy="2724150"/>
        </a:xfrm>
        <a:prstGeom prst="leftBrace">
          <a:avLst>
            <a:gd name="adj1" fmla="val 2750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38</xdr:row>
      <xdr:rowOff>0</xdr:rowOff>
    </xdr:from>
    <xdr:to>
      <xdr:col>2</xdr:col>
      <xdr:colOff>38100</xdr:colOff>
      <xdr:row>42</xdr:row>
      <xdr:rowOff>0</xdr:rowOff>
    </xdr:to>
    <xdr:sp macro="" textlink="">
      <xdr:nvSpPr>
        <xdr:cNvPr id="40388" name="AutoShape 3"/>
        <xdr:cNvSpPr>
          <a:spLocks/>
        </xdr:cNvSpPr>
      </xdr:nvSpPr>
      <xdr:spPr bwMode="auto">
        <a:xfrm>
          <a:off x="295275" y="8448675"/>
          <a:ext cx="38100" cy="990600"/>
        </a:xfrm>
        <a:prstGeom prst="leftBrace">
          <a:avLst>
            <a:gd name="adj1" fmla="val 2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15</xdr:row>
      <xdr:rowOff>133350</xdr:rowOff>
    </xdr:from>
    <xdr:to>
      <xdr:col>2</xdr:col>
      <xdr:colOff>19050</xdr:colOff>
      <xdr:row>24</xdr:row>
      <xdr:rowOff>171450</xdr:rowOff>
    </xdr:to>
    <xdr:sp macro="" textlink="">
      <xdr:nvSpPr>
        <xdr:cNvPr id="40389" name="AutoShape 5"/>
        <xdr:cNvSpPr>
          <a:spLocks/>
        </xdr:cNvSpPr>
      </xdr:nvSpPr>
      <xdr:spPr bwMode="auto">
        <a:xfrm>
          <a:off x="238125" y="3057525"/>
          <a:ext cx="76200" cy="2266950"/>
        </a:xfrm>
        <a:prstGeom prst="leftBrace">
          <a:avLst>
            <a:gd name="adj1" fmla="val 116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190500</xdr:colOff>
      <xdr:row>13</xdr:row>
      <xdr:rowOff>104775</xdr:rowOff>
    </xdr:from>
    <xdr:to>
      <xdr:col>3</xdr:col>
      <xdr:colOff>47625</xdr:colOff>
      <xdr:row>22</xdr:row>
      <xdr:rowOff>200025</xdr:rowOff>
    </xdr:to>
    <xdr:sp macro="" textlink="">
      <xdr:nvSpPr>
        <xdr:cNvPr id="41408" name="AutoShape 5"/>
        <xdr:cNvSpPr>
          <a:spLocks/>
        </xdr:cNvSpPr>
      </xdr:nvSpPr>
      <xdr:spPr bwMode="auto">
        <a:xfrm>
          <a:off x="466725" y="2924175"/>
          <a:ext cx="95250" cy="2324100"/>
        </a:xfrm>
        <a:prstGeom prst="leftBrace">
          <a:avLst>
            <a:gd name="adj1" fmla="val 1243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228600</xdr:colOff>
      <xdr:row>36</xdr:row>
      <xdr:rowOff>76200</xdr:rowOff>
    </xdr:from>
    <xdr:to>
      <xdr:col>3</xdr:col>
      <xdr:colOff>57150</xdr:colOff>
      <xdr:row>38</xdr:row>
      <xdr:rowOff>152400</xdr:rowOff>
    </xdr:to>
    <xdr:sp macro="" textlink="">
      <xdr:nvSpPr>
        <xdr:cNvPr id="41409" name="AutoShape 5"/>
        <xdr:cNvSpPr>
          <a:spLocks/>
        </xdr:cNvSpPr>
      </xdr:nvSpPr>
      <xdr:spPr bwMode="auto">
        <a:xfrm>
          <a:off x="504825" y="8420100"/>
          <a:ext cx="66675" cy="571500"/>
        </a:xfrm>
        <a:prstGeom prst="leftBrace">
          <a:avLst>
            <a:gd name="adj1" fmla="val 13365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24</xdr:row>
      <xdr:rowOff>28575</xdr:rowOff>
    </xdr:from>
    <xdr:to>
      <xdr:col>3</xdr:col>
      <xdr:colOff>28575</xdr:colOff>
      <xdr:row>34</xdr:row>
      <xdr:rowOff>190500</xdr:rowOff>
    </xdr:to>
    <xdr:sp macro="" textlink="">
      <xdr:nvSpPr>
        <xdr:cNvPr id="41410" name="AutoShape 5"/>
        <xdr:cNvSpPr>
          <a:spLocks/>
        </xdr:cNvSpPr>
      </xdr:nvSpPr>
      <xdr:spPr bwMode="auto">
        <a:xfrm>
          <a:off x="457200" y="5486400"/>
          <a:ext cx="85725" cy="2638425"/>
        </a:xfrm>
        <a:prstGeom prst="leftBrace">
          <a:avLst>
            <a:gd name="adj1" fmla="val 1243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5</xdr:row>
      <xdr:rowOff>114300</xdr:rowOff>
    </xdr:from>
    <xdr:to>
      <xdr:col>2</xdr:col>
      <xdr:colOff>114300</xdr:colOff>
      <xdr:row>7</xdr:row>
      <xdr:rowOff>142875</xdr:rowOff>
    </xdr:to>
    <xdr:sp macro="" textlink="">
      <xdr:nvSpPr>
        <xdr:cNvPr id="45613" name="AutoShape 1"/>
        <xdr:cNvSpPr>
          <a:spLocks/>
        </xdr:cNvSpPr>
      </xdr:nvSpPr>
      <xdr:spPr bwMode="auto">
        <a:xfrm>
          <a:off x="2238375" y="1076325"/>
          <a:ext cx="85725" cy="371475"/>
        </a:xfrm>
        <a:prstGeom prst="leftBrace">
          <a:avLst>
            <a:gd name="adj1" fmla="val 5216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45614" name="AutoShape 2"/>
        <xdr:cNvSpPr>
          <a:spLocks/>
        </xdr:cNvSpPr>
      </xdr:nvSpPr>
      <xdr:spPr bwMode="auto">
        <a:xfrm>
          <a:off x="2228850" y="1647825"/>
          <a:ext cx="85725" cy="390525"/>
        </a:xfrm>
        <a:prstGeom prst="leftBrace">
          <a:avLst>
            <a:gd name="adj1" fmla="val 536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1</xdr:row>
      <xdr:rowOff>0</xdr:rowOff>
    </xdr:from>
    <xdr:to>
      <xdr:col>2</xdr:col>
      <xdr:colOff>114300</xdr:colOff>
      <xdr:row>1</xdr:row>
      <xdr:rowOff>0</xdr:rowOff>
    </xdr:to>
    <xdr:sp macro="" textlink="">
      <xdr:nvSpPr>
        <xdr:cNvPr id="42263" name="AutoShape 1"/>
        <xdr:cNvSpPr>
          <a:spLocks/>
        </xdr:cNvSpPr>
      </xdr:nvSpPr>
      <xdr:spPr bwMode="auto">
        <a:xfrm>
          <a:off x="2171700" y="171450"/>
          <a:ext cx="8572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1</xdr:row>
      <xdr:rowOff>0</xdr:rowOff>
    </xdr:from>
    <xdr:to>
      <xdr:col>2</xdr:col>
      <xdr:colOff>161925</xdr:colOff>
      <xdr:row>1</xdr:row>
      <xdr:rowOff>0</xdr:rowOff>
    </xdr:to>
    <xdr:sp macro="" textlink="">
      <xdr:nvSpPr>
        <xdr:cNvPr id="42264" name="AutoShape 2"/>
        <xdr:cNvSpPr>
          <a:spLocks/>
        </xdr:cNvSpPr>
      </xdr:nvSpPr>
      <xdr:spPr bwMode="auto">
        <a:xfrm>
          <a:off x="2219325" y="171450"/>
          <a:ext cx="8572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tokushima.jp/_files/00812412/H25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一覧"/>
      <sheetName val="196"/>
      <sheetName val="197(1)"/>
      <sheetName val="197(2)"/>
      <sheetName val="197(3)"/>
      <sheetName val="198"/>
      <sheetName val="199"/>
      <sheetName val="200"/>
      <sheetName val="201(1)"/>
      <sheetName val="201(2)"/>
      <sheetName val="201(3)"/>
      <sheetName val="202(1)-1"/>
      <sheetName val="202(1)-2"/>
      <sheetName val="202(2)"/>
      <sheetName val="202(3)"/>
      <sheetName val="202(4)"/>
      <sheetName val="202(5)"/>
      <sheetName val="203"/>
      <sheetName val="204"/>
      <sheetName val="205"/>
      <sheetName val="206"/>
      <sheetName val="207"/>
      <sheetName val="208"/>
      <sheetName val="209"/>
      <sheetName val="210"/>
      <sheetName val="211"/>
      <sheetName val="212 "/>
      <sheetName val="213"/>
      <sheetName val="214-1"/>
      <sheetName val="214-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C3" sqref="C3"/>
    </sheetView>
  </sheetViews>
  <sheetFormatPr defaultRowHeight="9.75"/>
  <cols>
    <col min="1" max="1" width="3.75" style="893" customWidth="1"/>
    <col min="2" max="2" width="2.75" style="893" customWidth="1"/>
    <col min="3" max="3" width="32" style="893" customWidth="1"/>
    <col min="4" max="4" width="7.375" style="893" customWidth="1"/>
    <col min="5" max="5" width="3.75" style="893" customWidth="1"/>
    <col min="6" max="6" width="2.75" style="893" customWidth="1"/>
    <col min="7" max="7" width="28.375" style="893" customWidth="1"/>
    <col min="8" max="256" width="9" style="893"/>
    <col min="257" max="257" width="3.75" style="893" customWidth="1"/>
    <col min="258" max="258" width="2.75" style="893" customWidth="1"/>
    <col min="259" max="259" width="32" style="893" customWidth="1"/>
    <col min="260" max="260" width="7.375" style="893" customWidth="1"/>
    <col min="261" max="261" width="3.75" style="893" customWidth="1"/>
    <col min="262" max="262" width="2.75" style="893" customWidth="1"/>
    <col min="263" max="263" width="28.375" style="893" customWidth="1"/>
    <col min="264" max="512" width="9" style="893"/>
    <col min="513" max="513" width="3.75" style="893" customWidth="1"/>
    <col min="514" max="514" width="2.75" style="893" customWidth="1"/>
    <col min="515" max="515" width="32" style="893" customWidth="1"/>
    <col min="516" max="516" width="7.375" style="893" customWidth="1"/>
    <col min="517" max="517" width="3.75" style="893" customWidth="1"/>
    <col min="518" max="518" width="2.75" style="893" customWidth="1"/>
    <col min="519" max="519" width="28.375" style="893" customWidth="1"/>
    <col min="520" max="768" width="9" style="893"/>
    <col min="769" max="769" width="3.75" style="893" customWidth="1"/>
    <col min="770" max="770" width="2.75" style="893" customWidth="1"/>
    <col min="771" max="771" width="32" style="893" customWidth="1"/>
    <col min="772" max="772" width="7.375" style="893" customWidth="1"/>
    <col min="773" max="773" width="3.75" style="893" customWidth="1"/>
    <col min="774" max="774" width="2.75" style="893" customWidth="1"/>
    <col min="775" max="775" width="28.375" style="893" customWidth="1"/>
    <col min="776" max="1024" width="9" style="893"/>
    <col min="1025" max="1025" width="3.75" style="893" customWidth="1"/>
    <col min="1026" max="1026" width="2.75" style="893" customWidth="1"/>
    <col min="1027" max="1027" width="32" style="893" customWidth="1"/>
    <col min="1028" max="1028" width="7.375" style="893" customWidth="1"/>
    <col min="1029" max="1029" width="3.75" style="893" customWidth="1"/>
    <col min="1030" max="1030" width="2.75" style="893" customWidth="1"/>
    <col min="1031" max="1031" width="28.375" style="893" customWidth="1"/>
    <col min="1032" max="1280" width="9" style="893"/>
    <col min="1281" max="1281" width="3.75" style="893" customWidth="1"/>
    <col min="1282" max="1282" width="2.75" style="893" customWidth="1"/>
    <col min="1283" max="1283" width="32" style="893" customWidth="1"/>
    <col min="1284" max="1284" width="7.375" style="893" customWidth="1"/>
    <col min="1285" max="1285" width="3.75" style="893" customWidth="1"/>
    <col min="1286" max="1286" width="2.75" style="893" customWidth="1"/>
    <col min="1287" max="1287" width="28.375" style="893" customWidth="1"/>
    <col min="1288" max="1536" width="9" style="893"/>
    <col min="1537" max="1537" width="3.75" style="893" customWidth="1"/>
    <col min="1538" max="1538" width="2.75" style="893" customWidth="1"/>
    <col min="1539" max="1539" width="32" style="893" customWidth="1"/>
    <col min="1540" max="1540" width="7.375" style="893" customWidth="1"/>
    <col min="1541" max="1541" width="3.75" style="893" customWidth="1"/>
    <col min="1542" max="1542" width="2.75" style="893" customWidth="1"/>
    <col min="1543" max="1543" width="28.375" style="893" customWidth="1"/>
    <col min="1544" max="1792" width="9" style="893"/>
    <col min="1793" max="1793" width="3.75" style="893" customWidth="1"/>
    <col min="1794" max="1794" width="2.75" style="893" customWidth="1"/>
    <col min="1795" max="1795" width="32" style="893" customWidth="1"/>
    <col min="1796" max="1796" width="7.375" style="893" customWidth="1"/>
    <col min="1797" max="1797" width="3.75" style="893" customWidth="1"/>
    <col min="1798" max="1798" width="2.75" style="893" customWidth="1"/>
    <col min="1799" max="1799" width="28.375" style="893" customWidth="1"/>
    <col min="1800" max="2048" width="9" style="893"/>
    <col min="2049" max="2049" width="3.75" style="893" customWidth="1"/>
    <col min="2050" max="2050" width="2.75" style="893" customWidth="1"/>
    <col min="2051" max="2051" width="32" style="893" customWidth="1"/>
    <col min="2052" max="2052" width="7.375" style="893" customWidth="1"/>
    <col min="2053" max="2053" width="3.75" style="893" customWidth="1"/>
    <col min="2054" max="2054" width="2.75" style="893" customWidth="1"/>
    <col min="2055" max="2055" width="28.375" style="893" customWidth="1"/>
    <col min="2056" max="2304" width="9" style="893"/>
    <col min="2305" max="2305" width="3.75" style="893" customWidth="1"/>
    <col min="2306" max="2306" width="2.75" style="893" customWidth="1"/>
    <col min="2307" max="2307" width="32" style="893" customWidth="1"/>
    <col min="2308" max="2308" width="7.375" style="893" customWidth="1"/>
    <col min="2309" max="2309" width="3.75" style="893" customWidth="1"/>
    <col min="2310" max="2310" width="2.75" style="893" customWidth="1"/>
    <col min="2311" max="2311" width="28.375" style="893" customWidth="1"/>
    <col min="2312" max="2560" width="9" style="893"/>
    <col min="2561" max="2561" width="3.75" style="893" customWidth="1"/>
    <col min="2562" max="2562" width="2.75" style="893" customWidth="1"/>
    <col min="2563" max="2563" width="32" style="893" customWidth="1"/>
    <col min="2564" max="2564" width="7.375" style="893" customWidth="1"/>
    <col min="2565" max="2565" width="3.75" style="893" customWidth="1"/>
    <col min="2566" max="2566" width="2.75" style="893" customWidth="1"/>
    <col min="2567" max="2567" width="28.375" style="893" customWidth="1"/>
    <col min="2568" max="2816" width="9" style="893"/>
    <col min="2817" max="2817" width="3.75" style="893" customWidth="1"/>
    <col min="2818" max="2818" width="2.75" style="893" customWidth="1"/>
    <col min="2819" max="2819" width="32" style="893" customWidth="1"/>
    <col min="2820" max="2820" width="7.375" style="893" customWidth="1"/>
    <col min="2821" max="2821" width="3.75" style="893" customWidth="1"/>
    <col min="2822" max="2822" width="2.75" style="893" customWidth="1"/>
    <col min="2823" max="2823" width="28.375" style="893" customWidth="1"/>
    <col min="2824" max="3072" width="9" style="893"/>
    <col min="3073" max="3073" width="3.75" style="893" customWidth="1"/>
    <col min="3074" max="3074" width="2.75" style="893" customWidth="1"/>
    <col min="3075" max="3075" width="32" style="893" customWidth="1"/>
    <col min="3076" max="3076" width="7.375" style="893" customWidth="1"/>
    <col min="3077" max="3077" width="3.75" style="893" customWidth="1"/>
    <col min="3078" max="3078" width="2.75" style="893" customWidth="1"/>
    <col min="3079" max="3079" width="28.375" style="893" customWidth="1"/>
    <col min="3080" max="3328" width="9" style="893"/>
    <col min="3329" max="3329" width="3.75" style="893" customWidth="1"/>
    <col min="3330" max="3330" width="2.75" style="893" customWidth="1"/>
    <col min="3331" max="3331" width="32" style="893" customWidth="1"/>
    <col min="3332" max="3332" width="7.375" style="893" customWidth="1"/>
    <col min="3333" max="3333" width="3.75" style="893" customWidth="1"/>
    <col min="3334" max="3334" width="2.75" style="893" customWidth="1"/>
    <col min="3335" max="3335" width="28.375" style="893" customWidth="1"/>
    <col min="3336" max="3584" width="9" style="893"/>
    <col min="3585" max="3585" width="3.75" style="893" customWidth="1"/>
    <col min="3586" max="3586" width="2.75" style="893" customWidth="1"/>
    <col min="3587" max="3587" width="32" style="893" customWidth="1"/>
    <col min="3588" max="3588" width="7.375" style="893" customWidth="1"/>
    <col min="3589" max="3589" width="3.75" style="893" customWidth="1"/>
    <col min="3590" max="3590" width="2.75" style="893" customWidth="1"/>
    <col min="3591" max="3591" width="28.375" style="893" customWidth="1"/>
    <col min="3592" max="3840" width="9" style="893"/>
    <col min="3841" max="3841" width="3.75" style="893" customWidth="1"/>
    <col min="3842" max="3842" width="2.75" style="893" customWidth="1"/>
    <col min="3843" max="3843" width="32" style="893" customWidth="1"/>
    <col min="3844" max="3844" width="7.375" style="893" customWidth="1"/>
    <col min="3845" max="3845" width="3.75" style="893" customWidth="1"/>
    <col min="3846" max="3846" width="2.75" style="893" customWidth="1"/>
    <col min="3847" max="3847" width="28.375" style="893" customWidth="1"/>
    <col min="3848" max="4096" width="9" style="893"/>
    <col min="4097" max="4097" width="3.75" style="893" customWidth="1"/>
    <col min="4098" max="4098" width="2.75" style="893" customWidth="1"/>
    <col min="4099" max="4099" width="32" style="893" customWidth="1"/>
    <col min="4100" max="4100" width="7.375" style="893" customWidth="1"/>
    <col min="4101" max="4101" width="3.75" style="893" customWidth="1"/>
    <col min="4102" max="4102" width="2.75" style="893" customWidth="1"/>
    <col min="4103" max="4103" width="28.375" style="893" customWidth="1"/>
    <col min="4104" max="4352" width="9" style="893"/>
    <col min="4353" max="4353" width="3.75" style="893" customWidth="1"/>
    <col min="4354" max="4354" width="2.75" style="893" customWidth="1"/>
    <col min="4355" max="4355" width="32" style="893" customWidth="1"/>
    <col min="4356" max="4356" width="7.375" style="893" customWidth="1"/>
    <col min="4357" max="4357" width="3.75" style="893" customWidth="1"/>
    <col min="4358" max="4358" width="2.75" style="893" customWidth="1"/>
    <col min="4359" max="4359" width="28.375" style="893" customWidth="1"/>
    <col min="4360" max="4608" width="9" style="893"/>
    <col min="4609" max="4609" width="3.75" style="893" customWidth="1"/>
    <col min="4610" max="4610" width="2.75" style="893" customWidth="1"/>
    <col min="4611" max="4611" width="32" style="893" customWidth="1"/>
    <col min="4612" max="4612" width="7.375" style="893" customWidth="1"/>
    <col min="4613" max="4613" width="3.75" style="893" customWidth="1"/>
    <col min="4614" max="4614" width="2.75" style="893" customWidth="1"/>
    <col min="4615" max="4615" width="28.375" style="893" customWidth="1"/>
    <col min="4616" max="4864" width="9" style="893"/>
    <col min="4865" max="4865" width="3.75" style="893" customWidth="1"/>
    <col min="4866" max="4866" width="2.75" style="893" customWidth="1"/>
    <col min="4867" max="4867" width="32" style="893" customWidth="1"/>
    <col min="4868" max="4868" width="7.375" style="893" customWidth="1"/>
    <col min="4869" max="4869" width="3.75" style="893" customWidth="1"/>
    <col min="4870" max="4870" width="2.75" style="893" customWidth="1"/>
    <col min="4871" max="4871" width="28.375" style="893" customWidth="1"/>
    <col min="4872" max="5120" width="9" style="893"/>
    <col min="5121" max="5121" width="3.75" style="893" customWidth="1"/>
    <col min="5122" max="5122" width="2.75" style="893" customWidth="1"/>
    <col min="5123" max="5123" width="32" style="893" customWidth="1"/>
    <col min="5124" max="5124" width="7.375" style="893" customWidth="1"/>
    <col min="5125" max="5125" width="3.75" style="893" customWidth="1"/>
    <col min="5126" max="5126" width="2.75" style="893" customWidth="1"/>
    <col min="5127" max="5127" width="28.375" style="893" customWidth="1"/>
    <col min="5128" max="5376" width="9" style="893"/>
    <col min="5377" max="5377" width="3.75" style="893" customWidth="1"/>
    <col min="5378" max="5378" width="2.75" style="893" customWidth="1"/>
    <col min="5379" max="5379" width="32" style="893" customWidth="1"/>
    <col min="5380" max="5380" width="7.375" style="893" customWidth="1"/>
    <col min="5381" max="5381" width="3.75" style="893" customWidth="1"/>
    <col min="5382" max="5382" width="2.75" style="893" customWidth="1"/>
    <col min="5383" max="5383" width="28.375" style="893" customWidth="1"/>
    <col min="5384" max="5632" width="9" style="893"/>
    <col min="5633" max="5633" width="3.75" style="893" customWidth="1"/>
    <col min="5634" max="5634" width="2.75" style="893" customWidth="1"/>
    <col min="5635" max="5635" width="32" style="893" customWidth="1"/>
    <col min="5636" max="5636" width="7.375" style="893" customWidth="1"/>
    <col min="5637" max="5637" width="3.75" style="893" customWidth="1"/>
    <col min="5638" max="5638" width="2.75" style="893" customWidth="1"/>
    <col min="5639" max="5639" width="28.375" style="893" customWidth="1"/>
    <col min="5640" max="5888" width="9" style="893"/>
    <col min="5889" max="5889" width="3.75" style="893" customWidth="1"/>
    <col min="5890" max="5890" width="2.75" style="893" customWidth="1"/>
    <col min="5891" max="5891" width="32" style="893" customWidth="1"/>
    <col min="5892" max="5892" width="7.375" style="893" customWidth="1"/>
    <col min="5893" max="5893" width="3.75" style="893" customWidth="1"/>
    <col min="5894" max="5894" width="2.75" style="893" customWidth="1"/>
    <col min="5895" max="5895" width="28.375" style="893" customWidth="1"/>
    <col min="5896" max="6144" width="9" style="893"/>
    <col min="6145" max="6145" width="3.75" style="893" customWidth="1"/>
    <col min="6146" max="6146" width="2.75" style="893" customWidth="1"/>
    <col min="6147" max="6147" width="32" style="893" customWidth="1"/>
    <col min="6148" max="6148" width="7.375" style="893" customWidth="1"/>
    <col min="6149" max="6149" width="3.75" style="893" customWidth="1"/>
    <col min="6150" max="6150" width="2.75" style="893" customWidth="1"/>
    <col min="6151" max="6151" width="28.375" style="893" customWidth="1"/>
    <col min="6152" max="6400" width="9" style="893"/>
    <col min="6401" max="6401" width="3.75" style="893" customWidth="1"/>
    <col min="6402" max="6402" width="2.75" style="893" customWidth="1"/>
    <col min="6403" max="6403" width="32" style="893" customWidth="1"/>
    <col min="6404" max="6404" width="7.375" style="893" customWidth="1"/>
    <col min="6405" max="6405" width="3.75" style="893" customWidth="1"/>
    <col min="6406" max="6406" width="2.75" style="893" customWidth="1"/>
    <col min="6407" max="6407" width="28.375" style="893" customWidth="1"/>
    <col min="6408" max="6656" width="9" style="893"/>
    <col min="6657" max="6657" width="3.75" style="893" customWidth="1"/>
    <col min="6658" max="6658" width="2.75" style="893" customWidth="1"/>
    <col min="6659" max="6659" width="32" style="893" customWidth="1"/>
    <col min="6660" max="6660" width="7.375" style="893" customWidth="1"/>
    <col min="6661" max="6661" width="3.75" style="893" customWidth="1"/>
    <col min="6662" max="6662" width="2.75" style="893" customWidth="1"/>
    <col min="6663" max="6663" width="28.375" style="893" customWidth="1"/>
    <col min="6664" max="6912" width="9" style="893"/>
    <col min="6913" max="6913" width="3.75" style="893" customWidth="1"/>
    <col min="6914" max="6914" width="2.75" style="893" customWidth="1"/>
    <col min="6915" max="6915" width="32" style="893" customWidth="1"/>
    <col min="6916" max="6916" width="7.375" style="893" customWidth="1"/>
    <col min="6917" max="6917" width="3.75" style="893" customWidth="1"/>
    <col min="6918" max="6918" width="2.75" style="893" customWidth="1"/>
    <col min="6919" max="6919" width="28.375" style="893" customWidth="1"/>
    <col min="6920" max="7168" width="9" style="893"/>
    <col min="7169" max="7169" width="3.75" style="893" customWidth="1"/>
    <col min="7170" max="7170" width="2.75" style="893" customWidth="1"/>
    <col min="7171" max="7171" width="32" style="893" customWidth="1"/>
    <col min="7172" max="7172" width="7.375" style="893" customWidth="1"/>
    <col min="7173" max="7173" width="3.75" style="893" customWidth="1"/>
    <col min="7174" max="7174" width="2.75" style="893" customWidth="1"/>
    <col min="7175" max="7175" width="28.375" style="893" customWidth="1"/>
    <col min="7176" max="7424" width="9" style="893"/>
    <col min="7425" max="7425" width="3.75" style="893" customWidth="1"/>
    <col min="7426" max="7426" width="2.75" style="893" customWidth="1"/>
    <col min="7427" max="7427" width="32" style="893" customWidth="1"/>
    <col min="7428" max="7428" width="7.375" style="893" customWidth="1"/>
    <col min="7429" max="7429" width="3.75" style="893" customWidth="1"/>
    <col min="7430" max="7430" width="2.75" style="893" customWidth="1"/>
    <col min="7431" max="7431" width="28.375" style="893" customWidth="1"/>
    <col min="7432" max="7680" width="9" style="893"/>
    <col min="7681" max="7681" width="3.75" style="893" customWidth="1"/>
    <col min="7682" max="7682" width="2.75" style="893" customWidth="1"/>
    <col min="7683" max="7683" width="32" style="893" customWidth="1"/>
    <col min="7684" max="7684" width="7.375" style="893" customWidth="1"/>
    <col min="7685" max="7685" width="3.75" style="893" customWidth="1"/>
    <col min="7686" max="7686" width="2.75" style="893" customWidth="1"/>
    <col min="7687" max="7687" width="28.375" style="893" customWidth="1"/>
    <col min="7688" max="7936" width="9" style="893"/>
    <col min="7937" max="7937" width="3.75" style="893" customWidth="1"/>
    <col min="7938" max="7938" width="2.75" style="893" customWidth="1"/>
    <col min="7939" max="7939" width="32" style="893" customWidth="1"/>
    <col min="7940" max="7940" width="7.375" style="893" customWidth="1"/>
    <col min="7941" max="7941" width="3.75" style="893" customWidth="1"/>
    <col min="7942" max="7942" width="2.75" style="893" customWidth="1"/>
    <col min="7943" max="7943" width="28.375" style="893" customWidth="1"/>
    <col min="7944" max="8192" width="9" style="893"/>
    <col min="8193" max="8193" width="3.75" style="893" customWidth="1"/>
    <col min="8194" max="8194" width="2.75" style="893" customWidth="1"/>
    <col min="8195" max="8195" width="32" style="893" customWidth="1"/>
    <col min="8196" max="8196" width="7.375" style="893" customWidth="1"/>
    <col min="8197" max="8197" width="3.75" style="893" customWidth="1"/>
    <col min="8198" max="8198" width="2.75" style="893" customWidth="1"/>
    <col min="8199" max="8199" width="28.375" style="893" customWidth="1"/>
    <col min="8200" max="8448" width="9" style="893"/>
    <col min="8449" max="8449" width="3.75" style="893" customWidth="1"/>
    <col min="8450" max="8450" width="2.75" style="893" customWidth="1"/>
    <col min="8451" max="8451" width="32" style="893" customWidth="1"/>
    <col min="8452" max="8452" width="7.375" style="893" customWidth="1"/>
    <col min="8453" max="8453" width="3.75" style="893" customWidth="1"/>
    <col min="8454" max="8454" width="2.75" style="893" customWidth="1"/>
    <col min="8455" max="8455" width="28.375" style="893" customWidth="1"/>
    <col min="8456" max="8704" width="9" style="893"/>
    <col min="8705" max="8705" width="3.75" style="893" customWidth="1"/>
    <col min="8706" max="8706" width="2.75" style="893" customWidth="1"/>
    <col min="8707" max="8707" width="32" style="893" customWidth="1"/>
    <col min="8708" max="8708" width="7.375" style="893" customWidth="1"/>
    <col min="8709" max="8709" width="3.75" style="893" customWidth="1"/>
    <col min="8710" max="8710" width="2.75" style="893" customWidth="1"/>
    <col min="8711" max="8711" width="28.375" style="893" customWidth="1"/>
    <col min="8712" max="8960" width="9" style="893"/>
    <col min="8961" max="8961" width="3.75" style="893" customWidth="1"/>
    <col min="8962" max="8962" width="2.75" style="893" customWidth="1"/>
    <col min="8963" max="8963" width="32" style="893" customWidth="1"/>
    <col min="8964" max="8964" width="7.375" style="893" customWidth="1"/>
    <col min="8965" max="8965" width="3.75" style="893" customWidth="1"/>
    <col min="8966" max="8966" width="2.75" style="893" customWidth="1"/>
    <col min="8967" max="8967" width="28.375" style="893" customWidth="1"/>
    <col min="8968" max="9216" width="9" style="893"/>
    <col min="9217" max="9217" width="3.75" style="893" customWidth="1"/>
    <col min="9218" max="9218" width="2.75" style="893" customWidth="1"/>
    <col min="9219" max="9219" width="32" style="893" customWidth="1"/>
    <col min="9220" max="9220" width="7.375" style="893" customWidth="1"/>
    <col min="9221" max="9221" width="3.75" style="893" customWidth="1"/>
    <col min="9222" max="9222" width="2.75" style="893" customWidth="1"/>
    <col min="9223" max="9223" width="28.375" style="893" customWidth="1"/>
    <col min="9224" max="9472" width="9" style="893"/>
    <col min="9473" max="9473" width="3.75" style="893" customWidth="1"/>
    <col min="9474" max="9474" width="2.75" style="893" customWidth="1"/>
    <col min="9475" max="9475" width="32" style="893" customWidth="1"/>
    <col min="9476" max="9476" width="7.375" style="893" customWidth="1"/>
    <col min="9477" max="9477" width="3.75" style="893" customWidth="1"/>
    <col min="9478" max="9478" width="2.75" style="893" customWidth="1"/>
    <col min="9479" max="9479" width="28.375" style="893" customWidth="1"/>
    <col min="9480" max="9728" width="9" style="893"/>
    <col min="9729" max="9729" width="3.75" style="893" customWidth="1"/>
    <col min="9730" max="9730" width="2.75" style="893" customWidth="1"/>
    <col min="9731" max="9731" width="32" style="893" customWidth="1"/>
    <col min="9732" max="9732" width="7.375" style="893" customWidth="1"/>
    <col min="9733" max="9733" width="3.75" style="893" customWidth="1"/>
    <col min="9734" max="9734" width="2.75" style="893" customWidth="1"/>
    <col min="9735" max="9735" width="28.375" style="893" customWidth="1"/>
    <col min="9736" max="9984" width="9" style="893"/>
    <col min="9985" max="9985" width="3.75" style="893" customWidth="1"/>
    <col min="9986" max="9986" width="2.75" style="893" customWidth="1"/>
    <col min="9987" max="9987" width="32" style="893" customWidth="1"/>
    <col min="9988" max="9988" width="7.375" style="893" customWidth="1"/>
    <col min="9989" max="9989" width="3.75" style="893" customWidth="1"/>
    <col min="9990" max="9990" width="2.75" style="893" customWidth="1"/>
    <col min="9991" max="9991" width="28.375" style="893" customWidth="1"/>
    <col min="9992" max="10240" width="9" style="893"/>
    <col min="10241" max="10241" width="3.75" style="893" customWidth="1"/>
    <col min="10242" max="10242" width="2.75" style="893" customWidth="1"/>
    <col min="10243" max="10243" width="32" style="893" customWidth="1"/>
    <col min="10244" max="10244" width="7.375" style="893" customWidth="1"/>
    <col min="10245" max="10245" width="3.75" style="893" customWidth="1"/>
    <col min="10246" max="10246" width="2.75" style="893" customWidth="1"/>
    <col min="10247" max="10247" width="28.375" style="893" customWidth="1"/>
    <col min="10248" max="10496" width="9" style="893"/>
    <col min="10497" max="10497" width="3.75" style="893" customWidth="1"/>
    <col min="10498" max="10498" width="2.75" style="893" customWidth="1"/>
    <col min="10499" max="10499" width="32" style="893" customWidth="1"/>
    <col min="10500" max="10500" width="7.375" style="893" customWidth="1"/>
    <col min="10501" max="10501" width="3.75" style="893" customWidth="1"/>
    <col min="10502" max="10502" width="2.75" style="893" customWidth="1"/>
    <col min="10503" max="10503" width="28.375" style="893" customWidth="1"/>
    <col min="10504" max="10752" width="9" style="893"/>
    <col min="10753" max="10753" width="3.75" style="893" customWidth="1"/>
    <col min="10754" max="10754" width="2.75" style="893" customWidth="1"/>
    <col min="10755" max="10755" width="32" style="893" customWidth="1"/>
    <col min="10756" max="10756" width="7.375" style="893" customWidth="1"/>
    <col min="10757" max="10757" width="3.75" style="893" customWidth="1"/>
    <col min="10758" max="10758" width="2.75" style="893" customWidth="1"/>
    <col min="10759" max="10759" width="28.375" style="893" customWidth="1"/>
    <col min="10760" max="11008" width="9" style="893"/>
    <col min="11009" max="11009" width="3.75" style="893" customWidth="1"/>
    <col min="11010" max="11010" width="2.75" style="893" customWidth="1"/>
    <col min="11011" max="11011" width="32" style="893" customWidth="1"/>
    <col min="11012" max="11012" width="7.375" style="893" customWidth="1"/>
    <col min="11013" max="11013" width="3.75" style="893" customWidth="1"/>
    <col min="11014" max="11014" width="2.75" style="893" customWidth="1"/>
    <col min="11015" max="11015" width="28.375" style="893" customWidth="1"/>
    <col min="11016" max="11264" width="9" style="893"/>
    <col min="11265" max="11265" width="3.75" style="893" customWidth="1"/>
    <col min="11266" max="11266" width="2.75" style="893" customWidth="1"/>
    <col min="11267" max="11267" width="32" style="893" customWidth="1"/>
    <col min="11268" max="11268" width="7.375" style="893" customWidth="1"/>
    <col min="11269" max="11269" width="3.75" style="893" customWidth="1"/>
    <col min="11270" max="11270" width="2.75" style="893" customWidth="1"/>
    <col min="11271" max="11271" width="28.375" style="893" customWidth="1"/>
    <col min="11272" max="11520" width="9" style="893"/>
    <col min="11521" max="11521" width="3.75" style="893" customWidth="1"/>
    <col min="11522" max="11522" width="2.75" style="893" customWidth="1"/>
    <col min="11523" max="11523" width="32" style="893" customWidth="1"/>
    <col min="11524" max="11524" width="7.375" style="893" customWidth="1"/>
    <col min="11525" max="11525" width="3.75" style="893" customWidth="1"/>
    <col min="11526" max="11526" width="2.75" style="893" customWidth="1"/>
    <col min="11527" max="11527" width="28.375" style="893" customWidth="1"/>
    <col min="11528" max="11776" width="9" style="893"/>
    <col min="11777" max="11777" width="3.75" style="893" customWidth="1"/>
    <col min="11778" max="11778" width="2.75" style="893" customWidth="1"/>
    <col min="11779" max="11779" width="32" style="893" customWidth="1"/>
    <col min="11780" max="11780" width="7.375" style="893" customWidth="1"/>
    <col min="11781" max="11781" width="3.75" style="893" customWidth="1"/>
    <col min="11782" max="11782" width="2.75" style="893" customWidth="1"/>
    <col min="11783" max="11783" width="28.375" style="893" customWidth="1"/>
    <col min="11784" max="12032" width="9" style="893"/>
    <col min="12033" max="12033" width="3.75" style="893" customWidth="1"/>
    <col min="12034" max="12034" width="2.75" style="893" customWidth="1"/>
    <col min="12035" max="12035" width="32" style="893" customWidth="1"/>
    <col min="12036" max="12036" width="7.375" style="893" customWidth="1"/>
    <col min="12037" max="12037" width="3.75" style="893" customWidth="1"/>
    <col min="12038" max="12038" width="2.75" style="893" customWidth="1"/>
    <col min="12039" max="12039" width="28.375" style="893" customWidth="1"/>
    <col min="12040" max="12288" width="9" style="893"/>
    <col min="12289" max="12289" width="3.75" style="893" customWidth="1"/>
    <col min="12290" max="12290" width="2.75" style="893" customWidth="1"/>
    <col min="12291" max="12291" width="32" style="893" customWidth="1"/>
    <col min="12292" max="12292" width="7.375" style="893" customWidth="1"/>
    <col min="12293" max="12293" width="3.75" style="893" customWidth="1"/>
    <col min="12294" max="12294" width="2.75" style="893" customWidth="1"/>
    <col min="12295" max="12295" width="28.375" style="893" customWidth="1"/>
    <col min="12296" max="12544" width="9" style="893"/>
    <col min="12545" max="12545" width="3.75" style="893" customWidth="1"/>
    <col min="12546" max="12546" width="2.75" style="893" customWidth="1"/>
    <col min="12547" max="12547" width="32" style="893" customWidth="1"/>
    <col min="12548" max="12548" width="7.375" style="893" customWidth="1"/>
    <col min="12549" max="12549" width="3.75" style="893" customWidth="1"/>
    <col min="12550" max="12550" width="2.75" style="893" customWidth="1"/>
    <col min="12551" max="12551" width="28.375" style="893" customWidth="1"/>
    <col min="12552" max="12800" width="9" style="893"/>
    <col min="12801" max="12801" width="3.75" style="893" customWidth="1"/>
    <col min="12802" max="12802" width="2.75" style="893" customWidth="1"/>
    <col min="12803" max="12803" width="32" style="893" customWidth="1"/>
    <col min="12804" max="12804" width="7.375" style="893" customWidth="1"/>
    <col min="12805" max="12805" width="3.75" style="893" customWidth="1"/>
    <col min="12806" max="12806" width="2.75" style="893" customWidth="1"/>
    <col min="12807" max="12807" width="28.375" style="893" customWidth="1"/>
    <col min="12808" max="13056" width="9" style="893"/>
    <col min="13057" max="13057" width="3.75" style="893" customWidth="1"/>
    <col min="13058" max="13058" width="2.75" style="893" customWidth="1"/>
    <col min="13059" max="13059" width="32" style="893" customWidth="1"/>
    <col min="13060" max="13060" width="7.375" style="893" customWidth="1"/>
    <col min="13061" max="13061" width="3.75" style="893" customWidth="1"/>
    <col min="13062" max="13062" width="2.75" style="893" customWidth="1"/>
    <col min="13063" max="13063" width="28.375" style="893" customWidth="1"/>
    <col min="13064" max="13312" width="9" style="893"/>
    <col min="13313" max="13313" width="3.75" style="893" customWidth="1"/>
    <col min="13314" max="13314" width="2.75" style="893" customWidth="1"/>
    <col min="13315" max="13315" width="32" style="893" customWidth="1"/>
    <col min="13316" max="13316" width="7.375" style="893" customWidth="1"/>
    <col min="13317" max="13317" width="3.75" style="893" customWidth="1"/>
    <col min="13318" max="13318" width="2.75" style="893" customWidth="1"/>
    <col min="13319" max="13319" width="28.375" style="893" customWidth="1"/>
    <col min="13320" max="13568" width="9" style="893"/>
    <col min="13569" max="13569" width="3.75" style="893" customWidth="1"/>
    <col min="13570" max="13570" width="2.75" style="893" customWidth="1"/>
    <col min="13571" max="13571" width="32" style="893" customWidth="1"/>
    <col min="13572" max="13572" width="7.375" style="893" customWidth="1"/>
    <col min="13573" max="13573" width="3.75" style="893" customWidth="1"/>
    <col min="13574" max="13574" width="2.75" style="893" customWidth="1"/>
    <col min="13575" max="13575" width="28.375" style="893" customWidth="1"/>
    <col min="13576" max="13824" width="9" style="893"/>
    <col min="13825" max="13825" width="3.75" style="893" customWidth="1"/>
    <col min="13826" max="13826" width="2.75" style="893" customWidth="1"/>
    <col min="13827" max="13827" width="32" style="893" customWidth="1"/>
    <col min="13828" max="13828" width="7.375" style="893" customWidth="1"/>
    <col min="13829" max="13829" width="3.75" style="893" customWidth="1"/>
    <col min="13830" max="13830" width="2.75" style="893" customWidth="1"/>
    <col min="13831" max="13831" width="28.375" style="893" customWidth="1"/>
    <col min="13832" max="14080" width="9" style="893"/>
    <col min="14081" max="14081" width="3.75" style="893" customWidth="1"/>
    <col min="14082" max="14082" width="2.75" style="893" customWidth="1"/>
    <col min="14083" max="14083" width="32" style="893" customWidth="1"/>
    <col min="14084" max="14084" width="7.375" style="893" customWidth="1"/>
    <col min="14085" max="14085" width="3.75" style="893" customWidth="1"/>
    <col min="14086" max="14086" width="2.75" style="893" customWidth="1"/>
    <col min="14087" max="14087" width="28.375" style="893" customWidth="1"/>
    <col min="14088" max="14336" width="9" style="893"/>
    <col min="14337" max="14337" width="3.75" style="893" customWidth="1"/>
    <col min="14338" max="14338" width="2.75" style="893" customWidth="1"/>
    <col min="14339" max="14339" width="32" style="893" customWidth="1"/>
    <col min="14340" max="14340" width="7.375" style="893" customWidth="1"/>
    <col min="14341" max="14341" width="3.75" style="893" customWidth="1"/>
    <col min="14342" max="14342" width="2.75" style="893" customWidth="1"/>
    <col min="14343" max="14343" width="28.375" style="893" customWidth="1"/>
    <col min="14344" max="14592" width="9" style="893"/>
    <col min="14593" max="14593" width="3.75" style="893" customWidth="1"/>
    <col min="14594" max="14594" width="2.75" style="893" customWidth="1"/>
    <col min="14595" max="14595" width="32" style="893" customWidth="1"/>
    <col min="14596" max="14596" width="7.375" style="893" customWidth="1"/>
    <col min="14597" max="14597" width="3.75" style="893" customWidth="1"/>
    <col min="14598" max="14598" width="2.75" style="893" customWidth="1"/>
    <col min="14599" max="14599" width="28.375" style="893" customWidth="1"/>
    <col min="14600" max="14848" width="9" style="893"/>
    <col min="14849" max="14849" width="3.75" style="893" customWidth="1"/>
    <col min="14850" max="14850" width="2.75" style="893" customWidth="1"/>
    <col min="14851" max="14851" width="32" style="893" customWidth="1"/>
    <col min="14852" max="14852" width="7.375" style="893" customWidth="1"/>
    <col min="14853" max="14853" width="3.75" style="893" customWidth="1"/>
    <col min="14854" max="14854" width="2.75" style="893" customWidth="1"/>
    <col min="14855" max="14855" width="28.375" style="893" customWidth="1"/>
    <col min="14856" max="15104" width="9" style="893"/>
    <col min="15105" max="15105" width="3.75" style="893" customWidth="1"/>
    <col min="15106" max="15106" width="2.75" style="893" customWidth="1"/>
    <col min="15107" max="15107" width="32" style="893" customWidth="1"/>
    <col min="15108" max="15108" width="7.375" style="893" customWidth="1"/>
    <col min="15109" max="15109" width="3.75" style="893" customWidth="1"/>
    <col min="15110" max="15110" width="2.75" style="893" customWidth="1"/>
    <col min="15111" max="15111" width="28.375" style="893" customWidth="1"/>
    <col min="15112" max="15360" width="9" style="893"/>
    <col min="15361" max="15361" width="3.75" style="893" customWidth="1"/>
    <col min="15362" max="15362" width="2.75" style="893" customWidth="1"/>
    <col min="15363" max="15363" width="32" style="893" customWidth="1"/>
    <col min="15364" max="15364" width="7.375" style="893" customWidth="1"/>
    <col min="15365" max="15365" width="3.75" style="893" customWidth="1"/>
    <col min="15366" max="15366" width="2.75" style="893" customWidth="1"/>
    <col min="15367" max="15367" width="28.375" style="893" customWidth="1"/>
    <col min="15368" max="15616" width="9" style="893"/>
    <col min="15617" max="15617" width="3.75" style="893" customWidth="1"/>
    <col min="15618" max="15618" width="2.75" style="893" customWidth="1"/>
    <col min="15619" max="15619" width="32" style="893" customWidth="1"/>
    <col min="15620" max="15620" width="7.375" style="893" customWidth="1"/>
    <col min="15621" max="15621" width="3.75" style="893" customWidth="1"/>
    <col min="15622" max="15622" width="2.75" style="893" customWidth="1"/>
    <col min="15623" max="15623" width="28.375" style="893" customWidth="1"/>
    <col min="15624" max="15872" width="9" style="893"/>
    <col min="15873" max="15873" width="3.75" style="893" customWidth="1"/>
    <col min="15874" max="15874" width="2.75" style="893" customWidth="1"/>
    <col min="15875" max="15875" width="32" style="893" customWidth="1"/>
    <col min="15876" max="15876" width="7.375" style="893" customWidth="1"/>
    <col min="15877" max="15877" width="3.75" style="893" customWidth="1"/>
    <col min="15878" max="15878" width="2.75" style="893" customWidth="1"/>
    <col min="15879" max="15879" width="28.375" style="893" customWidth="1"/>
    <col min="15880" max="16128" width="9" style="893"/>
    <col min="16129" max="16129" width="3.75" style="893" customWidth="1"/>
    <col min="16130" max="16130" width="2.75" style="893" customWidth="1"/>
    <col min="16131" max="16131" width="32" style="893" customWidth="1"/>
    <col min="16132" max="16132" width="7.375" style="893" customWidth="1"/>
    <col min="16133" max="16133" width="3.75" style="893" customWidth="1"/>
    <col min="16134" max="16134" width="2.75" style="893" customWidth="1"/>
    <col min="16135" max="16135" width="28.375" style="893" customWidth="1"/>
    <col min="16136" max="16384" width="9" style="893"/>
  </cols>
  <sheetData>
    <row r="1" spans="1:7" ht="19.5" customHeight="1">
      <c r="A1" s="891" t="s">
        <v>580</v>
      </c>
      <c r="B1" s="892"/>
      <c r="C1" s="892"/>
      <c r="E1" s="894"/>
      <c r="F1" s="894"/>
      <c r="G1" s="894"/>
    </row>
    <row r="2" spans="1:7" ht="12">
      <c r="A2" s="895"/>
      <c r="B2" s="896"/>
      <c r="C2" s="896"/>
      <c r="E2" s="894"/>
      <c r="F2" s="894"/>
      <c r="G2" s="894"/>
    </row>
    <row r="3" spans="1:7" ht="14.25">
      <c r="A3" s="897">
        <v>196</v>
      </c>
      <c r="B3" s="898"/>
      <c r="C3" s="899" t="s">
        <v>581</v>
      </c>
      <c r="D3" s="900"/>
      <c r="E3" s="901">
        <v>205</v>
      </c>
      <c r="F3" s="902"/>
      <c r="G3" s="899" t="s">
        <v>582</v>
      </c>
    </row>
    <row r="4" spans="1:7" ht="14.25">
      <c r="A4" s="897">
        <v>197</v>
      </c>
      <c r="B4" s="898"/>
      <c r="C4" s="902" t="s">
        <v>583</v>
      </c>
      <c r="D4" s="900"/>
      <c r="E4" s="901">
        <v>206</v>
      </c>
      <c r="F4" s="902"/>
      <c r="G4" s="899" t="s">
        <v>584</v>
      </c>
    </row>
    <row r="5" spans="1:7" ht="14.25">
      <c r="A5" s="897"/>
      <c r="B5" s="903" t="s">
        <v>585</v>
      </c>
      <c r="C5" s="899" t="s">
        <v>586</v>
      </c>
      <c r="D5" s="900"/>
      <c r="E5" s="901">
        <v>207</v>
      </c>
      <c r="F5" s="902"/>
      <c r="G5" s="899" t="s">
        <v>587</v>
      </c>
    </row>
    <row r="6" spans="1:7" ht="14.25">
      <c r="A6" s="897"/>
      <c r="B6" s="903" t="s">
        <v>588</v>
      </c>
      <c r="C6" s="899" t="s">
        <v>589</v>
      </c>
      <c r="D6" s="900"/>
      <c r="E6" s="901">
        <v>208</v>
      </c>
      <c r="F6" s="902"/>
      <c r="G6" s="899" t="s">
        <v>590</v>
      </c>
    </row>
    <row r="7" spans="1:7" ht="14.25">
      <c r="A7" s="897"/>
      <c r="B7" s="903" t="s">
        <v>591</v>
      </c>
      <c r="C7" s="899" t="s">
        <v>592</v>
      </c>
      <c r="D7" s="900"/>
      <c r="E7" s="901">
        <v>209</v>
      </c>
      <c r="F7" s="902"/>
      <c r="G7" s="899" t="s">
        <v>593</v>
      </c>
    </row>
    <row r="8" spans="1:7" ht="14.25">
      <c r="A8" s="897">
        <v>198</v>
      </c>
      <c r="B8" s="898"/>
      <c r="C8" s="899" t="s">
        <v>594</v>
      </c>
      <c r="D8" s="900"/>
      <c r="E8" s="901">
        <v>210</v>
      </c>
      <c r="F8" s="902"/>
      <c r="G8" s="899" t="s">
        <v>595</v>
      </c>
    </row>
    <row r="9" spans="1:7" ht="14.25">
      <c r="A9" s="897">
        <v>199</v>
      </c>
      <c r="B9" s="898"/>
      <c r="C9" s="899" t="s">
        <v>596</v>
      </c>
      <c r="D9" s="900"/>
      <c r="E9" s="901">
        <v>211</v>
      </c>
      <c r="F9" s="902"/>
      <c r="G9" s="899" t="s">
        <v>597</v>
      </c>
    </row>
    <row r="10" spans="1:7" ht="14.25">
      <c r="A10" s="897">
        <v>200</v>
      </c>
      <c r="B10" s="898"/>
      <c r="C10" s="899" t="s">
        <v>598</v>
      </c>
      <c r="D10" s="900"/>
      <c r="E10" s="901">
        <v>212</v>
      </c>
      <c r="F10" s="902"/>
      <c r="G10" s="899" t="s">
        <v>599</v>
      </c>
    </row>
    <row r="11" spans="1:7" ht="14.25">
      <c r="A11" s="897">
        <v>201</v>
      </c>
      <c r="B11" s="898"/>
      <c r="C11" s="902" t="s">
        <v>600</v>
      </c>
      <c r="D11" s="900"/>
      <c r="E11" s="901">
        <v>213</v>
      </c>
      <c r="F11" s="902"/>
      <c r="G11" s="899" t="s">
        <v>601</v>
      </c>
    </row>
    <row r="12" spans="1:7" ht="14.25">
      <c r="A12" s="897"/>
      <c r="B12" s="903" t="s">
        <v>585</v>
      </c>
      <c r="C12" s="899" t="s">
        <v>602</v>
      </c>
      <c r="D12" s="900"/>
      <c r="E12" s="901">
        <v>214</v>
      </c>
      <c r="F12" s="902"/>
      <c r="G12" s="899" t="s">
        <v>603</v>
      </c>
    </row>
    <row r="13" spans="1:7" ht="14.25">
      <c r="A13" s="897"/>
      <c r="B13" s="903" t="s">
        <v>588</v>
      </c>
      <c r="C13" s="899" t="s">
        <v>604</v>
      </c>
      <c r="D13" s="900"/>
      <c r="E13" s="900"/>
      <c r="F13" s="900"/>
      <c r="G13" s="899" t="s">
        <v>605</v>
      </c>
    </row>
    <row r="14" spans="1:7" ht="14.25">
      <c r="A14" s="897"/>
      <c r="B14" s="903" t="s">
        <v>591</v>
      </c>
      <c r="C14" s="899" t="s">
        <v>606</v>
      </c>
      <c r="D14" s="900"/>
      <c r="E14" s="900"/>
      <c r="F14" s="900"/>
      <c r="G14" s="900"/>
    </row>
    <row r="15" spans="1:7" ht="14.25">
      <c r="A15" s="897">
        <v>202</v>
      </c>
      <c r="B15" s="898"/>
      <c r="C15" s="902" t="s">
        <v>607</v>
      </c>
      <c r="D15" s="900"/>
      <c r="E15" s="900"/>
      <c r="F15" s="900"/>
      <c r="G15" s="900"/>
    </row>
    <row r="16" spans="1:7" ht="14.25">
      <c r="A16" s="897"/>
      <c r="B16" s="903" t="s">
        <v>585</v>
      </c>
      <c r="C16" s="899" t="s">
        <v>608</v>
      </c>
      <c r="D16" s="900"/>
      <c r="E16" s="900"/>
      <c r="F16" s="900"/>
      <c r="G16" s="900"/>
    </row>
    <row r="17" spans="1:7" ht="14.25">
      <c r="A17" s="897"/>
      <c r="B17" s="903"/>
      <c r="C17" s="899" t="s">
        <v>609</v>
      </c>
      <c r="D17" s="900"/>
      <c r="E17" s="900"/>
      <c r="F17" s="900"/>
      <c r="G17" s="900"/>
    </row>
    <row r="18" spans="1:7" ht="14.25">
      <c r="A18" s="897"/>
      <c r="B18" s="903" t="s">
        <v>588</v>
      </c>
      <c r="C18" s="899" t="s">
        <v>610</v>
      </c>
      <c r="D18" s="900"/>
      <c r="E18" s="900"/>
      <c r="F18" s="900"/>
      <c r="G18" s="900"/>
    </row>
    <row r="19" spans="1:7" ht="14.25">
      <c r="A19" s="897"/>
      <c r="B19" s="903" t="s">
        <v>591</v>
      </c>
      <c r="C19" s="899" t="s">
        <v>611</v>
      </c>
      <c r="D19" s="900"/>
      <c r="E19" s="900"/>
      <c r="F19" s="900"/>
      <c r="G19" s="900"/>
    </row>
    <row r="20" spans="1:7" ht="14.25">
      <c r="A20" s="897"/>
      <c r="B20" s="903" t="s">
        <v>612</v>
      </c>
      <c r="C20" s="899" t="s">
        <v>613</v>
      </c>
      <c r="D20" s="900"/>
      <c r="E20" s="900"/>
      <c r="F20" s="900"/>
      <c r="G20" s="900"/>
    </row>
    <row r="21" spans="1:7" ht="14.25">
      <c r="A21" s="897"/>
      <c r="B21" s="903" t="s">
        <v>614</v>
      </c>
      <c r="C21" s="899" t="s">
        <v>615</v>
      </c>
      <c r="D21" s="900"/>
      <c r="E21" s="900"/>
      <c r="F21" s="900"/>
      <c r="G21" s="900"/>
    </row>
    <row r="22" spans="1:7" ht="14.25">
      <c r="A22" s="897">
        <v>203</v>
      </c>
      <c r="B22" s="898"/>
      <c r="C22" s="899" t="s">
        <v>616</v>
      </c>
      <c r="D22" s="900"/>
      <c r="E22" s="900"/>
      <c r="F22" s="900"/>
      <c r="G22" s="900"/>
    </row>
    <row r="23" spans="1:7" ht="14.25">
      <c r="A23" s="897">
        <v>204</v>
      </c>
      <c r="B23" s="898"/>
      <c r="C23" s="899" t="s">
        <v>617</v>
      </c>
      <c r="D23" s="900"/>
      <c r="E23" s="900"/>
      <c r="F23" s="900"/>
      <c r="G23" s="900"/>
    </row>
  </sheetData>
  <mergeCells count="1">
    <mergeCell ref="A1:C1"/>
  </mergeCells>
  <phoneticPr fontId="4"/>
  <hyperlinks>
    <hyperlink ref="C3" location="'196'!A1" display="学校総覧"/>
    <hyperlink ref="C5" location="'197(1)'!A1" display="幼 稚 園"/>
    <hyperlink ref="C6" location="'197(2)'!A1" display="小 学 校"/>
    <hyperlink ref="C7" location="'197(3)'!A1" display="中 学 校"/>
    <hyperlink ref="C8" location="'198'!A1" display="高等学校学科別学校数"/>
    <hyperlink ref="C9" location="'199'!A1" display="高等学校学年別生徒数"/>
    <hyperlink ref="C10" location="'200'!A1" display="高等学校学科別本科生徒数"/>
    <hyperlink ref="C12" location="'201(1)'!A1" display="進路別卒業者数"/>
    <hyperlink ref="C13" location="'201(2)'!A1" display="高等学校等への進学者数"/>
    <hyperlink ref="C14" location="'201(3)'!A1" display="就職先別・産業別就職者数"/>
    <hyperlink ref="C16" location="'202(1)-1'!A1" display="高等学校卒業者の職業別学科別就職者数　その１"/>
    <hyperlink ref="C18" location="'202(2)'!A1" display="学科別・進路別卒業者数"/>
    <hyperlink ref="C19" location="'202(3)'!A1" display="大学・短期大学等への学科別進学者数"/>
    <hyperlink ref="C20" location="'202(4)'!A1" display="産業別就職者数"/>
    <hyperlink ref="C21" location="'202(5)'!A1" display="都道府県別県外就職者数"/>
    <hyperlink ref="C22" location="'203'!A1" display="各種学校設置者別学校数及び生徒数"/>
    <hyperlink ref="C23" location="'204'!A1" display="各種学校卒業者数"/>
    <hyperlink ref="G3" location="'205'!A1" display="各種学校教員数・職員数"/>
    <hyperlink ref="G4" location="'206'!A1" display="専修学校設置者別学校数"/>
    <hyperlink ref="G5" location="'207 '!A1" display="専修学校過程別生徒数"/>
    <hyperlink ref="G6" location="'208'!A1" display="専修学校卒業者数"/>
    <hyperlink ref="G7" location="'209 '!A1" display="専修学校教員数及び職員数"/>
    <hyperlink ref="G8" location="'210 '!A1" display="大学・大学院等の学生数"/>
    <hyperlink ref="G9" location="'211'!A1" display="大学・大学院等の教員数及び職員数"/>
    <hyperlink ref="G10" location="'212 '!A1" display="大学・短期大学の卒業後の状況調査"/>
    <hyperlink ref="G11" location="'213 '!A1" display="大学院・高等専門学校の卒業者数"/>
    <hyperlink ref="G12" location="'214-1'!A1" display="地方教育費　-1"/>
    <hyperlink ref="G13" location="'214-2'!A1" display="地方教育費　-2"/>
    <hyperlink ref="C17" location="'202(1)-2'!A1" display="高等学校卒業者の職業別学科別就職者数　その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0"/>
  <sheetViews>
    <sheetView showGridLines="0" zoomScaleNormal="100" zoomScaleSheetLayoutView="80" workbookViewId="0"/>
  </sheetViews>
  <sheetFormatPr defaultColWidth="8" defaultRowHeight="13.5"/>
  <cols>
    <col min="1" max="1" width="2.875" style="181" customWidth="1"/>
    <col min="2" max="2" width="12.75" style="181" customWidth="1"/>
    <col min="3" max="4" width="7.625" style="181" customWidth="1"/>
    <col min="5" max="9" width="7.125" style="181" customWidth="1"/>
    <col min="10" max="10" width="7" style="181" customWidth="1"/>
    <col min="11" max="13" width="7.125" style="181" customWidth="1"/>
    <col min="14" max="14" width="0.5" style="181" customWidth="1"/>
    <col min="15" max="27" width="7.125" style="181" customWidth="1"/>
    <col min="28" max="28" width="8" style="193"/>
    <col min="29" max="16384" width="8" style="181"/>
  </cols>
  <sheetData>
    <row r="2" spans="2:28" ht="28.5" customHeight="1">
      <c r="B2" s="529" t="s">
        <v>549</v>
      </c>
      <c r="C2" s="530"/>
      <c r="D2" s="530"/>
      <c r="E2" s="530"/>
      <c r="F2" s="530"/>
      <c r="G2" s="530"/>
      <c r="H2" s="530"/>
      <c r="I2" s="530"/>
      <c r="J2" s="530"/>
      <c r="K2" s="530"/>
      <c r="L2" s="530"/>
      <c r="M2" s="530"/>
      <c r="N2" s="182"/>
      <c r="O2" s="183"/>
      <c r="P2" s="251"/>
      <c r="Q2" s="251"/>
      <c r="R2" s="251"/>
      <c r="S2" s="251"/>
      <c r="T2" s="162"/>
      <c r="U2" s="162"/>
      <c r="V2" s="162"/>
      <c r="W2" s="162"/>
      <c r="X2" s="162"/>
      <c r="Y2" s="162"/>
      <c r="Z2" s="162"/>
      <c r="AA2" s="162"/>
    </row>
    <row r="3" spans="2:28" ht="20.100000000000001" customHeight="1" thickBot="1">
      <c r="B3" s="516" t="s">
        <v>550</v>
      </c>
      <c r="C3" s="162"/>
      <c r="D3" s="162"/>
      <c r="E3" s="162"/>
      <c r="F3" s="162"/>
      <c r="G3" s="162"/>
      <c r="H3" s="162"/>
      <c r="I3" s="162"/>
      <c r="J3" s="162"/>
      <c r="K3" s="162"/>
      <c r="L3" s="162"/>
      <c r="M3" s="162"/>
      <c r="N3" s="187"/>
      <c r="O3" s="162"/>
      <c r="P3" s="162"/>
      <c r="Q3" s="162"/>
      <c r="R3" s="162"/>
      <c r="S3" s="162"/>
      <c r="T3" s="162"/>
      <c r="U3" s="162"/>
      <c r="V3" s="162"/>
      <c r="W3" s="162"/>
      <c r="X3" s="162"/>
      <c r="Y3" s="162"/>
      <c r="Z3" s="162"/>
      <c r="AA3" s="144" t="s">
        <v>91</v>
      </c>
    </row>
    <row r="4" spans="2:28" s="164" customFormat="1" ht="20.100000000000001" customHeight="1">
      <c r="B4" s="638" t="s">
        <v>95</v>
      </c>
      <c r="C4" s="252"/>
      <c r="D4" s="253"/>
      <c r="E4" s="253"/>
      <c r="F4" s="253" t="s">
        <v>35</v>
      </c>
      <c r="G4" s="253"/>
      <c r="H4" s="253"/>
      <c r="I4" s="253"/>
      <c r="J4" s="253"/>
      <c r="K4" s="252"/>
      <c r="L4" s="253"/>
      <c r="M4" s="253"/>
      <c r="N4" s="483"/>
      <c r="O4" s="253" t="s">
        <v>39</v>
      </c>
      <c r="P4" s="253"/>
      <c r="Q4" s="253"/>
      <c r="R4" s="253"/>
      <c r="S4" s="253"/>
      <c r="T4" s="252"/>
      <c r="U4" s="253"/>
      <c r="V4" s="253"/>
      <c r="W4" s="253" t="s">
        <v>40</v>
      </c>
      <c r="X4" s="253"/>
      <c r="Y4" s="253"/>
      <c r="Z4" s="253"/>
      <c r="AA4" s="253"/>
      <c r="AB4" s="483"/>
    </row>
    <row r="5" spans="2:28" s="164" customFormat="1" ht="20.100000000000001" customHeight="1">
      <c r="B5" s="639"/>
      <c r="C5" s="640" t="s">
        <v>35</v>
      </c>
      <c r="D5" s="630" t="s">
        <v>96</v>
      </c>
      <c r="E5" s="631"/>
      <c r="F5" s="631"/>
      <c r="G5" s="631"/>
      <c r="H5" s="632"/>
      <c r="I5" s="624" t="s">
        <v>98</v>
      </c>
      <c r="J5" s="633" t="s">
        <v>97</v>
      </c>
      <c r="K5" s="485"/>
      <c r="L5" s="534" t="s">
        <v>310</v>
      </c>
      <c r="M5" s="535"/>
      <c r="N5" s="483"/>
      <c r="O5" s="644" t="s">
        <v>311</v>
      </c>
      <c r="P5" s="644"/>
      <c r="Q5" s="645"/>
      <c r="R5" s="624" t="s">
        <v>98</v>
      </c>
      <c r="S5" s="633" t="s">
        <v>97</v>
      </c>
      <c r="T5" s="485"/>
      <c r="U5" s="630" t="s">
        <v>92</v>
      </c>
      <c r="V5" s="631"/>
      <c r="W5" s="631"/>
      <c r="X5" s="631"/>
      <c r="Y5" s="632"/>
      <c r="Z5" s="624" t="s">
        <v>98</v>
      </c>
      <c r="AA5" s="621" t="s">
        <v>97</v>
      </c>
      <c r="AB5" s="483"/>
    </row>
    <row r="6" spans="2:28" s="164" customFormat="1" ht="20.100000000000001" customHeight="1">
      <c r="B6" s="639"/>
      <c r="C6" s="641"/>
      <c r="D6" s="534" t="s">
        <v>74</v>
      </c>
      <c r="E6" s="535"/>
      <c r="F6" s="535"/>
      <c r="G6" s="627"/>
      <c r="H6" s="640" t="s">
        <v>93</v>
      </c>
      <c r="I6" s="625"/>
      <c r="J6" s="634"/>
      <c r="K6" s="254" t="s">
        <v>35</v>
      </c>
      <c r="L6" s="534" t="s">
        <v>226</v>
      </c>
      <c r="M6" s="535"/>
      <c r="N6" s="483"/>
      <c r="O6" s="636" t="s">
        <v>227</v>
      </c>
      <c r="P6" s="637"/>
      <c r="Q6" s="628" t="s">
        <v>93</v>
      </c>
      <c r="R6" s="625"/>
      <c r="S6" s="634"/>
      <c r="T6" s="254" t="s">
        <v>35</v>
      </c>
      <c r="U6" s="534" t="s">
        <v>74</v>
      </c>
      <c r="V6" s="535"/>
      <c r="W6" s="535"/>
      <c r="X6" s="627"/>
      <c r="Y6" s="628" t="s">
        <v>93</v>
      </c>
      <c r="Z6" s="625"/>
      <c r="AA6" s="622"/>
      <c r="AB6" s="483"/>
    </row>
    <row r="7" spans="2:28" s="164" customFormat="1" ht="20.100000000000001" customHeight="1">
      <c r="B7" s="637"/>
      <c r="C7" s="642"/>
      <c r="D7" s="165" t="s">
        <v>35</v>
      </c>
      <c r="E7" s="165" t="s">
        <v>75</v>
      </c>
      <c r="F7" s="165" t="s">
        <v>76</v>
      </c>
      <c r="G7" s="165" t="s">
        <v>77</v>
      </c>
      <c r="H7" s="642"/>
      <c r="I7" s="646"/>
      <c r="J7" s="643"/>
      <c r="K7" s="166"/>
      <c r="L7" s="165" t="s">
        <v>35</v>
      </c>
      <c r="M7" s="165" t="s">
        <v>75</v>
      </c>
      <c r="N7" s="483"/>
      <c r="O7" s="255" t="s">
        <v>76</v>
      </c>
      <c r="P7" s="256" t="s">
        <v>77</v>
      </c>
      <c r="Q7" s="629"/>
      <c r="R7" s="626"/>
      <c r="S7" s="635"/>
      <c r="T7" s="484"/>
      <c r="U7" s="165" t="s">
        <v>35</v>
      </c>
      <c r="V7" s="165" t="s">
        <v>75</v>
      </c>
      <c r="W7" s="165" t="s">
        <v>76</v>
      </c>
      <c r="X7" s="256" t="s">
        <v>77</v>
      </c>
      <c r="Y7" s="629"/>
      <c r="Z7" s="626"/>
      <c r="AA7" s="623"/>
      <c r="AB7" s="483"/>
    </row>
    <row r="8" spans="2:28" s="193" customFormat="1" ht="21.95" customHeight="1">
      <c r="B8" s="257" t="s">
        <v>498</v>
      </c>
      <c r="C8" s="258">
        <v>7124</v>
      </c>
      <c r="D8" s="245">
        <v>6854</v>
      </c>
      <c r="E8" s="245">
        <v>6663</v>
      </c>
      <c r="F8" s="245">
        <v>147</v>
      </c>
      <c r="G8" s="245">
        <v>44</v>
      </c>
      <c r="H8" s="246" t="s">
        <v>194</v>
      </c>
      <c r="I8" s="245">
        <v>180</v>
      </c>
      <c r="J8" s="245">
        <v>90</v>
      </c>
      <c r="K8" s="245">
        <v>3582</v>
      </c>
      <c r="L8" s="245">
        <v>3374</v>
      </c>
      <c r="M8" s="245">
        <v>3275</v>
      </c>
      <c r="N8" s="245"/>
      <c r="O8" s="245">
        <v>84</v>
      </c>
      <c r="P8" s="245">
        <v>15</v>
      </c>
      <c r="Q8" s="246" t="s">
        <v>194</v>
      </c>
      <c r="R8" s="245">
        <v>152</v>
      </c>
      <c r="S8" s="245">
        <v>56</v>
      </c>
      <c r="T8" s="245">
        <v>3542</v>
      </c>
      <c r="U8" s="245">
        <v>3480</v>
      </c>
      <c r="V8" s="245">
        <v>3388</v>
      </c>
      <c r="W8" s="245">
        <v>63</v>
      </c>
      <c r="X8" s="245">
        <v>29</v>
      </c>
      <c r="Y8" s="246" t="s">
        <v>194</v>
      </c>
      <c r="Z8" s="245">
        <v>28</v>
      </c>
      <c r="AA8" s="245">
        <v>34</v>
      </c>
    </row>
    <row r="9" spans="2:28" ht="21.95" customHeight="1">
      <c r="B9" s="498" t="s">
        <v>368</v>
      </c>
      <c r="C9" s="258">
        <v>6962</v>
      </c>
      <c r="D9" s="245">
        <v>6702</v>
      </c>
      <c r="E9" s="245">
        <v>6502</v>
      </c>
      <c r="F9" s="245">
        <v>150</v>
      </c>
      <c r="G9" s="245">
        <v>50</v>
      </c>
      <c r="H9" s="246" t="s">
        <v>194</v>
      </c>
      <c r="I9" s="245">
        <v>174</v>
      </c>
      <c r="J9" s="245">
        <v>86</v>
      </c>
      <c r="K9" s="245">
        <v>3509</v>
      </c>
      <c r="L9" s="245">
        <v>3312</v>
      </c>
      <c r="M9" s="245">
        <v>3204</v>
      </c>
      <c r="N9" s="245"/>
      <c r="O9" s="245">
        <v>88</v>
      </c>
      <c r="P9" s="245">
        <v>20</v>
      </c>
      <c r="Q9" s="246" t="s">
        <v>194</v>
      </c>
      <c r="R9" s="245">
        <v>141</v>
      </c>
      <c r="S9" s="245">
        <v>56</v>
      </c>
      <c r="T9" s="245">
        <v>3453</v>
      </c>
      <c r="U9" s="245">
        <v>3390</v>
      </c>
      <c r="V9" s="245">
        <v>3298</v>
      </c>
      <c r="W9" s="245">
        <v>62</v>
      </c>
      <c r="X9" s="245">
        <v>30</v>
      </c>
      <c r="Y9" s="246" t="s">
        <v>194</v>
      </c>
      <c r="Z9" s="245">
        <v>33</v>
      </c>
      <c r="AA9" s="245">
        <v>30</v>
      </c>
    </row>
    <row r="10" spans="2:28" ht="21.95" customHeight="1">
      <c r="B10" s="498" t="s">
        <v>493</v>
      </c>
      <c r="C10" s="258">
        <v>7056</v>
      </c>
      <c r="D10" s="245">
        <v>6786</v>
      </c>
      <c r="E10" s="245">
        <v>6572</v>
      </c>
      <c r="F10" s="245">
        <v>163</v>
      </c>
      <c r="G10" s="245">
        <v>51</v>
      </c>
      <c r="H10" s="246" t="s">
        <v>194</v>
      </c>
      <c r="I10" s="245">
        <v>173</v>
      </c>
      <c r="J10" s="245">
        <v>97</v>
      </c>
      <c r="K10" s="245">
        <v>3522</v>
      </c>
      <c r="L10" s="245">
        <v>3326</v>
      </c>
      <c r="M10" s="245">
        <v>3202</v>
      </c>
      <c r="N10" s="245"/>
      <c r="O10" s="245">
        <v>94</v>
      </c>
      <c r="P10" s="245">
        <v>30</v>
      </c>
      <c r="Q10" s="246" t="s">
        <v>194</v>
      </c>
      <c r="R10" s="245">
        <v>140</v>
      </c>
      <c r="S10" s="245">
        <v>56</v>
      </c>
      <c r="T10" s="245">
        <v>3534</v>
      </c>
      <c r="U10" s="245">
        <v>3460</v>
      </c>
      <c r="V10" s="245">
        <v>3370</v>
      </c>
      <c r="W10" s="245">
        <v>69</v>
      </c>
      <c r="X10" s="245">
        <v>21</v>
      </c>
      <c r="Y10" s="246" t="s">
        <v>194</v>
      </c>
      <c r="Z10" s="245">
        <v>33</v>
      </c>
      <c r="AA10" s="245">
        <v>41</v>
      </c>
    </row>
    <row r="11" spans="2:28" ht="11.25" customHeight="1">
      <c r="B11" s="248"/>
      <c r="C11" s="258"/>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row>
    <row r="12" spans="2:28" ht="21.95" customHeight="1">
      <c r="B12" s="173" t="s">
        <v>41</v>
      </c>
      <c r="C12" s="258">
        <v>159</v>
      </c>
      <c r="D12" s="245">
        <v>157</v>
      </c>
      <c r="E12" s="245">
        <v>157</v>
      </c>
      <c r="F12" s="246" t="s">
        <v>194</v>
      </c>
      <c r="G12" s="246" t="s">
        <v>194</v>
      </c>
      <c r="H12" s="246" t="s">
        <v>194</v>
      </c>
      <c r="I12" s="245">
        <v>2</v>
      </c>
      <c r="J12" s="246" t="s">
        <v>194</v>
      </c>
      <c r="K12" s="245">
        <v>78</v>
      </c>
      <c r="L12" s="245">
        <v>76</v>
      </c>
      <c r="M12" s="245">
        <v>76</v>
      </c>
      <c r="N12" s="245"/>
      <c r="O12" s="246" t="s">
        <v>194</v>
      </c>
      <c r="P12" s="246" t="s">
        <v>194</v>
      </c>
      <c r="Q12" s="246" t="s">
        <v>194</v>
      </c>
      <c r="R12" s="246">
        <v>2</v>
      </c>
      <c r="S12" s="246" t="s">
        <v>194</v>
      </c>
      <c r="T12" s="245">
        <v>81</v>
      </c>
      <c r="U12" s="245">
        <v>81</v>
      </c>
      <c r="V12" s="245">
        <v>81</v>
      </c>
      <c r="W12" s="246" t="s">
        <v>194</v>
      </c>
      <c r="X12" s="246" t="s">
        <v>194</v>
      </c>
      <c r="Y12" s="246" t="s">
        <v>194</v>
      </c>
      <c r="Z12" s="246" t="s">
        <v>194</v>
      </c>
      <c r="AA12" s="246" t="s">
        <v>194</v>
      </c>
    </row>
    <row r="13" spans="2:28" ht="21.95" customHeight="1">
      <c r="B13" s="173" t="s">
        <v>85</v>
      </c>
      <c r="C13" s="258">
        <f>C10-(C12+C14)</f>
        <v>6758</v>
      </c>
      <c r="D13" s="245">
        <f>D10-(D12+D14)</f>
        <v>6490</v>
      </c>
      <c r="E13" s="245">
        <f>E10-(E12+E14)</f>
        <v>6278</v>
      </c>
      <c r="F13" s="245">
        <v>162</v>
      </c>
      <c r="G13" s="245">
        <v>50</v>
      </c>
      <c r="H13" s="246" t="s">
        <v>194</v>
      </c>
      <c r="I13" s="245">
        <v>171</v>
      </c>
      <c r="J13" s="245">
        <v>97</v>
      </c>
      <c r="K13" s="245">
        <f t="shared" ref="K13:V13" si="0">K10-(K12+K14)</f>
        <v>3363</v>
      </c>
      <c r="L13" s="245">
        <f t="shared" si="0"/>
        <v>3169</v>
      </c>
      <c r="M13" s="245">
        <f t="shared" si="0"/>
        <v>3046</v>
      </c>
      <c r="N13" s="245">
        <f t="shared" si="0"/>
        <v>0</v>
      </c>
      <c r="O13" s="245">
        <v>94</v>
      </c>
      <c r="P13" s="245">
        <v>29</v>
      </c>
      <c r="Q13" s="246" t="s">
        <v>234</v>
      </c>
      <c r="R13" s="245">
        <v>138</v>
      </c>
      <c r="S13" s="245">
        <v>56</v>
      </c>
      <c r="T13" s="245">
        <f t="shared" si="0"/>
        <v>3395</v>
      </c>
      <c r="U13" s="245">
        <f t="shared" si="0"/>
        <v>3321</v>
      </c>
      <c r="V13" s="245">
        <f t="shared" si="0"/>
        <v>3232</v>
      </c>
      <c r="W13" s="245">
        <v>68</v>
      </c>
      <c r="X13" s="245">
        <v>21</v>
      </c>
      <c r="Y13" s="246" t="s">
        <v>194</v>
      </c>
      <c r="Z13" s="245">
        <v>33</v>
      </c>
      <c r="AA13" s="245">
        <v>41</v>
      </c>
    </row>
    <row r="14" spans="2:28" ht="21.95" customHeight="1">
      <c r="B14" s="259" t="s">
        <v>42</v>
      </c>
      <c r="C14" s="258">
        <v>139</v>
      </c>
      <c r="D14" s="245">
        <v>139</v>
      </c>
      <c r="E14" s="245">
        <v>137</v>
      </c>
      <c r="F14" s="246">
        <v>1</v>
      </c>
      <c r="G14" s="246">
        <v>1</v>
      </c>
      <c r="H14" s="246" t="s">
        <v>194</v>
      </c>
      <c r="I14" s="246" t="s">
        <v>194</v>
      </c>
      <c r="J14" s="246" t="s">
        <v>194</v>
      </c>
      <c r="K14" s="245">
        <v>81</v>
      </c>
      <c r="L14" s="245">
        <v>81</v>
      </c>
      <c r="M14" s="245">
        <v>80</v>
      </c>
      <c r="N14" s="245"/>
      <c r="O14" s="246" t="s">
        <v>194</v>
      </c>
      <c r="P14" s="246">
        <v>1</v>
      </c>
      <c r="Q14" s="246" t="s">
        <v>234</v>
      </c>
      <c r="R14" s="246" t="s">
        <v>194</v>
      </c>
      <c r="S14" s="246" t="s">
        <v>194</v>
      </c>
      <c r="T14" s="245">
        <v>58</v>
      </c>
      <c r="U14" s="245">
        <v>58</v>
      </c>
      <c r="V14" s="245">
        <v>57</v>
      </c>
      <c r="W14" s="246">
        <v>1</v>
      </c>
      <c r="X14" s="246" t="s">
        <v>194</v>
      </c>
      <c r="Y14" s="246" t="s">
        <v>194</v>
      </c>
      <c r="Z14" s="246" t="s">
        <v>194</v>
      </c>
      <c r="AA14" s="246" t="s">
        <v>194</v>
      </c>
    </row>
    <row r="15" spans="2:28" ht="11.25" customHeight="1">
      <c r="B15" s="259"/>
      <c r="C15" s="258"/>
      <c r="D15" s="245"/>
      <c r="E15" s="245"/>
      <c r="F15" s="245"/>
      <c r="G15" s="245"/>
      <c r="H15" s="245"/>
      <c r="I15" s="245"/>
      <c r="J15" s="245"/>
      <c r="K15" s="245"/>
      <c r="L15" s="245"/>
      <c r="M15" s="245"/>
      <c r="N15" s="245"/>
      <c r="O15" s="245"/>
      <c r="P15" s="245"/>
      <c r="Q15" s="245"/>
      <c r="R15" s="245"/>
      <c r="S15" s="245"/>
      <c r="T15" s="245"/>
      <c r="U15" s="245"/>
      <c r="V15" s="245"/>
      <c r="W15" s="245"/>
      <c r="X15" s="245"/>
      <c r="Y15" s="246" t="s">
        <v>194</v>
      </c>
      <c r="Z15" s="245"/>
      <c r="AA15" s="245"/>
    </row>
    <row r="16" spans="2:28" ht="18.75" customHeight="1">
      <c r="B16" s="174" t="s">
        <v>43</v>
      </c>
      <c r="C16" s="258">
        <v>2473</v>
      </c>
      <c r="D16" s="245">
        <v>2411</v>
      </c>
      <c r="E16" s="245">
        <v>2325</v>
      </c>
      <c r="F16" s="245">
        <v>69</v>
      </c>
      <c r="G16" s="245">
        <v>17</v>
      </c>
      <c r="H16" s="246" t="s">
        <v>194</v>
      </c>
      <c r="I16" s="245">
        <v>32</v>
      </c>
      <c r="J16" s="245">
        <v>30</v>
      </c>
      <c r="K16" s="245">
        <v>1264</v>
      </c>
      <c r="L16" s="245">
        <v>1218</v>
      </c>
      <c r="M16" s="245">
        <v>1166</v>
      </c>
      <c r="N16" s="245"/>
      <c r="O16" s="245">
        <v>42</v>
      </c>
      <c r="P16" s="245">
        <v>10</v>
      </c>
      <c r="Q16" s="246" t="s">
        <v>194</v>
      </c>
      <c r="R16" s="245">
        <v>29</v>
      </c>
      <c r="S16" s="245">
        <v>17</v>
      </c>
      <c r="T16" s="245">
        <v>1209</v>
      </c>
      <c r="U16" s="245">
        <v>1193</v>
      </c>
      <c r="V16" s="245">
        <v>1159</v>
      </c>
      <c r="W16" s="245">
        <v>27</v>
      </c>
      <c r="X16" s="245">
        <v>7</v>
      </c>
      <c r="Y16" s="246" t="s">
        <v>194</v>
      </c>
      <c r="Z16" s="245">
        <v>3</v>
      </c>
      <c r="AA16" s="245">
        <v>13</v>
      </c>
    </row>
    <row r="17" spans="2:27" ht="18.75" customHeight="1">
      <c r="B17" s="174" t="s">
        <v>44</v>
      </c>
      <c r="C17" s="258">
        <v>504</v>
      </c>
      <c r="D17" s="245">
        <v>480</v>
      </c>
      <c r="E17" s="245">
        <v>462</v>
      </c>
      <c r="F17" s="245">
        <v>14</v>
      </c>
      <c r="G17" s="245">
        <v>4</v>
      </c>
      <c r="H17" s="246" t="s">
        <v>194</v>
      </c>
      <c r="I17" s="245">
        <v>16</v>
      </c>
      <c r="J17" s="245">
        <v>8</v>
      </c>
      <c r="K17" s="245">
        <v>267</v>
      </c>
      <c r="L17" s="245">
        <v>248</v>
      </c>
      <c r="M17" s="245">
        <v>237</v>
      </c>
      <c r="N17" s="245"/>
      <c r="O17" s="245">
        <v>9</v>
      </c>
      <c r="P17" s="246">
        <v>2</v>
      </c>
      <c r="Q17" s="246" t="s">
        <v>194</v>
      </c>
      <c r="R17" s="245">
        <v>14</v>
      </c>
      <c r="S17" s="245">
        <v>5</v>
      </c>
      <c r="T17" s="245">
        <v>237</v>
      </c>
      <c r="U17" s="245">
        <v>232</v>
      </c>
      <c r="V17" s="245">
        <v>225</v>
      </c>
      <c r="W17" s="245">
        <v>5</v>
      </c>
      <c r="X17" s="245">
        <v>2</v>
      </c>
      <c r="Y17" s="246" t="s">
        <v>194</v>
      </c>
      <c r="Z17" s="245">
        <v>2</v>
      </c>
      <c r="AA17" s="245">
        <v>3</v>
      </c>
    </row>
    <row r="18" spans="2:27" ht="18.75" customHeight="1">
      <c r="B18" s="174" t="s">
        <v>45</v>
      </c>
      <c r="C18" s="258">
        <v>340</v>
      </c>
      <c r="D18" s="245">
        <v>324</v>
      </c>
      <c r="E18" s="245">
        <v>313</v>
      </c>
      <c r="F18" s="245">
        <v>6</v>
      </c>
      <c r="G18" s="245">
        <v>5</v>
      </c>
      <c r="H18" s="246" t="s">
        <v>194</v>
      </c>
      <c r="I18" s="245">
        <v>8</v>
      </c>
      <c r="J18" s="245">
        <v>8</v>
      </c>
      <c r="K18" s="245">
        <v>172</v>
      </c>
      <c r="L18" s="245">
        <v>160</v>
      </c>
      <c r="M18" s="245">
        <v>154</v>
      </c>
      <c r="N18" s="245"/>
      <c r="O18" s="245">
        <v>2</v>
      </c>
      <c r="P18" s="245">
        <v>4</v>
      </c>
      <c r="Q18" s="246" t="s">
        <v>194</v>
      </c>
      <c r="R18" s="245">
        <v>5</v>
      </c>
      <c r="S18" s="245">
        <v>7</v>
      </c>
      <c r="T18" s="245">
        <v>168</v>
      </c>
      <c r="U18" s="245">
        <v>164</v>
      </c>
      <c r="V18" s="245">
        <v>159</v>
      </c>
      <c r="W18" s="245">
        <v>4</v>
      </c>
      <c r="X18" s="245">
        <v>1</v>
      </c>
      <c r="Y18" s="246" t="s">
        <v>194</v>
      </c>
      <c r="Z18" s="245">
        <v>3</v>
      </c>
      <c r="AA18" s="245">
        <v>1</v>
      </c>
    </row>
    <row r="19" spans="2:27" ht="18.75" customHeight="1">
      <c r="B19" s="174" t="s">
        <v>46</v>
      </c>
      <c r="C19" s="258">
        <v>778</v>
      </c>
      <c r="D19" s="245">
        <v>718</v>
      </c>
      <c r="E19" s="245">
        <v>701</v>
      </c>
      <c r="F19" s="245">
        <v>13</v>
      </c>
      <c r="G19" s="245">
        <v>4</v>
      </c>
      <c r="H19" s="246" t="s">
        <v>194</v>
      </c>
      <c r="I19" s="245">
        <v>47</v>
      </c>
      <c r="J19" s="245">
        <v>13</v>
      </c>
      <c r="K19" s="245">
        <v>357</v>
      </c>
      <c r="L19" s="245">
        <v>312</v>
      </c>
      <c r="M19" s="245">
        <v>307</v>
      </c>
      <c r="N19" s="245"/>
      <c r="O19" s="245">
        <v>4</v>
      </c>
      <c r="P19" s="245">
        <v>1</v>
      </c>
      <c r="Q19" s="246" t="s">
        <v>194</v>
      </c>
      <c r="R19" s="245">
        <v>39</v>
      </c>
      <c r="S19" s="245">
        <v>6</v>
      </c>
      <c r="T19" s="245">
        <v>421</v>
      </c>
      <c r="U19" s="245">
        <v>406</v>
      </c>
      <c r="V19" s="245">
        <v>394</v>
      </c>
      <c r="W19" s="245">
        <v>9</v>
      </c>
      <c r="X19" s="245">
        <v>3</v>
      </c>
      <c r="Y19" s="246" t="s">
        <v>194</v>
      </c>
      <c r="Z19" s="245">
        <v>8</v>
      </c>
      <c r="AA19" s="246">
        <v>7</v>
      </c>
    </row>
    <row r="20" spans="2:27" ht="18.75" customHeight="1">
      <c r="B20" s="174" t="s">
        <v>243</v>
      </c>
      <c r="C20" s="258">
        <v>403</v>
      </c>
      <c r="D20" s="245">
        <v>383</v>
      </c>
      <c r="E20" s="245">
        <v>379</v>
      </c>
      <c r="F20" s="245">
        <v>1</v>
      </c>
      <c r="G20" s="245">
        <v>3</v>
      </c>
      <c r="H20" s="246" t="s">
        <v>194</v>
      </c>
      <c r="I20" s="245">
        <v>11</v>
      </c>
      <c r="J20" s="245">
        <v>9</v>
      </c>
      <c r="K20" s="245">
        <v>206</v>
      </c>
      <c r="L20" s="245">
        <v>192</v>
      </c>
      <c r="M20" s="245">
        <v>189</v>
      </c>
      <c r="N20" s="245"/>
      <c r="O20" s="245">
        <v>1</v>
      </c>
      <c r="P20" s="245">
        <v>2</v>
      </c>
      <c r="Q20" s="246" t="s">
        <v>194</v>
      </c>
      <c r="R20" s="245">
        <v>9</v>
      </c>
      <c r="S20" s="245">
        <v>5</v>
      </c>
      <c r="T20" s="245">
        <v>197</v>
      </c>
      <c r="U20" s="245">
        <v>191</v>
      </c>
      <c r="V20" s="245">
        <v>190</v>
      </c>
      <c r="W20" s="246" t="s">
        <v>194</v>
      </c>
      <c r="X20" s="246">
        <v>1</v>
      </c>
      <c r="Y20" s="246" t="s">
        <v>194</v>
      </c>
      <c r="Z20" s="246">
        <v>2</v>
      </c>
      <c r="AA20" s="245">
        <v>4</v>
      </c>
    </row>
    <row r="21" spans="2:27" ht="18.75" customHeight="1">
      <c r="B21" s="174" t="s">
        <v>244</v>
      </c>
      <c r="C21" s="258">
        <v>358</v>
      </c>
      <c r="D21" s="245">
        <v>348</v>
      </c>
      <c r="E21" s="245">
        <v>342</v>
      </c>
      <c r="F21" s="245">
        <v>3</v>
      </c>
      <c r="G21" s="245">
        <v>3</v>
      </c>
      <c r="H21" s="246" t="s">
        <v>194</v>
      </c>
      <c r="I21" s="245">
        <v>6</v>
      </c>
      <c r="J21" s="245">
        <v>4</v>
      </c>
      <c r="K21" s="245">
        <v>178</v>
      </c>
      <c r="L21" s="245">
        <v>169</v>
      </c>
      <c r="M21" s="245">
        <v>166</v>
      </c>
      <c r="N21" s="245"/>
      <c r="O21" s="245">
        <v>2</v>
      </c>
      <c r="P21" s="246">
        <v>1</v>
      </c>
      <c r="Q21" s="246" t="s">
        <v>194</v>
      </c>
      <c r="R21" s="245">
        <v>6</v>
      </c>
      <c r="S21" s="245">
        <v>3</v>
      </c>
      <c r="T21" s="245">
        <v>180</v>
      </c>
      <c r="U21" s="245">
        <v>179</v>
      </c>
      <c r="V21" s="245">
        <v>176</v>
      </c>
      <c r="W21" s="245">
        <v>1</v>
      </c>
      <c r="X21" s="245">
        <v>2</v>
      </c>
      <c r="Y21" s="246" t="s">
        <v>194</v>
      </c>
      <c r="Z21" s="246" t="s">
        <v>194</v>
      </c>
      <c r="AA21" s="245">
        <v>1</v>
      </c>
    </row>
    <row r="22" spans="2:27" ht="18.75" customHeight="1">
      <c r="B22" s="174" t="s">
        <v>245</v>
      </c>
      <c r="C22" s="258">
        <v>263</v>
      </c>
      <c r="D22" s="245">
        <v>257</v>
      </c>
      <c r="E22" s="245">
        <v>253</v>
      </c>
      <c r="F22" s="245">
        <v>2</v>
      </c>
      <c r="G22" s="246">
        <v>2</v>
      </c>
      <c r="H22" s="246" t="s">
        <v>194</v>
      </c>
      <c r="I22" s="245">
        <v>5</v>
      </c>
      <c r="J22" s="245">
        <v>1</v>
      </c>
      <c r="K22" s="245">
        <v>119</v>
      </c>
      <c r="L22" s="245">
        <v>117</v>
      </c>
      <c r="M22" s="245">
        <v>114</v>
      </c>
      <c r="N22" s="245"/>
      <c r="O22" s="246">
        <v>1</v>
      </c>
      <c r="P22" s="246">
        <v>2</v>
      </c>
      <c r="Q22" s="246" t="s">
        <v>194</v>
      </c>
      <c r="R22" s="245">
        <v>2</v>
      </c>
      <c r="S22" s="246" t="s">
        <v>194</v>
      </c>
      <c r="T22" s="245">
        <v>144</v>
      </c>
      <c r="U22" s="245">
        <v>140</v>
      </c>
      <c r="V22" s="245">
        <v>139</v>
      </c>
      <c r="W22" s="245">
        <v>1</v>
      </c>
      <c r="X22" s="246" t="s">
        <v>194</v>
      </c>
      <c r="Y22" s="246" t="s">
        <v>194</v>
      </c>
      <c r="Z22" s="245">
        <v>3</v>
      </c>
      <c r="AA22" s="245">
        <v>1</v>
      </c>
    </row>
    <row r="23" spans="2:27" ht="18.75" customHeight="1">
      <c r="B23" s="174" t="s">
        <v>246</v>
      </c>
      <c r="C23" s="258">
        <v>256</v>
      </c>
      <c r="D23" s="245">
        <v>244</v>
      </c>
      <c r="E23" s="245">
        <v>240</v>
      </c>
      <c r="F23" s="245">
        <v>3</v>
      </c>
      <c r="G23" s="245">
        <v>1</v>
      </c>
      <c r="H23" s="246" t="s">
        <v>194</v>
      </c>
      <c r="I23" s="245">
        <v>9</v>
      </c>
      <c r="J23" s="245">
        <v>3</v>
      </c>
      <c r="K23" s="245">
        <v>126</v>
      </c>
      <c r="L23" s="245">
        <v>115</v>
      </c>
      <c r="M23" s="245">
        <v>114</v>
      </c>
      <c r="N23" s="245"/>
      <c r="O23" s="245">
        <v>1</v>
      </c>
      <c r="P23" s="246" t="s">
        <v>194</v>
      </c>
      <c r="Q23" s="246" t="s">
        <v>194</v>
      </c>
      <c r="R23" s="245">
        <v>8</v>
      </c>
      <c r="S23" s="245">
        <v>3</v>
      </c>
      <c r="T23" s="245">
        <v>130</v>
      </c>
      <c r="U23" s="245">
        <v>129</v>
      </c>
      <c r="V23" s="245">
        <v>126</v>
      </c>
      <c r="W23" s="246">
        <v>2</v>
      </c>
      <c r="X23" s="245">
        <v>1</v>
      </c>
      <c r="Y23" s="246" t="s">
        <v>194</v>
      </c>
      <c r="Z23" s="245">
        <v>1</v>
      </c>
      <c r="AA23" s="246" t="s">
        <v>194</v>
      </c>
    </row>
    <row r="24" spans="2:27" ht="18.75" customHeight="1">
      <c r="B24" s="174" t="s">
        <v>47</v>
      </c>
      <c r="C24" s="258">
        <v>28</v>
      </c>
      <c r="D24" s="245">
        <v>27</v>
      </c>
      <c r="E24" s="245">
        <v>27</v>
      </c>
      <c r="F24" s="246" t="s">
        <v>194</v>
      </c>
      <c r="G24" s="246" t="s">
        <v>194</v>
      </c>
      <c r="H24" s="246" t="s">
        <v>194</v>
      </c>
      <c r="I24" s="245">
        <v>1</v>
      </c>
      <c r="J24" s="246" t="s">
        <v>194</v>
      </c>
      <c r="K24" s="245">
        <v>14</v>
      </c>
      <c r="L24" s="245">
        <v>13</v>
      </c>
      <c r="M24" s="245">
        <v>13</v>
      </c>
      <c r="N24" s="245"/>
      <c r="O24" s="246" t="s">
        <v>194</v>
      </c>
      <c r="P24" s="246" t="s">
        <v>194</v>
      </c>
      <c r="Q24" s="246" t="s">
        <v>194</v>
      </c>
      <c r="R24" s="245">
        <v>1</v>
      </c>
      <c r="S24" s="246" t="s">
        <v>194</v>
      </c>
      <c r="T24" s="245">
        <v>14</v>
      </c>
      <c r="U24" s="245">
        <v>14</v>
      </c>
      <c r="V24" s="245">
        <v>14</v>
      </c>
      <c r="W24" s="246" t="s">
        <v>194</v>
      </c>
      <c r="X24" s="246" t="s">
        <v>194</v>
      </c>
      <c r="Y24" s="246" t="s">
        <v>194</v>
      </c>
      <c r="Z24" s="246" t="s">
        <v>194</v>
      </c>
      <c r="AA24" s="246" t="s">
        <v>194</v>
      </c>
    </row>
    <row r="25" spans="2:27" ht="18.75" customHeight="1">
      <c r="B25" s="174" t="s">
        <v>48</v>
      </c>
      <c r="C25" s="258">
        <v>10</v>
      </c>
      <c r="D25" s="245">
        <v>9</v>
      </c>
      <c r="E25" s="245">
        <v>9</v>
      </c>
      <c r="F25" s="246" t="s">
        <v>194</v>
      </c>
      <c r="G25" s="246" t="s">
        <v>194</v>
      </c>
      <c r="H25" s="246" t="s">
        <v>194</v>
      </c>
      <c r="I25" s="245">
        <v>1</v>
      </c>
      <c r="J25" s="246" t="s">
        <v>194</v>
      </c>
      <c r="K25" s="245">
        <v>7</v>
      </c>
      <c r="L25" s="245">
        <v>6</v>
      </c>
      <c r="M25" s="245">
        <v>6</v>
      </c>
      <c r="N25" s="245"/>
      <c r="O25" s="246" t="s">
        <v>194</v>
      </c>
      <c r="P25" s="246" t="s">
        <v>194</v>
      </c>
      <c r="Q25" s="246" t="s">
        <v>194</v>
      </c>
      <c r="R25" s="245">
        <v>1</v>
      </c>
      <c r="S25" s="246" t="s">
        <v>194</v>
      </c>
      <c r="T25" s="245">
        <v>3</v>
      </c>
      <c r="U25" s="245">
        <v>3</v>
      </c>
      <c r="V25" s="245">
        <v>3</v>
      </c>
      <c r="W25" s="246" t="s">
        <v>194</v>
      </c>
      <c r="X25" s="246" t="s">
        <v>194</v>
      </c>
      <c r="Y25" s="246" t="s">
        <v>194</v>
      </c>
      <c r="Z25" s="246" t="s">
        <v>194</v>
      </c>
      <c r="AA25" s="246" t="s">
        <v>194</v>
      </c>
    </row>
    <row r="26" spans="2:27" ht="18.75" customHeight="1">
      <c r="B26" s="174" t="s">
        <v>49</v>
      </c>
      <c r="C26" s="258">
        <v>18</v>
      </c>
      <c r="D26" s="245">
        <v>17</v>
      </c>
      <c r="E26" s="245">
        <v>17</v>
      </c>
      <c r="F26" s="246" t="s">
        <v>194</v>
      </c>
      <c r="G26" s="246" t="s">
        <v>194</v>
      </c>
      <c r="H26" s="246" t="s">
        <v>194</v>
      </c>
      <c r="I26" s="246" t="s">
        <v>194</v>
      </c>
      <c r="J26" s="246">
        <v>1</v>
      </c>
      <c r="K26" s="245">
        <v>11</v>
      </c>
      <c r="L26" s="245">
        <v>10</v>
      </c>
      <c r="M26" s="245">
        <v>10</v>
      </c>
      <c r="N26" s="245"/>
      <c r="O26" s="246" t="s">
        <v>194</v>
      </c>
      <c r="P26" s="246" t="s">
        <v>194</v>
      </c>
      <c r="Q26" s="246" t="s">
        <v>194</v>
      </c>
      <c r="R26" s="246" t="s">
        <v>194</v>
      </c>
      <c r="S26" s="246">
        <v>1</v>
      </c>
      <c r="T26" s="245">
        <v>7</v>
      </c>
      <c r="U26" s="245">
        <v>7</v>
      </c>
      <c r="V26" s="245">
        <v>7</v>
      </c>
      <c r="W26" s="246" t="s">
        <v>194</v>
      </c>
      <c r="X26" s="246" t="s">
        <v>194</v>
      </c>
      <c r="Y26" s="246" t="s">
        <v>194</v>
      </c>
      <c r="Z26" s="246" t="s">
        <v>194</v>
      </c>
      <c r="AA26" s="246" t="s">
        <v>194</v>
      </c>
    </row>
    <row r="27" spans="2:27" ht="18.75" customHeight="1">
      <c r="B27" s="174" t="s">
        <v>50</v>
      </c>
      <c r="C27" s="258">
        <v>212</v>
      </c>
      <c r="D27" s="245">
        <v>206</v>
      </c>
      <c r="E27" s="245">
        <v>194</v>
      </c>
      <c r="F27" s="245">
        <v>9</v>
      </c>
      <c r="G27" s="245">
        <v>3</v>
      </c>
      <c r="H27" s="246" t="s">
        <v>194</v>
      </c>
      <c r="I27" s="245">
        <v>5</v>
      </c>
      <c r="J27" s="245">
        <v>1</v>
      </c>
      <c r="K27" s="245">
        <v>101</v>
      </c>
      <c r="L27" s="245">
        <v>96</v>
      </c>
      <c r="M27" s="245">
        <v>90</v>
      </c>
      <c r="N27" s="245"/>
      <c r="O27" s="245">
        <v>5</v>
      </c>
      <c r="P27" s="245">
        <v>1</v>
      </c>
      <c r="Q27" s="246" t="s">
        <v>194</v>
      </c>
      <c r="R27" s="245">
        <v>5</v>
      </c>
      <c r="S27" s="245">
        <v>0</v>
      </c>
      <c r="T27" s="245">
        <v>111</v>
      </c>
      <c r="U27" s="245">
        <v>110</v>
      </c>
      <c r="V27" s="245">
        <v>104</v>
      </c>
      <c r="W27" s="245">
        <v>4</v>
      </c>
      <c r="X27" s="246">
        <v>2</v>
      </c>
      <c r="Y27" s="246" t="s">
        <v>194</v>
      </c>
      <c r="Z27" s="246" t="s">
        <v>194</v>
      </c>
      <c r="AA27" s="246">
        <v>1</v>
      </c>
    </row>
    <row r="28" spans="2:27" ht="18.75" customHeight="1">
      <c r="B28" s="174" t="s">
        <v>51</v>
      </c>
      <c r="C28" s="258">
        <v>30</v>
      </c>
      <c r="D28" s="245">
        <v>28</v>
      </c>
      <c r="E28" s="245">
        <v>26</v>
      </c>
      <c r="F28" s="245">
        <v>1</v>
      </c>
      <c r="G28" s="246">
        <v>1</v>
      </c>
      <c r="H28" s="246" t="s">
        <v>194</v>
      </c>
      <c r="I28" s="246">
        <v>1</v>
      </c>
      <c r="J28" s="246">
        <v>1</v>
      </c>
      <c r="K28" s="245">
        <v>12</v>
      </c>
      <c r="L28" s="245">
        <v>10</v>
      </c>
      <c r="M28" s="245">
        <v>10</v>
      </c>
      <c r="N28" s="245"/>
      <c r="O28" s="246" t="s">
        <v>194</v>
      </c>
      <c r="P28" s="246" t="s">
        <v>194</v>
      </c>
      <c r="Q28" s="246" t="s">
        <v>194</v>
      </c>
      <c r="R28" s="246">
        <v>1</v>
      </c>
      <c r="S28" s="246">
        <v>1</v>
      </c>
      <c r="T28" s="245">
        <v>18</v>
      </c>
      <c r="U28" s="245">
        <v>18</v>
      </c>
      <c r="V28" s="245">
        <v>16</v>
      </c>
      <c r="W28" s="245">
        <v>1</v>
      </c>
      <c r="X28" s="246">
        <v>1</v>
      </c>
      <c r="Y28" s="246" t="s">
        <v>194</v>
      </c>
      <c r="Z28" s="246" t="s">
        <v>194</v>
      </c>
      <c r="AA28" s="246" t="s">
        <v>194</v>
      </c>
    </row>
    <row r="29" spans="2:27" ht="18.75" customHeight="1">
      <c r="B29" s="174" t="s">
        <v>247</v>
      </c>
      <c r="C29" s="258">
        <v>70</v>
      </c>
      <c r="D29" s="245">
        <v>66</v>
      </c>
      <c r="E29" s="245">
        <v>66</v>
      </c>
      <c r="F29" s="246" t="s">
        <v>194</v>
      </c>
      <c r="G29" s="246" t="s">
        <v>194</v>
      </c>
      <c r="H29" s="246" t="s">
        <v>194</v>
      </c>
      <c r="I29" s="245">
        <v>3</v>
      </c>
      <c r="J29" s="246">
        <v>1</v>
      </c>
      <c r="K29" s="245">
        <v>28</v>
      </c>
      <c r="L29" s="245">
        <v>27</v>
      </c>
      <c r="M29" s="245">
        <v>27</v>
      </c>
      <c r="N29" s="245"/>
      <c r="O29" s="246" t="s">
        <v>194</v>
      </c>
      <c r="P29" s="246" t="s">
        <v>194</v>
      </c>
      <c r="Q29" s="246" t="s">
        <v>194</v>
      </c>
      <c r="R29" s="245">
        <v>1</v>
      </c>
      <c r="S29" s="246" t="s">
        <v>194</v>
      </c>
      <c r="T29" s="245">
        <v>42</v>
      </c>
      <c r="U29" s="245">
        <v>39</v>
      </c>
      <c r="V29" s="245">
        <v>39</v>
      </c>
      <c r="W29" s="246" t="s">
        <v>194</v>
      </c>
      <c r="X29" s="246" t="s">
        <v>194</v>
      </c>
      <c r="Y29" s="246" t="s">
        <v>194</v>
      </c>
      <c r="Z29" s="245">
        <v>2</v>
      </c>
      <c r="AA29" s="246">
        <v>1</v>
      </c>
    </row>
    <row r="30" spans="2:27" ht="18.75" customHeight="1">
      <c r="B30" s="174" t="s">
        <v>52</v>
      </c>
      <c r="C30" s="258">
        <v>31</v>
      </c>
      <c r="D30" s="245">
        <v>28</v>
      </c>
      <c r="E30" s="245">
        <v>27</v>
      </c>
      <c r="F30" s="246" t="s">
        <v>194</v>
      </c>
      <c r="G30" s="246">
        <v>1</v>
      </c>
      <c r="H30" s="246" t="s">
        <v>194</v>
      </c>
      <c r="I30" s="245">
        <v>2</v>
      </c>
      <c r="J30" s="245">
        <v>1</v>
      </c>
      <c r="K30" s="245">
        <v>19</v>
      </c>
      <c r="L30" s="245">
        <v>17</v>
      </c>
      <c r="M30" s="245">
        <v>16</v>
      </c>
      <c r="N30" s="245"/>
      <c r="O30" s="246" t="s">
        <v>194</v>
      </c>
      <c r="P30" s="246">
        <v>1</v>
      </c>
      <c r="Q30" s="246" t="s">
        <v>194</v>
      </c>
      <c r="R30" s="245">
        <v>2</v>
      </c>
      <c r="S30" s="246" t="s">
        <v>194</v>
      </c>
      <c r="T30" s="245">
        <v>12</v>
      </c>
      <c r="U30" s="245">
        <v>11</v>
      </c>
      <c r="V30" s="245">
        <v>11</v>
      </c>
      <c r="W30" s="246" t="s">
        <v>194</v>
      </c>
      <c r="X30" s="246" t="s">
        <v>194</v>
      </c>
      <c r="Y30" s="246" t="s">
        <v>194</v>
      </c>
      <c r="Z30" s="246" t="s">
        <v>194</v>
      </c>
      <c r="AA30" s="246">
        <v>1</v>
      </c>
    </row>
    <row r="31" spans="2:27" ht="18.75" customHeight="1">
      <c r="B31" s="174" t="s">
        <v>248</v>
      </c>
      <c r="C31" s="258">
        <v>46</v>
      </c>
      <c r="D31" s="245">
        <v>45</v>
      </c>
      <c r="E31" s="245">
        <v>45</v>
      </c>
      <c r="F31" s="246" t="s">
        <v>194</v>
      </c>
      <c r="G31" s="246" t="s">
        <v>194</v>
      </c>
      <c r="H31" s="246" t="s">
        <v>194</v>
      </c>
      <c r="I31" s="245">
        <v>1</v>
      </c>
      <c r="J31" s="246" t="s">
        <v>194</v>
      </c>
      <c r="K31" s="245">
        <v>27</v>
      </c>
      <c r="L31" s="245">
        <v>26</v>
      </c>
      <c r="M31" s="245">
        <v>26</v>
      </c>
      <c r="N31" s="245"/>
      <c r="O31" s="246" t="s">
        <v>194</v>
      </c>
      <c r="P31" s="246" t="s">
        <v>194</v>
      </c>
      <c r="Q31" s="246" t="s">
        <v>194</v>
      </c>
      <c r="R31" s="245">
        <v>1</v>
      </c>
      <c r="S31" s="246" t="s">
        <v>194</v>
      </c>
      <c r="T31" s="245">
        <v>19</v>
      </c>
      <c r="U31" s="245">
        <v>19</v>
      </c>
      <c r="V31" s="245">
        <v>19</v>
      </c>
      <c r="W31" s="246" t="s">
        <v>194</v>
      </c>
      <c r="X31" s="246" t="s">
        <v>194</v>
      </c>
      <c r="Y31" s="246" t="s">
        <v>194</v>
      </c>
      <c r="Z31" s="246" t="s">
        <v>194</v>
      </c>
      <c r="AA31" s="246" t="s">
        <v>194</v>
      </c>
    </row>
    <row r="32" spans="2:27" ht="18.75" customHeight="1">
      <c r="B32" s="174" t="s">
        <v>249</v>
      </c>
      <c r="C32" s="258">
        <v>93</v>
      </c>
      <c r="D32" s="245">
        <v>91</v>
      </c>
      <c r="E32" s="245">
        <v>87</v>
      </c>
      <c r="F32" s="246" t="s">
        <v>194</v>
      </c>
      <c r="G32" s="246">
        <v>4</v>
      </c>
      <c r="H32" s="246" t="s">
        <v>194</v>
      </c>
      <c r="I32" s="245">
        <v>2</v>
      </c>
      <c r="J32" s="246" t="s">
        <v>194</v>
      </c>
      <c r="K32" s="245">
        <v>48</v>
      </c>
      <c r="L32" s="245">
        <v>47</v>
      </c>
      <c r="M32" s="245">
        <v>43</v>
      </c>
      <c r="N32" s="245"/>
      <c r="O32" s="246" t="s">
        <v>194</v>
      </c>
      <c r="P32" s="246">
        <v>4</v>
      </c>
      <c r="Q32" s="246" t="s">
        <v>194</v>
      </c>
      <c r="R32" s="245">
        <v>1</v>
      </c>
      <c r="S32" s="246" t="s">
        <v>194</v>
      </c>
      <c r="T32" s="245">
        <v>45</v>
      </c>
      <c r="U32" s="245">
        <v>44</v>
      </c>
      <c r="V32" s="245">
        <v>44</v>
      </c>
      <c r="W32" s="246" t="s">
        <v>194</v>
      </c>
      <c r="X32" s="246" t="s">
        <v>194</v>
      </c>
      <c r="Y32" s="246" t="s">
        <v>194</v>
      </c>
      <c r="Z32" s="246">
        <v>1</v>
      </c>
      <c r="AA32" s="246" t="s">
        <v>194</v>
      </c>
    </row>
    <row r="33" spans="2:27" ht="18.75" customHeight="1">
      <c r="B33" s="174" t="s">
        <v>53</v>
      </c>
      <c r="C33" s="258">
        <v>142</v>
      </c>
      <c r="D33" s="245">
        <v>138</v>
      </c>
      <c r="E33" s="245">
        <v>126</v>
      </c>
      <c r="F33" s="245">
        <v>12</v>
      </c>
      <c r="G33" s="246" t="s">
        <v>194</v>
      </c>
      <c r="H33" s="246" t="s">
        <v>194</v>
      </c>
      <c r="I33" s="245">
        <v>1</v>
      </c>
      <c r="J33" s="245">
        <v>3</v>
      </c>
      <c r="K33" s="245">
        <v>75</v>
      </c>
      <c r="L33" s="245">
        <v>72</v>
      </c>
      <c r="M33" s="245">
        <v>64</v>
      </c>
      <c r="N33" s="245"/>
      <c r="O33" s="245">
        <v>8</v>
      </c>
      <c r="P33" s="246" t="s">
        <v>194</v>
      </c>
      <c r="Q33" s="246" t="s">
        <v>194</v>
      </c>
      <c r="R33" s="245">
        <v>1</v>
      </c>
      <c r="S33" s="245">
        <v>2</v>
      </c>
      <c r="T33" s="245">
        <v>67</v>
      </c>
      <c r="U33" s="245">
        <v>66</v>
      </c>
      <c r="V33" s="245">
        <v>62</v>
      </c>
      <c r="W33" s="245">
        <v>4</v>
      </c>
      <c r="X33" s="246" t="s">
        <v>194</v>
      </c>
      <c r="Y33" s="246" t="s">
        <v>194</v>
      </c>
      <c r="Z33" s="246" t="s">
        <v>194</v>
      </c>
      <c r="AA33" s="245">
        <v>1</v>
      </c>
    </row>
    <row r="34" spans="2:27" ht="18.75" customHeight="1">
      <c r="B34" s="174" t="s">
        <v>54</v>
      </c>
      <c r="C34" s="258">
        <v>212</v>
      </c>
      <c r="D34" s="245">
        <v>206</v>
      </c>
      <c r="E34" s="245">
        <v>202</v>
      </c>
      <c r="F34" s="245">
        <v>4</v>
      </c>
      <c r="G34" s="246" t="s">
        <v>194</v>
      </c>
      <c r="H34" s="246" t="s">
        <v>194</v>
      </c>
      <c r="I34" s="245">
        <v>2</v>
      </c>
      <c r="J34" s="245">
        <v>4</v>
      </c>
      <c r="K34" s="245">
        <v>96</v>
      </c>
      <c r="L34" s="245">
        <v>92</v>
      </c>
      <c r="M34" s="245">
        <v>90</v>
      </c>
      <c r="N34" s="245"/>
      <c r="O34" s="245">
        <v>2</v>
      </c>
      <c r="P34" s="246" t="s">
        <v>194</v>
      </c>
      <c r="Q34" s="246" t="s">
        <v>194</v>
      </c>
      <c r="R34" s="245">
        <v>2</v>
      </c>
      <c r="S34" s="245">
        <v>2</v>
      </c>
      <c r="T34" s="245">
        <v>116</v>
      </c>
      <c r="U34" s="245">
        <v>114</v>
      </c>
      <c r="V34" s="245">
        <v>112</v>
      </c>
      <c r="W34" s="245">
        <v>2</v>
      </c>
      <c r="X34" s="246" t="s">
        <v>194</v>
      </c>
      <c r="Y34" s="246" t="s">
        <v>194</v>
      </c>
      <c r="Z34" s="246" t="s">
        <v>194</v>
      </c>
      <c r="AA34" s="246">
        <v>2</v>
      </c>
    </row>
    <row r="35" spans="2:27" ht="18.75" customHeight="1">
      <c r="B35" s="174" t="s">
        <v>55</v>
      </c>
      <c r="C35" s="258">
        <v>335</v>
      </c>
      <c r="D35" s="245">
        <v>324</v>
      </c>
      <c r="E35" s="245">
        <v>309</v>
      </c>
      <c r="F35" s="245">
        <v>15</v>
      </c>
      <c r="G35" s="246" t="s">
        <v>194</v>
      </c>
      <c r="H35" s="246" t="s">
        <v>194</v>
      </c>
      <c r="I35" s="245">
        <v>8</v>
      </c>
      <c r="J35" s="245">
        <v>3</v>
      </c>
      <c r="K35" s="245">
        <v>154</v>
      </c>
      <c r="L35" s="245">
        <v>148</v>
      </c>
      <c r="M35" s="245">
        <v>140</v>
      </c>
      <c r="N35" s="245"/>
      <c r="O35" s="245">
        <v>8</v>
      </c>
      <c r="P35" s="246" t="s">
        <v>194</v>
      </c>
      <c r="Q35" s="246" t="s">
        <v>194</v>
      </c>
      <c r="R35" s="245">
        <v>4</v>
      </c>
      <c r="S35" s="245">
        <v>2</v>
      </c>
      <c r="T35" s="245">
        <v>181</v>
      </c>
      <c r="U35" s="245">
        <v>176</v>
      </c>
      <c r="V35" s="245">
        <v>169</v>
      </c>
      <c r="W35" s="245">
        <v>7</v>
      </c>
      <c r="X35" s="246" t="s">
        <v>194</v>
      </c>
      <c r="Y35" s="246" t="s">
        <v>194</v>
      </c>
      <c r="Z35" s="245">
        <v>4</v>
      </c>
      <c r="AA35" s="245">
        <v>1</v>
      </c>
    </row>
    <row r="36" spans="2:27" ht="18.75" customHeight="1">
      <c r="B36" s="174" t="s">
        <v>56</v>
      </c>
      <c r="C36" s="258">
        <v>129</v>
      </c>
      <c r="D36" s="245">
        <v>126</v>
      </c>
      <c r="E36" s="245">
        <v>119</v>
      </c>
      <c r="F36" s="245">
        <v>6</v>
      </c>
      <c r="G36" s="246">
        <v>1</v>
      </c>
      <c r="H36" s="246" t="s">
        <v>194</v>
      </c>
      <c r="I36" s="245">
        <v>2</v>
      </c>
      <c r="J36" s="245">
        <v>1</v>
      </c>
      <c r="K36" s="245">
        <v>63</v>
      </c>
      <c r="L36" s="245">
        <v>61</v>
      </c>
      <c r="M36" s="245">
        <v>56</v>
      </c>
      <c r="N36" s="245"/>
      <c r="O36" s="245">
        <v>5</v>
      </c>
      <c r="P36" s="246" t="s">
        <v>194</v>
      </c>
      <c r="Q36" s="246" t="s">
        <v>194</v>
      </c>
      <c r="R36" s="245">
        <v>1</v>
      </c>
      <c r="S36" s="245">
        <v>1</v>
      </c>
      <c r="T36" s="245">
        <v>66</v>
      </c>
      <c r="U36" s="245">
        <v>65</v>
      </c>
      <c r="V36" s="245">
        <v>63</v>
      </c>
      <c r="W36" s="246">
        <v>1</v>
      </c>
      <c r="X36" s="246">
        <v>1</v>
      </c>
      <c r="Y36" s="246" t="s">
        <v>194</v>
      </c>
      <c r="Z36" s="246">
        <v>1</v>
      </c>
      <c r="AA36" s="246" t="s">
        <v>194</v>
      </c>
    </row>
    <row r="37" spans="2:27" ht="18.75" customHeight="1">
      <c r="B37" s="174" t="s">
        <v>57</v>
      </c>
      <c r="C37" s="258">
        <v>106</v>
      </c>
      <c r="D37" s="245">
        <v>102</v>
      </c>
      <c r="E37" s="245">
        <v>100</v>
      </c>
      <c r="F37" s="245">
        <v>2</v>
      </c>
      <c r="G37" s="246" t="s">
        <v>194</v>
      </c>
      <c r="H37" s="246" t="s">
        <v>194</v>
      </c>
      <c r="I37" s="245">
        <v>3</v>
      </c>
      <c r="J37" s="245">
        <v>1</v>
      </c>
      <c r="K37" s="245">
        <v>59</v>
      </c>
      <c r="L37" s="245">
        <v>55</v>
      </c>
      <c r="M37" s="245">
        <v>54</v>
      </c>
      <c r="N37" s="245"/>
      <c r="O37" s="245">
        <v>1</v>
      </c>
      <c r="P37" s="246" t="s">
        <v>194</v>
      </c>
      <c r="Q37" s="246" t="s">
        <v>194</v>
      </c>
      <c r="R37" s="245">
        <v>3</v>
      </c>
      <c r="S37" s="245">
        <v>1</v>
      </c>
      <c r="T37" s="245">
        <v>47</v>
      </c>
      <c r="U37" s="245">
        <v>47</v>
      </c>
      <c r="V37" s="245">
        <v>46</v>
      </c>
      <c r="W37" s="245">
        <v>1</v>
      </c>
      <c r="X37" s="246" t="s">
        <v>194</v>
      </c>
      <c r="Y37" s="246" t="s">
        <v>194</v>
      </c>
      <c r="Z37" s="246" t="s">
        <v>194</v>
      </c>
      <c r="AA37" s="246" t="s">
        <v>194</v>
      </c>
    </row>
    <row r="38" spans="2:27" ht="18.75" customHeight="1">
      <c r="B38" s="174" t="s">
        <v>250</v>
      </c>
      <c r="C38" s="258">
        <v>67</v>
      </c>
      <c r="D38" s="245">
        <v>62</v>
      </c>
      <c r="E38" s="245">
        <v>61</v>
      </c>
      <c r="F38" s="246" t="s">
        <v>194</v>
      </c>
      <c r="G38" s="246">
        <v>1</v>
      </c>
      <c r="H38" s="246" t="s">
        <v>194</v>
      </c>
      <c r="I38" s="245">
        <v>5</v>
      </c>
      <c r="J38" s="246" t="s">
        <v>194</v>
      </c>
      <c r="K38" s="245">
        <v>42</v>
      </c>
      <c r="L38" s="245">
        <v>39</v>
      </c>
      <c r="M38" s="245">
        <v>38</v>
      </c>
      <c r="N38" s="245"/>
      <c r="O38" s="246" t="s">
        <v>194</v>
      </c>
      <c r="P38" s="246">
        <v>1</v>
      </c>
      <c r="Q38" s="246" t="s">
        <v>194</v>
      </c>
      <c r="R38" s="245">
        <v>3</v>
      </c>
      <c r="S38" s="246" t="s">
        <v>194</v>
      </c>
      <c r="T38" s="245">
        <v>25</v>
      </c>
      <c r="U38" s="245">
        <v>23</v>
      </c>
      <c r="V38" s="245">
        <v>23</v>
      </c>
      <c r="W38" s="246" t="s">
        <v>194</v>
      </c>
      <c r="X38" s="246" t="s">
        <v>194</v>
      </c>
      <c r="Y38" s="246" t="s">
        <v>194</v>
      </c>
      <c r="Z38" s="246">
        <v>2</v>
      </c>
      <c r="AA38" s="246" t="s">
        <v>194</v>
      </c>
    </row>
    <row r="39" spans="2:27" ht="18.75" customHeight="1" thickBot="1">
      <c r="B39" s="196" t="s">
        <v>251</v>
      </c>
      <c r="C39" s="260">
        <v>152</v>
      </c>
      <c r="D39" s="261">
        <v>146</v>
      </c>
      <c r="E39" s="261">
        <v>142</v>
      </c>
      <c r="F39" s="262">
        <v>3</v>
      </c>
      <c r="G39" s="261">
        <v>1</v>
      </c>
      <c r="H39" s="262" t="s">
        <v>194</v>
      </c>
      <c r="I39" s="261">
        <v>2</v>
      </c>
      <c r="J39" s="262">
        <v>4</v>
      </c>
      <c r="K39" s="261">
        <v>77</v>
      </c>
      <c r="L39" s="261">
        <v>76</v>
      </c>
      <c r="M39" s="261">
        <v>72</v>
      </c>
      <c r="N39" s="261"/>
      <c r="O39" s="262">
        <v>3</v>
      </c>
      <c r="P39" s="261">
        <v>1</v>
      </c>
      <c r="Q39" s="262" t="s">
        <v>194</v>
      </c>
      <c r="R39" s="261">
        <v>1</v>
      </c>
      <c r="S39" s="262" t="s">
        <v>194</v>
      </c>
      <c r="T39" s="261">
        <v>75</v>
      </c>
      <c r="U39" s="261">
        <v>70</v>
      </c>
      <c r="V39" s="261">
        <v>70</v>
      </c>
      <c r="W39" s="262" t="s">
        <v>194</v>
      </c>
      <c r="X39" s="262" t="s">
        <v>194</v>
      </c>
      <c r="Y39" s="262" t="s">
        <v>194</v>
      </c>
      <c r="Z39" s="262">
        <v>1</v>
      </c>
      <c r="AA39" s="262">
        <v>4</v>
      </c>
    </row>
    <row r="40" spans="2:27" ht="16.5" customHeight="1">
      <c r="B40" s="203" t="s">
        <v>355</v>
      </c>
      <c r="C40" s="162"/>
      <c r="D40" s="162"/>
      <c r="E40" s="162"/>
      <c r="F40" s="162"/>
      <c r="G40" s="162"/>
      <c r="H40" s="162"/>
      <c r="I40" s="162"/>
      <c r="J40" s="162"/>
      <c r="K40" s="162"/>
      <c r="L40" s="162"/>
      <c r="M40" s="162"/>
      <c r="N40" s="187"/>
      <c r="O40" s="162"/>
      <c r="P40" s="162"/>
      <c r="Q40" s="162"/>
      <c r="R40" s="162"/>
      <c r="S40" s="162"/>
      <c r="T40" s="162"/>
      <c r="U40" s="162"/>
      <c r="V40" s="162"/>
      <c r="W40" s="162"/>
      <c r="X40" s="162"/>
      <c r="Y40" s="162"/>
      <c r="Z40" s="162"/>
      <c r="AA40" s="162"/>
    </row>
  </sheetData>
  <mergeCells count="20">
    <mergeCell ref="B2:M2"/>
    <mergeCell ref="S5:S7"/>
    <mergeCell ref="R5:R7"/>
    <mergeCell ref="O6:P6"/>
    <mergeCell ref="L6:M6"/>
    <mergeCell ref="L5:M5"/>
    <mergeCell ref="B4:B7"/>
    <mergeCell ref="C5:C7"/>
    <mergeCell ref="D6:G6"/>
    <mergeCell ref="J5:J7"/>
    <mergeCell ref="D5:H5"/>
    <mergeCell ref="O5:Q5"/>
    <mergeCell ref="H6:H7"/>
    <mergeCell ref="Q6:Q7"/>
    <mergeCell ref="I5:I7"/>
    <mergeCell ref="AA5:AA7"/>
    <mergeCell ref="Z5:Z7"/>
    <mergeCell ref="U6:X6"/>
    <mergeCell ref="Y6:Y7"/>
    <mergeCell ref="U5:Y5"/>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3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zoomScaleNormal="100" zoomScaleSheetLayoutView="80" workbookViewId="0"/>
  </sheetViews>
  <sheetFormatPr defaultColWidth="7" defaultRowHeight="11.25"/>
  <cols>
    <col min="1" max="1" width="5.375" style="263" customWidth="1"/>
    <col min="2" max="2" width="9.5" style="263" customWidth="1"/>
    <col min="3" max="4" width="3.625" style="263" customWidth="1"/>
    <col min="5" max="5" width="3.125" style="263" customWidth="1"/>
    <col min="6" max="7" width="3.625" style="263" customWidth="1"/>
    <col min="8" max="27" width="3.25" style="263" customWidth="1"/>
    <col min="28" max="16384" width="7" style="263"/>
  </cols>
  <sheetData>
    <row r="1" spans="2:28" ht="21.95" customHeight="1"/>
    <row r="2" spans="2:28" ht="28.5" customHeight="1">
      <c r="B2" s="529" t="s">
        <v>443</v>
      </c>
      <c r="C2" s="530"/>
      <c r="D2" s="530"/>
      <c r="E2" s="530"/>
      <c r="F2" s="530"/>
      <c r="G2" s="530"/>
      <c r="H2" s="530"/>
      <c r="I2" s="530"/>
      <c r="J2" s="530"/>
      <c r="K2" s="530"/>
      <c r="L2" s="530"/>
      <c r="M2" s="530"/>
      <c r="N2" s="530"/>
      <c r="O2" s="530"/>
      <c r="P2" s="530"/>
      <c r="Q2" s="530"/>
      <c r="R2" s="530"/>
      <c r="S2" s="530"/>
      <c r="T2" s="530"/>
      <c r="U2" s="530"/>
      <c r="V2" s="530"/>
      <c r="W2" s="530"/>
      <c r="X2" s="530"/>
      <c r="Y2" s="530"/>
      <c r="Z2" s="530"/>
      <c r="AA2" s="530"/>
    </row>
    <row r="3" spans="2:28" ht="19.5" customHeight="1" thickBot="1">
      <c r="B3" s="517" t="s">
        <v>551</v>
      </c>
      <c r="C3" s="264"/>
      <c r="D3" s="264"/>
      <c r="E3" s="264"/>
      <c r="F3" s="264"/>
      <c r="G3" s="264"/>
      <c r="H3" s="264"/>
      <c r="I3" s="264"/>
      <c r="J3" s="264"/>
      <c r="K3" s="264"/>
      <c r="L3" s="264"/>
      <c r="M3" s="264"/>
      <c r="N3" s="264"/>
      <c r="O3" s="264"/>
      <c r="P3" s="264"/>
      <c r="Q3" s="264"/>
      <c r="R3" s="264"/>
      <c r="S3" s="264"/>
      <c r="T3" s="264"/>
      <c r="U3" s="264"/>
      <c r="V3" s="264"/>
      <c r="W3" s="264"/>
      <c r="X3" s="264"/>
      <c r="Y3" s="264"/>
      <c r="Z3" s="264"/>
      <c r="AA3" s="144" t="s">
        <v>91</v>
      </c>
    </row>
    <row r="4" spans="2:28" s="264" customFormat="1" ht="21.95" customHeight="1">
      <c r="B4" s="647" t="s">
        <v>95</v>
      </c>
      <c r="C4" s="265"/>
      <c r="D4" s="266"/>
      <c r="E4" s="266" t="s">
        <v>35</v>
      </c>
      <c r="F4" s="266"/>
      <c r="G4" s="266"/>
      <c r="H4" s="649" t="s">
        <v>364</v>
      </c>
      <c r="I4" s="650"/>
      <c r="J4" s="650"/>
      <c r="K4" s="650"/>
      <c r="L4" s="651"/>
      <c r="M4" s="649" t="s">
        <v>79</v>
      </c>
      <c r="N4" s="650"/>
      <c r="O4" s="650"/>
      <c r="P4" s="650"/>
      <c r="Q4" s="651"/>
      <c r="R4" s="649" t="s">
        <v>362</v>
      </c>
      <c r="S4" s="650"/>
      <c r="T4" s="650"/>
      <c r="U4" s="650"/>
      <c r="V4" s="651"/>
      <c r="W4" s="649" t="s">
        <v>363</v>
      </c>
      <c r="X4" s="650"/>
      <c r="Y4" s="650"/>
      <c r="Z4" s="650"/>
      <c r="AA4" s="650"/>
      <c r="AB4" s="267"/>
    </row>
    <row r="5" spans="2:28" s="264" customFormat="1" ht="21.95" customHeight="1">
      <c r="B5" s="648"/>
      <c r="C5" s="268" t="s">
        <v>99</v>
      </c>
      <c r="D5" s="268" t="s">
        <v>81</v>
      </c>
      <c r="E5" s="268" t="s">
        <v>80</v>
      </c>
      <c r="F5" s="268" t="s">
        <v>260</v>
      </c>
      <c r="G5" s="269" t="s">
        <v>40</v>
      </c>
      <c r="H5" s="268" t="s">
        <v>99</v>
      </c>
      <c r="I5" s="268" t="s">
        <v>81</v>
      </c>
      <c r="J5" s="268" t="s">
        <v>80</v>
      </c>
      <c r="K5" s="268" t="s">
        <v>39</v>
      </c>
      <c r="L5" s="269" t="s">
        <v>40</v>
      </c>
      <c r="M5" s="268" t="s">
        <v>99</v>
      </c>
      <c r="N5" s="268" t="s">
        <v>81</v>
      </c>
      <c r="O5" s="268" t="s">
        <v>80</v>
      </c>
      <c r="P5" s="268" t="s">
        <v>39</v>
      </c>
      <c r="Q5" s="270" t="s">
        <v>40</v>
      </c>
      <c r="R5" s="271" t="s">
        <v>99</v>
      </c>
      <c r="S5" s="271" t="s">
        <v>81</v>
      </c>
      <c r="T5" s="271" t="s">
        <v>80</v>
      </c>
      <c r="U5" s="271" t="s">
        <v>39</v>
      </c>
      <c r="V5" s="270" t="s">
        <v>40</v>
      </c>
      <c r="W5" s="271" t="s">
        <v>99</v>
      </c>
      <c r="X5" s="271" t="s">
        <v>81</v>
      </c>
      <c r="Y5" s="270" t="s">
        <v>80</v>
      </c>
      <c r="Z5" s="268" t="s">
        <v>39</v>
      </c>
      <c r="AA5" s="268" t="s">
        <v>40</v>
      </c>
      <c r="AB5" s="267"/>
    </row>
    <row r="6" spans="2:28" s="267" customFormat="1" ht="21.95" customHeight="1">
      <c r="B6" s="272" t="s">
        <v>500</v>
      </c>
      <c r="C6" s="273">
        <v>16</v>
      </c>
      <c r="D6" s="274">
        <v>13</v>
      </c>
      <c r="E6" s="274">
        <v>3</v>
      </c>
      <c r="F6" s="274">
        <v>10</v>
      </c>
      <c r="G6" s="274">
        <v>6</v>
      </c>
      <c r="H6" s="275">
        <v>1</v>
      </c>
      <c r="I6" s="275">
        <v>1</v>
      </c>
      <c r="J6" s="275" t="s">
        <v>194</v>
      </c>
      <c r="K6" s="275">
        <v>1</v>
      </c>
      <c r="L6" s="275" t="s">
        <v>194</v>
      </c>
      <c r="M6" s="274">
        <v>3</v>
      </c>
      <c r="N6" s="274">
        <v>1</v>
      </c>
      <c r="O6" s="275">
        <v>2</v>
      </c>
      <c r="P6" s="274">
        <v>1</v>
      </c>
      <c r="Q6" s="275">
        <v>2</v>
      </c>
      <c r="R6" s="274">
        <v>4</v>
      </c>
      <c r="S6" s="274">
        <v>4</v>
      </c>
      <c r="T6" s="275" t="s">
        <v>194</v>
      </c>
      <c r="U6" s="274">
        <v>2</v>
      </c>
      <c r="V6" s="274">
        <v>2</v>
      </c>
      <c r="W6" s="274">
        <v>8</v>
      </c>
      <c r="X6" s="274">
        <v>7</v>
      </c>
      <c r="Y6" s="275">
        <v>1</v>
      </c>
      <c r="Z6" s="274">
        <v>6</v>
      </c>
      <c r="AA6" s="274">
        <v>2</v>
      </c>
    </row>
    <row r="7" spans="2:28" s="267" customFormat="1" ht="21.95" customHeight="1">
      <c r="B7" s="170" t="s">
        <v>369</v>
      </c>
      <c r="C7" s="273">
        <v>12</v>
      </c>
      <c r="D7" s="274">
        <v>12</v>
      </c>
      <c r="E7" s="275" t="s">
        <v>194</v>
      </c>
      <c r="F7" s="274">
        <v>9</v>
      </c>
      <c r="G7" s="274">
        <v>3</v>
      </c>
      <c r="H7" s="275" t="s">
        <v>194</v>
      </c>
      <c r="I7" s="275" t="s">
        <v>194</v>
      </c>
      <c r="J7" s="275" t="s">
        <v>194</v>
      </c>
      <c r="K7" s="275" t="s">
        <v>194</v>
      </c>
      <c r="L7" s="275" t="s">
        <v>194</v>
      </c>
      <c r="M7" s="274">
        <v>2</v>
      </c>
      <c r="N7" s="274">
        <v>2</v>
      </c>
      <c r="O7" s="275" t="s">
        <v>194</v>
      </c>
      <c r="P7" s="274">
        <v>1</v>
      </c>
      <c r="Q7" s="275">
        <v>1</v>
      </c>
      <c r="R7" s="274">
        <v>4</v>
      </c>
      <c r="S7" s="274">
        <v>4</v>
      </c>
      <c r="T7" s="275" t="s">
        <v>194</v>
      </c>
      <c r="U7" s="274">
        <v>4</v>
      </c>
      <c r="V7" s="275" t="s">
        <v>194</v>
      </c>
      <c r="W7" s="274">
        <v>6</v>
      </c>
      <c r="X7" s="274">
        <v>6</v>
      </c>
      <c r="Y7" s="275" t="s">
        <v>194</v>
      </c>
      <c r="Z7" s="274">
        <v>4</v>
      </c>
      <c r="AA7" s="274">
        <v>2</v>
      </c>
    </row>
    <row r="8" spans="2:28" ht="21.95" customHeight="1">
      <c r="B8" s="170" t="s">
        <v>486</v>
      </c>
      <c r="C8" s="273">
        <v>24</v>
      </c>
      <c r="D8" s="274">
        <v>22</v>
      </c>
      <c r="E8" s="275">
        <v>2</v>
      </c>
      <c r="F8" s="274">
        <v>18</v>
      </c>
      <c r="G8" s="274">
        <v>6</v>
      </c>
      <c r="H8" s="275">
        <v>3</v>
      </c>
      <c r="I8" s="275">
        <v>3</v>
      </c>
      <c r="J8" s="275" t="s">
        <v>194</v>
      </c>
      <c r="K8" s="275">
        <v>3</v>
      </c>
      <c r="L8" s="275" t="s">
        <v>194</v>
      </c>
      <c r="M8" s="274">
        <v>9</v>
      </c>
      <c r="N8" s="274">
        <v>8</v>
      </c>
      <c r="O8" s="275">
        <v>1</v>
      </c>
      <c r="P8" s="274">
        <v>9</v>
      </c>
      <c r="Q8" s="275" t="s">
        <v>194</v>
      </c>
      <c r="R8" s="274">
        <v>10</v>
      </c>
      <c r="S8" s="274">
        <v>9</v>
      </c>
      <c r="T8" s="275">
        <v>1</v>
      </c>
      <c r="U8" s="274">
        <v>6</v>
      </c>
      <c r="V8" s="275">
        <v>4</v>
      </c>
      <c r="W8" s="274">
        <v>2</v>
      </c>
      <c r="X8" s="274">
        <v>2</v>
      </c>
      <c r="Y8" s="275" t="s">
        <v>194</v>
      </c>
      <c r="Z8" s="275" t="s">
        <v>194</v>
      </c>
      <c r="AA8" s="274">
        <v>2</v>
      </c>
    </row>
    <row r="9" spans="2:28" ht="11.25" customHeight="1">
      <c r="B9" s="276"/>
      <c r="C9" s="273"/>
      <c r="D9" s="274"/>
      <c r="E9" s="274"/>
      <c r="F9" s="274"/>
      <c r="G9" s="274"/>
      <c r="H9" s="274"/>
      <c r="I9" s="274"/>
      <c r="J9" s="275"/>
      <c r="K9" s="274"/>
      <c r="L9" s="275"/>
      <c r="M9" s="274"/>
      <c r="N9" s="274"/>
      <c r="O9" s="274"/>
      <c r="P9" s="274"/>
      <c r="Q9" s="274"/>
      <c r="R9" s="274"/>
      <c r="S9" s="274"/>
      <c r="T9" s="275"/>
      <c r="U9" s="274"/>
      <c r="V9" s="274"/>
      <c r="W9" s="274"/>
      <c r="X9" s="274"/>
      <c r="Y9" s="274"/>
      <c r="Z9" s="274"/>
      <c r="AA9" s="274"/>
    </row>
    <row r="10" spans="2:28" ht="21.95" customHeight="1">
      <c r="B10" s="173" t="s">
        <v>41</v>
      </c>
      <c r="C10" s="277" t="s">
        <v>194</v>
      </c>
      <c r="D10" s="275" t="s">
        <v>194</v>
      </c>
      <c r="E10" s="275" t="s">
        <v>194</v>
      </c>
      <c r="F10" s="275" t="s">
        <v>194</v>
      </c>
      <c r="G10" s="275" t="s">
        <v>194</v>
      </c>
      <c r="H10" s="275" t="s">
        <v>194</v>
      </c>
      <c r="I10" s="275" t="s">
        <v>194</v>
      </c>
      <c r="J10" s="275" t="s">
        <v>194</v>
      </c>
      <c r="K10" s="275" t="s">
        <v>194</v>
      </c>
      <c r="L10" s="275" t="s">
        <v>194</v>
      </c>
      <c r="M10" s="275" t="s">
        <v>194</v>
      </c>
      <c r="N10" s="275" t="s">
        <v>194</v>
      </c>
      <c r="O10" s="275" t="s">
        <v>194</v>
      </c>
      <c r="P10" s="275" t="s">
        <v>194</v>
      </c>
      <c r="Q10" s="275" t="s">
        <v>194</v>
      </c>
      <c r="R10" s="275" t="s">
        <v>194</v>
      </c>
      <c r="S10" s="275" t="s">
        <v>194</v>
      </c>
      <c r="T10" s="275" t="s">
        <v>194</v>
      </c>
      <c r="U10" s="275" t="s">
        <v>194</v>
      </c>
      <c r="V10" s="275" t="s">
        <v>194</v>
      </c>
      <c r="W10" s="275" t="s">
        <v>194</v>
      </c>
      <c r="X10" s="275" t="s">
        <v>194</v>
      </c>
      <c r="Y10" s="275" t="s">
        <v>194</v>
      </c>
      <c r="Z10" s="275" t="s">
        <v>194</v>
      </c>
      <c r="AA10" s="275" t="s">
        <v>194</v>
      </c>
    </row>
    <row r="11" spans="2:28" ht="21.95" customHeight="1">
      <c r="B11" s="173" t="s">
        <v>85</v>
      </c>
      <c r="C11" s="273">
        <v>24</v>
      </c>
      <c r="D11" s="274">
        <v>22</v>
      </c>
      <c r="E11" s="275">
        <v>2</v>
      </c>
      <c r="F11" s="274">
        <v>18</v>
      </c>
      <c r="G11" s="274">
        <v>6</v>
      </c>
      <c r="H11" s="275">
        <v>3</v>
      </c>
      <c r="I11" s="275">
        <v>3</v>
      </c>
      <c r="J11" s="275" t="s">
        <v>194</v>
      </c>
      <c r="K11" s="275">
        <v>3</v>
      </c>
      <c r="L11" s="275" t="s">
        <v>194</v>
      </c>
      <c r="M11" s="275">
        <v>9</v>
      </c>
      <c r="N11" s="274">
        <v>8</v>
      </c>
      <c r="O11" s="275">
        <v>1</v>
      </c>
      <c r="P11" s="274">
        <v>9</v>
      </c>
      <c r="Q11" s="275" t="s">
        <v>194</v>
      </c>
      <c r="R11" s="274">
        <v>10</v>
      </c>
      <c r="S11" s="274">
        <v>9</v>
      </c>
      <c r="T11" s="275">
        <v>1</v>
      </c>
      <c r="U11" s="274">
        <v>6</v>
      </c>
      <c r="V11" s="275">
        <v>4</v>
      </c>
      <c r="W11" s="274">
        <v>2</v>
      </c>
      <c r="X11" s="274">
        <v>2</v>
      </c>
      <c r="Y11" s="275" t="s">
        <v>194</v>
      </c>
      <c r="Z11" s="275" t="s">
        <v>194</v>
      </c>
      <c r="AA11" s="274">
        <v>2</v>
      </c>
    </row>
    <row r="12" spans="2:28" ht="21.95" customHeight="1">
      <c r="B12" s="173" t="s">
        <v>42</v>
      </c>
      <c r="C12" s="277" t="s">
        <v>194</v>
      </c>
      <c r="D12" s="275" t="s">
        <v>194</v>
      </c>
      <c r="E12" s="275" t="s">
        <v>194</v>
      </c>
      <c r="F12" s="275" t="s">
        <v>194</v>
      </c>
      <c r="G12" s="275" t="s">
        <v>194</v>
      </c>
      <c r="H12" s="275" t="s">
        <v>194</v>
      </c>
      <c r="I12" s="275" t="s">
        <v>194</v>
      </c>
      <c r="J12" s="275" t="s">
        <v>194</v>
      </c>
      <c r="K12" s="275" t="s">
        <v>194</v>
      </c>
      <c r="L12" s="275" t="s">
        <v>194</v>
      </c>
      <c r="M12" s="275" t="s">
        <v>194</v>
      </c>
      <c r="N12" s="275" t="s">
        <v>194</v>
      </c>
      <c r="O12" s="275" t="s">
        <v>194</v>
      </c>
      <c r="P12" s="275" t="s">
        <v>194</v>
      </c>
      <c r="Q12" s="275" t="s">
        <v>194</v>
      </c>
      <c r="R12" s="275" t="s">
        <v>194</v>
      </c>
      <c r="S12" s="275" t="s">
        <v>194</v>
      </c>
      <c r="T12" s="275" t="s">
        <v>194</v>
      </c>
      <c r="U12" s="275" t="s">
        <v>194</v>
      </c>
      <c r="V12" s="275" t="s">
        <v>194</v>
      </c>
      <c r="W12" s="275" t="s">
        <v>194</v>
      </c>
      <c r="X12" s="275" t="s">
        <v>194</v>
      </c>
      <c r="Y12" s="275" t="s">
        <v>194</v>
      </c>
      <c r="Z12" s="275" t="s">
        <v>194</v>
      </c>
      <c r="AA12" s="275" t="s">
        <v>194</v>
      </c>
    </row>
    <row r="13" spans="2:28" ht="11.25" customHeight="1">
      <c r="B13" s="173"/>
      <c r="C13" s="273"/>
      <c r="D13" s="274"/>
      <c r="E13" s="274"/>
      <c r="F13" s="274"/>
      <c r="G13" s="274"/>
      <c r="H13" s="274"/>
      <c r="I13" s="274"/>
      <c r="J13" s="275"/>
      <c r="K13" s="274"/>
      <c r="L13" s="275"/>
      <c r="M13" s="274"/>
      <c r="N13" s="274"/>
      <c r="O13" s="274"/>
      <c r="P13" s="274"/>
      <c r="Q13" s="274"/>
      <c r="R13" s="274"/>
      <c r="S13" s="274"/>
      <c r="T13" s="275"/>
      <c r="U13" s="274"/>
      <c r="V13" s="274"/>
      <c r="W13" s="274"/>
      <c r="X13" s="274"/>
      <c r="Y13" s="274"/>
      <c r="Z13" s="274"/>
      <c r="AA13" s="274"/>
    </row>
    <row r="14" spans="2:28" ht="18.75" customHeight="1">
      <c r="B14" s="278" t="s">
        <v>43</v>
      </c>
      <c r="C14" s="277">
        <v>13</v>
      </c>
      <c r="D14" s="275">
        <v>12</v>
      </c>
      <c r="E14" s="275">
        <v>1</v>
      </c>
      <c r="F14" s="275">
        <v>9</v>
      </c>
      <c r="G14" s="275">
        <v>4</v>
      </c>
      <c r="H14" s="275" t="s">
        <v>194</v>
      </c>
      <c r="I14" s="275" t="s">
        <v>194</v>
      </c>
      <c r="J14" s="275" t="s">
        <v>194</v>
      </c>
      <c r="K14" s="275" t="s">
        <v>194</v>
      </c>
      <c r="L14" s="275" t="s">
        <v>194</v>
      </c>
      <c r="M14" s="275">
        <v>6</v>
      </c>
      <c r="N14" s="275">
        <v>6</v>
      </c>
      <c r="O14" s="275" t="s">
        <v>194</v>
      </c>
      <c r="P14" s="275">
        <v>6</v>
      </c>
      <c r="Q14" s="275" t="s">
        <v>194</v>
      </c>
      <c r="R14" s="275">
        <v>5</v>
      </c>
      <c r="S14" s="275">
        <v>4</v>
      </c>
      <c r="T14" s="275">
        <v>1</v>
      </c>
      <c r="U14" s="275">
        <v>3</v>
      </c>
      <c r="V14" s="275">
        <v>2</v>
      </c>
      <c r="W14" s="275">
        <v>2</v>
      </c>
      <c r="X14" s="275">
        <v>2</v>
      </c>
      <c r="Y14" s="275" t="s">
        <v>194</v>
      </c>
      <c r="Z14" s="275" t="s">
        <v>194</v>
      </c>
      <c r="AA14" s="275">
        <v>2</v>
      </c>
    </row>
    <row r="15" spans="2:28" ht="18.75" customHeight="1">
      <c r="B15" s="278" t="s">
        <v>44</v>
      </c>
      <c r="C15" s="277" t="s">
        <v>194</v>
      </c>
      <c r="D15" s="275" t="s">
        <v>194</v>
      </c>
      <c r="E15" s="275" t="s">
        <v>194</v>
      </c>
      <c r="F15" s="275" t="s">
        <v>194</v>
      </c>
      <c r="G15" s="275" t="s">
        <v>194</v>
      </c>
      <c r="H15" s="275" t="s">
        <v>194</v>
      </c>
      <c r="I15" s="275" t="s">
        <v>194</v>
      </c>
      <c r="J15" s="275" t="s">
        <v>194</v>
      </c>
      <c r="K15" s="275" t="s">
        <v>194</v>
      </c>
      <c r="L15" s="275" t="s">
        <v>194</v>
      </c>
      <c r="M15" s="275" t="s">
        <v>194</v>
      </c>
      <c r="N15" s="275" t="s">
        <v>194</v>
      </c>
      <c r="O15" s="275" t="s">
        <v>194</v>
      </c>
      <c r="P15" s="275" t="s">
        <v>194</v>
      </c>
      <c r="Q15" s="275" t="s">
        <v>194</v>
      </c>
      <c r="R15" s="275" t="s">
        <v>194</v>
      </c>
      <c r="S15" s="275" t="s">
        <v>194</v>
      </c>
      <c r="T15" s="275" t="s">
        <v>194</v>
      </c>
      <c r="U15" s="275" t="s">
        <v>194</v>
      </c>
      <c r="V15" s="275" t="s">
        <v>194</v>
      </c>
      <c r="W15" s="275" t="s">
        <v>194</v>
      </c>
      <c r="X15" s="275" t="s">
        <v>194</v>
      </c>
      <c r="Y15" s="275" t="s">
        <v>194</v>
      </c>
      <c r="Z15" s="275" t="s">
        <v>194</v>
      </c>
      <c r="AA15" s="275" t="s">
        <v>194</v>
      </c>
    </row>
    <row r="16" spans="2:28" ht="18.75" customHeight="1">
      <c r="B16" s="278" t="s">
        <v>45</v>
      </c>
      <c r="C16" s="277" t="s">
        <v>194</v>
      </c>
      <c r="D16" s="275" t="s">
        <v>194</v>
      </c>
      <c r="E16" s="275" t="s">
        <v>194</v>
      </c>
      <c r="F16" s="275" t="s">
        <v>194</v>
      </c>
      <c r="G16" s="275" t="s">
        <v>194</v>
      </c>
      <c r="H16" s="275" t="s">
        <v>194</v>
      </c>
      <c r="I16" s="275" t="s">
        <v>194</v>
      </c>
      <c r="J16" s="275" t="s">
        <v>194</v>
      </c>
      <c r="K16" s="275" t="s">
        <v>194</v>
      </c>
      <c r="L16" s="275" t="s">
        <v>194</v>
      </c>
      <c r="M16" s="275" t="s">
        <v>194</v>
      </c>
      <c r="N16" s="275" t="s">
        <v>194</v>
      </c>
      <c r="O16" s="275" t="s">
        <v>194</v>
      </c>
      <c r="P16" s="275" t="s">
        <v>194</v>
      </c>
      <c r="Q16" s="275" t="s">
        <v>194</v>
      </c>
      <c r="R16" s="275" t="s">
        <v>194</v>
      </c>
      <c r="S16" s="275" t="s">
        <v>194</v>
      </c>
      <c r="T16" s="275" t="s">
        <v>194</v>
      </c>
      <c r="U16" s="275" t="s">
        <v>194</v>
      </c>
      <c r="V16" s="275" t="s">
        <v>194</v>
      </c>
      <c r="W16" s="275" t="s">
        <v>194</v>
      </c>
      <c r="X16" s="275" t="s">
        <v>194</v>
      </c>
      <c r="Y16" s="275" t="s">
        <v>194</v>
      </c>
      <c r="Z16" s="275" t="s">
        <v>194</v>
      </c>
      <c r="AA16" s="275" t="s">
        <v>194</v>
      </c>
    </row>
    <row r="17" spans="2:27" ht="18.75" customHeight="1">
      <c r="B17" s="278" t="s">
        <v>46</v>
      </c>
      <c r="C17" s="277">
        <v>5</v>
      </c>
      <c r="D17" s="275">
        <v>5</v>
      </c>
      <c r="E17" s="275" t="s">
        <v>194</v>
      </c>
      <c r="F17" s="275">
        <v>4</v>
      </c>
      <c r="G17" s="275">
        <v>1</v>
      </c>
      <c r="H17" s="275">
        <v>1</v>
      </c>
      <c r="I17" s="275">
        <v>1</v>
      </c>
      <c r="J17" s="275" t="s">
        <v>194</v>
      </c>
      <c r="K17" s="275">
        <v>1</v>
      </c>
      <c r="L17" s="275" t="s">
        <v>194</v>
      </c>
      <c r="M17" s="275" t="s">
        <v>194</v>
      </c>
      <c r="N17" s="275" t="s">
        <v>194</v>
      </c>
      <c r="O17" s="275" t="s">
        <v>194</v>
      </c>
      <c r="P17" s="275" t="s">
        <v>194</v>
      </c>
      <c r="Q17" s="275" t="s">
        <v>194</v>
      </c>
      <c r="R17" s="275">
        <v>4</v>
      </c>
      <c r="S17" s="275">
        <v>4</v>
      </c>
      <c r="T17" s="275" t="s">
        <v>194</v>
      </c>
      <c r="U17" s="275">
        <v>3</v>
      </c>
      <c r="V17" s="275">
        <v>1</v>
      </c>
      <c r="W17" s="275" t="s">
        <v>194</v>
      </c>
      <c r="X17" s="275" t="s">
        <v>194</v>
      </c>
      <c r="Y17" s="275" t="s">
        <v>194</v>
      </c>
      <c r="Z17" s="275" t="s">
        <v>194</v>
      </c>
      <c r="AA17" s="275" t="s">
        <v>194</v>
      </c>
    </row>
    <row r="18" spans="2:27" ht="18.75" customHeight="1">
      <c r="B18" s="278" t="s">
        <v>243</v>
      </c>
      <c r="C18" s="277" t="s">
        <v>194</v>
      </c>
      <c r="D18" s="275" t="s">
        <v>194</v>
      </c>
      <c r="E18" s="275" t="s">
        <v>194</v>
      </c>
      <c r="F18" s="275" t="s">
        <v>194</v>
      </c>
      <c r="G18" s="275" t="s">
        <v>194</v>
      </c>
      <c r="H18" s="275" t="s">
        <v>194</v>
      </c>
      <c r="I18" s="275" t="s">
        <v>194</v>
      </c>
      <c r="J18" s="275" t="s">
        <v>194</v>
      </c>
      <c r="K18" s="275" t="s">
        <v>194</v>
      </c>
      <c r="L18" s="275" t="s">
        <v>194</v>
      </c>
      <c r="M18" s="275" t="s">
        <v>194</v>
      </c>
      <c r="N18" s="275" t="s">
        <v>194</v>
      </c>
      <c r="O18" s="275" t="s">
        <v>194</v>
      </c>
      <c r="P18" s="275" t="s">
        <v>194</v>
      </c>
      <c r="Q18" s="275" t="s">
        <v>194</v>
      </c>
      <c r="R18" s="275" t="s">
        <v>194</v>
      </c>
      <c r="S18" s="275" t="s">
        <v>194</v>
      </c>
      <c r="T18" s="275" t="s">
        <v>194</v>
      </c>
      <c r="U18" s="275" t="s">
        <v>194</v>
      </c>
      <c r="V18" s="275" t="s">
        <v>194</v>
      </c>
      <c r="W18" s="275" t="s">
        <v>194</v>
      </c>
      <c r="X18" s="275" t="s">
        <v>194</v>
      </c>
      <c r="Y18" s="275" t="s">
        <v>194</v>
      </c>
      <c r="Z18" s="275" t="s">
        <v>194</v>
      </c>
      <c r="AA18" s="275" t="s">
        <v>194</v>
      </c>
    </row>
    <row r="19" spans="2:27" ht="18.75" customHeight="1">
      <c r="B19" s="278" t="s">
        <v>244</v>
      </c>
      <c r="C19" s="277" t="s">
        <v>194</v>
      </c>
      <c r="D19" s="275" t="s">
        <v>194</v>
      </c>
      <c r="E19" s="275" t="s">
        <v>194</v>
      </c>
      <c r="F19" s="275" t="s">
        <v>194</v>
      </c>
      <c r="G19" s="275" t="s">
        <v>194</v>
      </c>
      <c r="H19" s="275" t="s">
        <v>194</v>
      </c>
      <c r="I19" s="275" t="s">
        <v>194</v>
      </c>
      <c r="J19" s="275" t="s">
        <v>194</v>
      </c>
      <c r="K19" s="275" t="s">
        <v>194</v>
      </c>
      <c r="L19" s="275" t="s">
        <v>194</v>
      </c>
      <c r="M19" s="275" t="s">
        <v>194</v>
      </c>
      <c r="N19" s="275" t="s">
        <v>194</v>
      </c>
      <c r="O19" s="275" t="s">
        <v>194</v>
      </c>
      <c r="P19" s="275" t="s">
        <v>194</v>
      </c>
      <c r="Q19" s="275" t="s">
        <v>194</v>
      </c>
      <c r="R19" s="275" t="s">
        <v>194</v>
      </c>
      <c r="S19" s="275" t="s">
        <v>194</v>
      </c>
      <c r="T19" s="275" t="s">
        <v>194</v>
      </c>
      <c r="U19" s="275" t="s">
        <v>194</v>
      </c>
      <c r="V19" s="275" t="s">
        <v>194</v>
      </c>
      <c r="W19" s="275" t="s">
        <v>194</v>
      </c>
      <c r="X19" s="275" t="s">
        <v>194</v>
      </c>
      <c r="Y19" s="275" t="s">
        <v>194</v>
      </c>
      <c r="Z19" s="275" t="s">
        <v>194</v>
      </c>
      <c r="AA19" s="275" t="s">
        <v>194</v>
      </c>
    </row>
    <row r="20" spans="2:27" ht="18.75" customHeight="1">
      <c r="B20" s="278" t="s">
        <v>245</v>
      </c>
      <c r="C20" s="277" t="s">
        <v>194</v>
      </c>
      <c r="D20" s="275" t="s">
        <v>194</v>
      </c>
      <c r="E20" s="275" t="s">
        <v>194</v>
      </c>
      <c r="F20" s="275" t="s">
        <v>194</v>
      </c>
      <c r="G20" s="275" t="s">
        <v>194</v>
      </c>
      <c r="H20" s="275" t="s">
        <v>194</v>
      </c>
      <c r="I20" s="275" t="s">
        <v>194</v>
      </c>
      <c r="J20" s="275" t="s">
        <v>194</v>
      </c>
      <c r="K20" s="275" t="s">
        <v>194</v>
      </c>
      <c r="L20" s="275" t="s">
        <v>194</v>
      </c>
      <c r="M20" s="275" t="s">
        <v>194</v>
      </c>
      <c r="N20" s="275" t="s">
        <v>194</v>
      </c>
      <c r="O20" s="275" t="s">
        <v>194</v>
      </c>
      <c r="P20" s="275" t="s">
        <v>194</v>
      </c>
      <c r="Q20" s="275" t="s">
        <v>194</v>
      </c>
      <c r="R20" s="275" t="s">
        <v>194</v>
      </c>
      <c r="S20" s="275" t="s">
        <v>194</v>
      </c>
      <c r="T20" s="275" t="s">
        <v>194</v>
      </c>
      <c r="U20" s="275" t="s">
        <v>194</v>
      </c>
      <c r="V20" s="275" t="s">
        <v>194</v>
      </c>
      <c r="W20" s="275" t="s">
        <v>194</v>
      </c>
      <c r="X20" s="275" t="s">
        <v>194</v>
      </c>
      <c r="Y20" s="275" t="s">
        <v>194</v>
      </c>
      <c r="Z20" s="275" t="s">
        <v>194</v>
      </c>
      <c r="AA20" s="275" t="s">
        <v>194</v>
      </c>
    </row>
    <row r="21" spans="2:27" ht="18.75" customHeight="1">
      <c r="B21" s="278" t="s">
        <v>246</v>
      </c>
      <c r="C21" s="277" t="s">
        <v>194</v>
      </c>
      <c r="D21" s="275" t="s">
        <v>194</v>
      </c>
      <c r="E21" s="275" t="s">
        <v>194</v>
      </c>
      <c r="F21" s="275" t="s">
        <v>194</v>
      </c>
      <c r="G21" s="275" t="s">
        <v>194</v>
      </c>
      <c r="H21" s="275" t="s">
        <v>194</v>
      </c>
      <c r="I21" s="275" t="s">
        <v>194</v>
      </c>
      <c r="J21" s="275" t="s">
        <v>194</v>
      </c>
      <c r="K21" s="275" t="s">
        <v>194</v>
      </c>
      <c r="L21" s="275" t="s">
        <v>194</v>
      </c>
      <c r="M21" s="275" t="s">
        <v>194</v>
      </c>
      <c r="N21" s="275" t="s">
        <v>194</v>
      </c>
      <c r="O21" s="275" t="s">
        <v>194</v>
      </c>
      <c r="P21" s="275" t="s">
        <v>194</v>
      </c>
      <c r="Q21" s="275" t="s">
        <v>194</v>
      </c>
      <c r="R21" s="275" t="s">
        <v>194</v>
      </c>
      <c r="S21" s="275" t="s">
        <v>194</v>
      </c>
      <c r="T21" s="275" t="s">
        <v>194</v>
      </c>
      <c r="U21" s="275" t="s">
        <v>194</v>
      </c>
      <c r="V21" s="275" t="s">
        <v>194</v>
      </c>
      <c r="W21" s="275" t="s">
        <v>194</v>
      </c>
      <c r="X21" s="275" t="s">
        <v>194</v>
      </c>
      <c r="Y21" s="275" t="s">
        <v>194</v>
      </c>
      <c r="Z21" s="275" t="s">
        <v>194</v>
      </c>
      <c r="AA21" s="275" t="s">
        <v>194</v>
      </c>
    </row>
    <row r="22" spans="2:27" ht="18.75" customHeight="1">
      <c r="B22" s="278" t="s">
        <v>47</v>
      </c>
      <c r="C22" s="277" t="s">
        <v>194</v>
      </c>
      <c r="D22" s="275" t="s">
        <v>194</v>
      </c>
      <c r="E22" s="275" t="s">
        <v>194</v>
      </c>
      <c r="F22" s="275" t="s">
        <v>194</v>
      </c>
      <c r="G22" s="275" t="s">
        <v>194</v>
      </c>
      <c r="H22" s="275" t="s">
        <v>194</v>
      </c>
      <c r="I22" s="275" t="s">
        <v>194</v>
      </c>
      <c r="J22" s="275" t="s">
        <v>194</v>
      </c>
      <c r="K22" s="275" t="s">
        <v>194</v>
      </c>
      <c r="L22" s="275" t="s">
        <v>194</v>
      </c>
      <c r="M22" s="275" t="s">
        <v>194</v>
      </c>
      <c r="N22" s="275" t="s">
        <v>194</v>
      </c>
      <c r="O22" s="275" t="s">
        <v>194</v>
      </c>
      <c r="P22" s="275" t="s">
        <v>194</v>
      </c>
      <c r="Q22" s="275" t="s">
        <v>194</v>
      </c>
      <c r="R22" s="275" t="s">
        <v>194</v>
      </c>
      <c r="S22" s="275" t="s">
        <v>194</v>
      </c>
      <c r="T22" s="275" t="s">
        <v>194</v>
      </c>
      <c r="U22" s="275" t="s">
        <v>194</v>
      </c>
      <c r="V22" s="275" t="s">
        <v>194</v>
      </c>
      <c r="W22" s="275" t="s">
        <v>194</v>
      </c>
      <c r="X22" s="275" t="s">
        <v>194</v>
      </c>
      <c r="Y22" s="275" t="s">
        <v>194</v>
      </c>
      <c r="Z22" s="275" t="s">
        <v>194</v>
      </c>
      <c r="AA22" s="275" t="s">
        <v>194</v>
      </c>
    </row>
    <row r="23" spans="2:27" ht="18.75" customHeight="1">
      <c r="B23" s="278" t="s">
        <v>48</v>
      </c>
      <c r="C23" s="277" t="s">
        <v>194</v>
      </c>
      <c r="D23" s="275" t="s">
        <v>194</v>
      </c>
      <c r="E23" s="275" t="s">
        <v>194</v>
      </c>
      <c r="F23" s="275" t="s">
        <v>194</v>
      </c>
      <c r="G23" s="275" t="s">
        <v>194</v>
      </c>
      <c r="H23" s="275" t="s">
        <v>194</v>
      </c>
      <c r="I23" s="275" t="s">
        <v>194</v>
      </c>
      <c r="J23" s="275" t="s">
        <v>194</v>
      </c>
      <c r="K23" s="275" t="s">
        <v>194</v>
      </c>
      <c r="L23" s="275" t="s">
        <v>194</v>
      </c>
      <c r="M23" s="275" t="s">
        <v>194</v>
      </c>
      <c r="N23" s="275" t="s">
        <v>194</v>
      </c>
      <c r="O23" s="275" t="s">
        <v>194</v>
      </c>
      <c r="P23" s="275" t="s">
        <v>194</v>
      </c>
      <c r="Q23" s="275" t="s">
        <v>194</v>
      </c>
      <c r="R23" s="275" t="s">
        <v>194</v>
      </c>
      <c r="S23" s="275" t="s">
        <v>194</v>
      </c>
      <c r="T23" s="275" t="s">
        <v>194</v>
      </c>
      <c r="U23" s="275" t="s">
        <v>194</v>
      </c>
      <c r="V23" s="275" t="s">
        <v>194</v>
      </c>
      <c r="W23" s="275" t="s">
        <v>194</v>
      </c>
      <c r="X23" s="275" t="s">
        <v>194</v>
      </c>
      <c r="Y23" s="275" t="s">
        <v>194</v>
      </c>
      <c r="Z23" s="275" t="s">
        <v>194</v>
      </c>
      <c r="AA23" s="275" t="s">
        <v>194</v>
      </c>
    </row>
    <row r="24" spans="2:27" ht="18.75" customHeight="1">
      <c r="B24" s="278" t="s">
        <v>49</v>
      </c>
      <c r="C24" s="277" t="s">
        <v>194</v>
      </c>
      <c r="D24" s="275" t="s">
        <v>194</v>
      </c>
      <c r="E24" s="275" t="s">
        <v>194</v>
      </c>
      <c r="F24" s="275" t="s">
        <v>194</v>
      </c>
      <c r="G24" s="275" t="s">
        <v>194</v>
      </c>
      <c r="H24" s="275" t="s">
        <v>194</v>
      </c>
      <c r="I24" s="275" t="s">
        <v>194</v>
      </c>
      <c r="J24" s="275" t="s">
        <v>194</v>
      </c>
      <c r="K24" s="275" t="s">
        <v>194</v>
      </c>
      <c r="L24" s="275" t="s">
        <v>194</v>
      </c>
      <c r="M24" s="275" t="s">
        <v>194</v>
      </c>
      <c r="N24" s="275" t="s">
        <v>194</v>
      </c>
      <c r="O24" s="275" t="s">
        <v>194</v>
      </c>
      <c r="P24" s="275" t="s">
        <v>194</v>
      </c>
      <c r="Q24" s="275" t="s">
        <v>194</v>
      </c>
      <c r="R24" s="275" t="s">
        <v>194</v>
      </c>
      <c r="S24" s="275" t="s">
        <v>194</v>
      </c>
      <c r="T24" s="275" t="s">
        <v>194</v>
      </c>
      <c r="U24" s="275" t="s">
        <v>194</v>
      </c>
      <c r="V24" s="275" t="s">
        <v>194</v>
      </c>
      <c r="W24" s="275" t="s">
        <v>194</v>
      </c>
      <c r="X24" s="275" t="s">
        <v>194</v>
      </c>
      <c r="Y24" s="275" t="s">
        <v>194</v>
      </c>
      <c r="Z24" s="275" t="s">
        <v>194</v>
      </c>
      <c r="AA24" s="275" t="s">
        <v>194</v>
      </c>
    </row>
    <row r="25" spans="2:27" ht="18.75" customHeight="1">
      <c r="B25" s="278" t="s">
        <v>50</v>
      </c>
      <c r="C25" s="277">
        <v>1</v>
      </c>
      <c r="D25" s="275">
        <v>1</v>
      </c>
      <c r="E25" s="275" t="s">
        <v>194</v>
      </c>
      <c r="F25" s="275">
        <v>1</v>
      </c>
      <c r="G25" s="275" t="s">
        <v>194</v>
      </c>
      <c r="H25" s="275" t="s">
        <v>194</v>
      </c>
      <c r="I25" s="275" t="s">
        <v>194</v>
      </c>
      <c r="J25" s="275" t="s">
        <v>194</v>
      </c>
      <c r="K25" s="275" t="s">
        <v>194</v>
      </c>
      <c r="L25" s="275" t="s">
        <v>194</v>
      </c>
      <c r="M25" s="275">
        <v>1</v>
      </c>
      <c r="N25" s="275">
        <v>1</v>
      </c>
      <c r="O25" s="275" t="s">
        <v>194</v>
      </c>
      <c r="P25" s="275">
        <v>1</v>
      </c>
      <c r="Q25" s="275" t="s">
        <v>194</v>
      </c>
      <c r="R25" s="275" t="s">
        <v>194</v>
      </c>
      <c r="S25" s="275" t="s">
        <v>194</v>
      </c>
      <c r="T25" s="275" t="s">
        <v>194</v>
      </c>
      <c r="U25" s="275" t="s">
        <v>194</v>
      </c>
      <c r="V25" s="275" t="s">
        <v>194</v>
      </c>
      <c r="W25" s="275" t="s">
        <v>194</v>
      </c>
      <c r="X25" s="275" t="s">
        <v>194</v>
      </c>
      <c r="Y25" s="275" t="s">
        <v>194</v>
      </c>
      <c r="Z25" s="275" t="s">
        <v>194</v>
      </c>
      <c r="AA25" s="275" t="s">
        <v>194</v>
      </c>
    </row>
    <row r="26" spans="2:27" ht="18.75" customHeight="1">
      <c r="B26" s="278" t="s">
        <v>51</v>
      </c>
      <c r="C26" s="277" t="s">
        <v>194</v>
      </c>
      <c r="D26" s="275" t="s">
        <v>194</v>
      </c>
      <c r="E26" s="275" t="s">
        <v>194</v>
      </c>
      <c r="F26" s="275" t="s">
        <v>194</v>
      </c>
      <c r="G26" s="275" t="s">
        <v>194</v>
      </c>
      <c r="H26" s="275" t="s">
        <v>194</v>
      </c>
      <c r="I26" s="275" t="s">
        <v>194</v>
      </c>
      <c r="J26" s="275" t="s">
        <v>194</v>
      </c>
      <c r="K26" s="275" t="s">
        <v>194</v>
      </c>
      <c r="L26" s="275" t="s">
        <v>194</v>
      </c>
      <c r="M26" s="275" t="s">
        <v>194</v>
      </c>
      <c r="N26" s="275" t="s">
        <v>194</v>
      </c>
      <c r="O26" s="275" t="s">
        <v>194</v>
      </c>
      <c r="P26" s="275" t="s">
        <v>194</v>
      </c>
      <c r="Q26" s="275" t="s">
        <v>194</v>
      </c>
      <c r="R26" s="275" t="s">
        <v>194</v>
      </c>
      <c r="S26" s="275" t="s">
        <v>194</v>
      </c>
      <c r="T26" s="275" t="s">
        <v>194</v>
      </c>
      <c r="U26" s="275" t="s">
        <v>194</v>
      </c>
      <c r="V26" s="275" t="s">
        <v>194</v>
      </c>
      <c r="W26" s="275" t="s">
        <v>194</v>
      </c>
      <c r="X26" s="275" t="s">
        <v>194</v>
      </c>
      <c r="Y26" s="275" t="s">
        <v>194</v>
      </c>
      <c r="Z26" s="275" t="s">
        <v>194</v>
      </c>
      <c r="AA26" s="275" t="s">
        <v>194</v>
      </c>
    </row>
    <row r="27" spans="2:27" ht="18.75" customHeight="1">
      <c r="B27" s="278" t="s">
        <v>247</v>
      </c>
      <c r="C27" s="277" t="s">
        <v>194</v>
      </c>
      <c r="D27" s="275" t="s">
        <v>194</v>
      </c>
      <c r="E27" s="275" t="s">
        <v>194</v>
      </c>
      <c r="F27" s="275" t="s">
        <v>194</v>
      </c>
      <c r="G27" s="275" t="s">
        <v>194</v>
      </c>
      <c r="H27" s="275" t="s">
        <v>194</v>
      </c>
      <c r="I27" s="275" t="s">
        <v>194</v>
      </c>
      <c r="J27" s="275" t="s">
        <v>194</v>
      </c>
      <c r="K27" s="275" t="s">
        <v>194</v>
      </c>
      <c r="L27" s="275" t="s">
        <v>194</v>
      </c>
      <c r="M27" s="275" t="s">
        <v>194</v>
      </c>
      <c r="N27" s="275" t="s">
        <v>194</v>
      </c>
      <c r="O27" s="275" t="s">
        <v>194</v>
      </c>
      <c r="P27" s="275" t="s">
        <v>194</v>
      </c>
      <c r="Q27" s="275" t="s">
        <v>194</v>
      </c>
      <c r="R27" s="275" t="s">
        <v>194</v>
      </c>
      <c r="S27" s="275" t="s">
        <v>194</v>
      </c>
      <c r="T27" s="275" t="s">
        <v>194</v>
      </c>
      <c r="U27" s="275" t="s">
        <v>194</v>
      </c>
      <c r="V27" s="275" t="s">
        <v>194</v>
      </c>
      <c r="W27" s="275" t="s">
        <v>194</v>
      </c>
      <c r="X27" s="275" t="s">
        <v>194</v>
      </c>
      <c r="Y27" s="275" t="s">
        <v>194</v>
      </c>
      <c r="Z27" s="275" t="s">
        <v>194</v>
      </c>
      <c r="AA27" s="275" t="s">
        <v>194</v>
      </c>
    </row>
    <row r="28" spans="2:27" ht="18.75" customHeight="1">
      <c r="B28" s="278" t="s">
        <v>52</v>
      </c>
      <c r="C28" s="277" t="s">
        <v>194</v>
      </c>
      <c r="D28" s="275" t="s">
        <v>194</v>
      </c>
      <c r="E28" s="275" t="s">
        <v>194</v>
      </c>
      <c r="F28" s="275" t="s">
        <v>194</v>
      </c>
      <c r="G28" s="275" t="s">
        <v>194</v>
      </c>
      <c r="H28" s="275" t="s">
        <v>194</v>
      </c>
      <c r="I28" s="275" t="s">
        <v>194</v>
      </c>
      <c r="J28" s="275" t="s">
        <v>194</v>
      </c>
      <c r="K28" s="275" t="s">
        <v>194</v>
      </c>
      <c r="L28" s="275" t="s">
        <v>194</v>
      </c>
      <c r="M28" s="275" t="s">
        <v>194</v>
      </c>
      <c r="N28" s="275" t="s">
        <v>194</v>
      </c>
      <c r="O28" s="275" t="s">
        <v>194</v>
      </c>
      <c r="P28" s="275" t="s">
        <v>194</v>
      </c>
      <c r="Q28" s="275" t="s">
        <v>194</v>
      </c>
      <c r="R28" s="275" t="s">
        <v>194</v>
      </c>
      <c r="S28" s="275" t="s">
        <v>194</v>
      </c>
      <c r="T28" s="275" t="s">
        <v>194</v>
      </c>
      <c r="U28" s="275" t="s">
        <v>194</v>
      </c>
      <c r="V28" s="275" t="s">
        <v>194</v>
      </c>
      <c r="W28" s="275" t="s">
        <v>194</v>
      </c>
      <c r="X28" s="275" t="s">
        <v>194</v>
      </c>
      <c r="Y28" s="275" t="s">
        <v>194</v>
      </c>
      <c r="Z28" s="275" t="s">
        <v>194</v>
      </c>
      <c r="AA28" s="275" t="s">
        <v>194</v>
      </c>
    </row>
    <row r="29" spans="2:27" ht="18.75" customHeight="1">
      <c r="B29" s="278" t="s">
        <v>248</v>
      </c>
      <c r="C29" s="277" t="s">
        <v>194</v>
      </c>
      <c r="D29" s="275" t="s">
        <v>194</v>
      </c>
      <c r="E29" s="275" t="s">
        <v>194</v>
      </c>
      <c r="F29" s="275" t="s">
        <v>194</v>
      </c>
      <c r="G29" s="275" t="s">
        <v>194</v>
      </c>
      <c r="H29" s="275" t="s">
        <v>194</v>
      </c>
      <c r="I29" s="275" t="s">
        <v>194</v>
      </c>
      <c r="J29" s="275" t="s">
        <v>194</v>
      </c>
      <c r="K29" s="275" t="s">
        <v>194</v>
      </c>
      <c r="L29" s="275" t="s">
        <v>194</v>
      </c>
      <c r="M29" s="275" t="s">
        <v>194</v>
      </c>
      <c r="N29" s="275" t="s">
        <v>194</v>
      </c>
      <c r="O29" s="275" t="s">
        <v>194</v>
      </c>
      <c r="P29" s="275" t="s">
        <v>194</v>
      </c>
      <c r="Q29" s="275" t="s">
        <v>194</v>
      </c>
      <c r="R29" s="275" t="s">
        <v>194</v>
      </c>
      <c r="S29" s="275" t="s">
        <v>194</v>
      </c>
      <c r="T29" s="275" t="s">
        <v>194</v>
      </c>
      <c r="U29" s="275" t="s">
        <v>194</v>
      </c>
      <c r="V29" s="275" t="s">
        <v>194</v>
      </c>
      <c r="W29" s="275" t="s">
        <v>194</v>
      </c>
      <c r="X29" s="275" t="s">
        <v>194</v>
      </c>
      <c r="Y29" s="275" t="s">
        <v>194</v>
      </c>
      <c r="Z29" s="275" t="s">
        <v>194</v>
      </c>
      <c r="AA29" s="275" t="s">
        <v>194</v>
      </c>
    </row>
    <row r="30" spans="2:27" ht="18.75" customHeight="1">
      <c r="B30" s="278" t="s">
        <v>249</v>
      </c>
      <c r="C30" s="277">
        <v>1</v>
      </c>
      <c r="D30" s="275">
        <v>1</v>
      </c>
      <c r="E30" s="275" t="s">
        <v>194</v>
      </c>
      <c r="F30" s="275">
        <v>1</v>
      </c>
      <c r="G30" s="275" t="s">
        <v>194</v>
      </c>
      <c r="H30" s="275">
        <v>1</v>
      </c>
      <c r="I30" s="275">
        <v>1</v>
      </c>
      <c r="J30" s="275" t="s">
        <v>194</v>
      </c>
      <c r="K30" s="275">
        <v>1</v>
      </c>
      <c r="L30" s="275" t="s">
        <v>194</v>
      </c>
      <c r="M30" s="275" t="s">
        <v>194</v>
      </c>
      <c r="N30" s="275" t="s">
        <v>194</v>
      </c>
      <c r="O30" s="275" t="s">
        <v>194</v>
      </c>
      <c r="P30" s="275" t="s">
        <v>194</v>
      </c>
      <c r="Q30" s="275" t="s">
        <v>194</v>
      </c>
      <c r="R30" s="275" t="s">
        <v>194</v>
      </c>
      <c r="S30" s="275" t="s">
        <v>194</v>
      </c>
      <c r="T30" s="275" t="s">
        <v>194</v>
      </c>
      <c r="U30" s="275" t="s">
        <v>194</v>
      </c>
      <c r="V30" s="275" t="s">
        <v>194</v>
      </c>
      <c r="W30" s="275" t="s">
        <v>194</v>
      </c>
      <c r="X30" s="275" t="s">
        <v>194</v>
      </c>
      <c r="Y30" s="275" t="s">
        <v>194</v>
      </c>
      <c r="Z30" s="275" t="s">
        <v>194</v>
      </c>
      <c r="AA30" s="275" t="s">
        <v>194</v>
      </c>
    </row>
    <row r="31" spans="2:27" ht="18.75" customHeight="1">
      <c r="B31" s="278" t="s">
        <v>53</v>
      </c>
      <c r="C31" s="277">
        <v>1</v>
      </c>
      <c r="D31" s="275">
        <v>1</v>
      </c>
      <c r="E31" s="275" t="s">
        <v>194</v>
      </c>
      <c r="F31" s="275">
        <v>1</v>
      </c>
      <c r="G31" s="275" t="s">
        <v>194</v>
      </c>
      <c r="H31" s="275">
        <v>1</v>
      </c>
      <c r="I31" s="275">
        <v>1</v>
      </c>
      <c r="J31" s="275" t="s">
        <v>194</v>
      </c>
      <c r="K31" s="275">
        <v>1</v>
      </c>
      <c r="L31" s="275" t="s">
        <v>194</v>
      </c>
      <c r="M31" s="275" t="s">
        <v>194</v>
      </c>
      <c r="N31" s="275" t="s">
        <v>194</v>
      </c>
      <c r="O31" s="275" t="s">
        <v>194</v>
      </c>
      <c r="P31" s="275" t="s">
        <v>194</v>
      </c>
      <c r="Q31" s="275" t="s">
        <v>194</v>
      </c>
      <c r="R31" s="275" t="s">
        <v>194</v>
      </c>
      <c r="S31" s="275" t="s">
        <v>194</v>
      </c>
      <c r="T31" s="275" t="s">
        <v>194</v>
      </c>
      <c r="U31" s="275" t="s">
        <v>194</v>
      </c>
      <c r="V31" s="275" t="s">
        <v>194</v>
      </c>
      <c r="W31" s="275" t="s">
        <v>194</v>
      </c>
      <c r="X31" s="275" t="s">
        <v>194</v>
      </c>
      <c r="Y31" s="275" t="s">
        <v>194</v>
      </c>
      <c r="Z31" s="275" t="s">
        <v>194</v>
      </c>
      <c r="AA31" s="275" t="s">
        <v>194</v>
      </c>
    </row>
    <row r="32" spans="2:27" ht="18.75" customHeight="1">
      <c r="B32" s="278" t="s">
        <v>54</v>
      </c>
      <c r="C32" s="277" t="s">
        <v>194</v>
      </c>
      <c r="D32" s="275" t="s">
        <v>194</v>
      </c>
      <c r="E32" s="275" t="s">
        <v>194</v>
      </c>
      <c r="F32" s="275" t="s">
        <v>194</v>
      </c>
      <c r="G32" s="275" t="s">
        <v>194</v>
      </c>
      <c r="H32" s="275" t="s">
        <v>194</v>
      </c>
      <c r="I32" s="275" t="s">
        <v>194</v>
      </c>
      <c r="J32" s="275" t="s">
        <v>194</v>
      </c>
      <c r="K32" s="275" t="s">
        <v>194</v>
      </c>
      <c r="L32" s="275" t="s">
        <v>194</v>
      </c>
      <c r="M32" s="275" t="s">
        <v>194</v>
      </c>
      <c r="N32" s="275" t="s">
        <v>194</v>
      </c>
      <c r="O32" s="275" t="s">
        <v>194</v>
      </c>
      <c r="P32" s="275" t="s">
        <v>194</v>
      </c>
      <c r="Q32" s="275" t="s">
        <v>194</v>
      </c>
      <c r="R32" s="275" t="s">
        <v>194</v>
      </c>
      <c r="S32" s="275" t="s">
        <v>194</v>
      </c>
      <c r="T32" s="275" t="s">
        <v>194</v>
      </c>
      <c r="U32" s="275" t="s">
        <v>194</v>
      </c>
      <c r="V32" s="275" t="s">
        <v>194</v>
      </c>
      <c r="W32" s="275" t="s">
        <v>194</v>
      </c>
      <c r="X32" s="275" t="s">
        <v>194</v>
      </c>
      <c r="Y32" s="275" t="s">
        <v>194</v>
      </c>
      <c r="Z32" s="275" t="s">
        <v>194</v>
      </c>
      <c r="AA32" s="275" t="s">
        <v>194</v>
      </c>
    </row>
    <row r="33" spans="2:27" ht="18.75" customHeight="1">
      <c r="B33" s="278" t="s">
        <v>55</v>
      </c>
      <c r="C33" s="277">
        <v>2</v>
      </c>
      <c r="D33" s="275">
        <v>2</v>
      </c>
      <c r="E33" s="275" t="s">
        <v>194</v>
      </c>
      <c r="F33" s="275">
        <v>1</v>
      </c>
      <c r="G33" s="275">
        <v>1</v>
      </c>
      <c r="H33" s="275" t="s">
        <v>194</v>
      </c>
      <c r="I33" s="275" t="s">
        <v>194</v>
      </c>
      <c r="J33" s="275" t="s">
        <v>194</v>
      </c>
      <c r="K33" s="275" t="s">
        <v>194</v>
      </c>
      <c r="L33" s="275" t="s">
        <v>194</v>
      </c>
      <c r="M33" s="275">
        <v>1</v>
      </c>
      <c r="N33" s="275">
        <v>1</v>
      </c>
      <c r="O33" s="275" t="s">
        <v>194</v>
      </c>
      <c r="P33" s="275">
        <v>1</v>
      </c>
      <c r="Q33" s="275" t="s">
        <v>194</v>
      </c>
      <c r="R33" s="275">
        <v>1</v>
      </c>
      <c r="S33" s="275">
        <v>1</v>
      </c>
      <c r="T33" s="275" t="s">
        <v>194</v>
      </c>
      <c r="U33" s="275" t="s">
        <v>194</v>
      </c>
      <c r="V33" s="275">
        <v>1</v>
      </c>
      <c r="W33" s="275" t="s">
        <v>194</v>
      </c>
      <c r="X33" s="275" t="s">
        <v>194</v>
      </c>
      <c r="Y33" s="275" t="s">
        <v>194</v>
      </c>
      <c r="Z33" s="275" t="s">
        <v>194</v>
      </c>
      <c r="AA33" s="275" t="s">
        <v>194</v>
      </c>
    </row>
    <row r="34" spans="2:27" ht="18.75" customHeight="1">
      <c r="B34" s="278" t="s">
        <v>56</v>
      </c>
      <c r="C34" s="277">
        <v>1</v>
      </c>
      <c r="D34" s="275" t="s">
        <v>194</v>
      </c>
      <c r="E34" s="275">
        <v>1</v>
      </c>
      <c r="F34" s="275">
        <v>1</v>
      </c>
      <c r="G34" s="275" t="s">
        <v>194</v>
      </c>
      <c r="H34" s="275" t="s">
        <v>194</v>
      </c>
      <c r="I34" s="275" t="s">
        <v>194</v>
      </c>
      <c r="J34" s="275" t="s">
        <v>194</v>
      </c>
      <c r="K34" s="275" t="s">
        <v>194</v>
      </c>
      <c r="L34" s="275" t="s">
        <v>194</v>
      </c>
      <c r="M34" s="275">
        <v>1</v>
      </c>
      <c r="N34" s="275" t="s">
        <v>194</v>
      </c>
      <c r="O34" s="275">
        <v>1</v>
      </c>
      <c r="P34" s="275">
        <v>1</v>
      </c>
      <c r="Q34" s="275" t="s">
        <v>194</v>
      </c>
      <c r="R34" s="275" t="s">
        <v>194</v>
      </c>
      <c r="S34" s="275" t="s">
        <v>194</v>
      </c>
      <c r="T34" s="275" t="s">
        <v>194</v>
      </c>
      <c r="U34" s="275" t="s">
        <v>194</v>
      </c>
      <c r="V34" s="275" t="s">
        <v>194</v>
      </c>
      <c r="W34" s="275" t="s">
        <v>194</v>
      </c>
      <c r="X34" s="275" t="s">
        <v>194</v>
      </c>
      <c r="Y34" s="275" t="s">
        <v>194</v>
      </c>
      <c r="Z34" s="275" t="s">
        <v>194</v>
      </c>
      <c r="AA34" s="275" t="s">
        <v>194</v>
      </c>
    </row>
    <row r="35" spans="2:27" ht="18.75" customHeight="1">
      <c r="B35" s="278" t="s">
        <v>57</v>
      </c>
      <c r="C35" s="277" t="s">
        <v>194</v>
      </c>
      <c r="D35" s="275" t="s">
        <v>194</v>
      </c>
      <c r="E35" s="275" t="s">
        <v>194</v>
      </c>
      <c r="F35" s="275" t="s">
        <v>194</v>
      </c>
      <c r="G35" s="275" t="s">
        <v>194</v>
      </c>
      <c r="H35" s="275" t="s">
        <v>194</v>
      </c>
      <c r="I35" s="275" t="s">
        <v>194</v>
      </c>
      <c r="J35" s="275" t="s">
        <v>194</v>
      </c>
      <c r="K35" s="275" t="s">
        <v>194</v>
      </c>
      <c r="L35" s="275" t="s">
        <v>194</v>
      </c>
      <c r="M35" s="275" t="s">
        <v>194</v>
      </c>
      <c r="N35" s="275" t="s">
        <v>194</v>
      </c>
      <c r="O35" s="275" t="s">
        <v>194</v>
      </c>
      <c r="P35" s="275" t="s">
        <v>194</v>
      </c>
      <c r="Q35" s="275" t="s">
        <v>194</v>
      </c>
      <c r="R35" s="275" t="s">
        <v>194</v>
      </c>
      <c r="S35" s="275" t="s">
        <v>194</v>
      </c>
      <c r="T35" s="275" t="s">
        <v>194</v>
      </c>
      <c r="U35" s="275" t="s">
        <v>194</v>
      </c>
      <c r="V35" s="275" t="s">
        <v>194</v>
      </c>
      <c r="W35" s="275" t="s">
        <v>194</v>
      </c>
      <c r="X35" s="275" t="s">
        <v>194</v>
      </c>
      <c r="Y35" s="275" t="s">
        <v>194</v>
      </c>
      <c r="Z35" s="275" t="s">
        <v>194</v>
      </c>
      <c r="AA35" s="275" t="s">
        <v>194</v>
      </c>
    </row>
    <row r="36" spans="2:27" ht="18.75" customHeight="1">
      <c r="B36" s="278" t="s">
        <v>250</v>
      </c>
      <c r="C36" s="277" t="s">
        <v>194</v>
      </c>
      <c r="D36" s="275" t="s">
        <v>194</v>
      </c>
      <c r="E36" s="275" t="s">
        <v>194</v>
      </c>
      <c r="F36" s="275" t="s">
        <v>194</v>
      </c>
      <c r="G36" s="275" t="s">
        <v>194</v>
      </c>
      <c r="H36" s="275" t="s">
        <v>194</v>
      </c>
      <c r="I36" s="275" t="s">
        <v>194</v>
      </c>
      <c r="J36" s="275" t="s">
        <v>194</v>
      </c>
      <c r="K36" s="275" t="s">
        <v>194</v>
      </c>
      <c r="L36" s="275" t="s">
        <v>194</v>
      </c>
      <c r="M36" s="275" t="s">
        <v>194</v>
      </c>
      <c r="N36" s="275" t="s">
        <v>194</v>
      </c>
      <c r="O36" s="275" t="s">
        <v>194</v>
      </c>
      <c r="P36" s="275" t="s">
        <v>194</v>
      </c>
      <c r="Q36" s="275" t="s">
        <v>194</v>
      </c>
      <c r="R36" s="275" t="s">
        <v>194</v>
      </c>
      <c r="S36" s="275" t="s">
        <v>194</v>
      </c>
      <c r="T36" s="275" t="s">
        <v>194</v>
      </c>
      <c r="U36" s="275" t="s">
        <v>194</v>
      </c>
      <c r="V36" s="275" t="s">
        <v>194</v>
      </c>
      <c r="W36" s="275" t="s">
        <v>194</v>
      </c>
      <c r="X36" s="275" t="s">
        <v>194</v>
      </c>
      <c r="Y36" s="275" t="s">
        <v>194</v>
      </c>
      <c r="Z36" s="275" t="s">
        <v>194</v>
      </c>
      <c r="AA36" s="275" t="s">
        <v>194</v>
      </c>
    </row>
    <row r="37" spans="2:27" ht="18.75" customHeight="1" thickBot="1">
      <c r="B37" s="279" t="s">
        <v>251</v>
      </c>
      <c r="C37" s="280" t="s">
        <v>194</v>
      </c>
      <c r="D37" s="281" t="s">
        <v>194</v>
      </c>
      <c r="E37" s="281" t="s">
        <v>194</v>
      </c>
      <c r="F37" s="281" t="s">
        <v>194</v>
      </c>
      <c r="G37" s="281" t="s">
        <v>194</v>
      </c>
      <c r="H37" s="281" t="s">
        <v>194</v>
      </c>
      <c r="I37" s="281" t="s">
        <v>194</v>
      </c>
      <c r="J37" s="281" t="s">
        <v>194</v>
      </c>
      <c r="K37" s="281" t="s">
        <v>194</v>
      </c>
      <c r="L37" s="281" t="s">
        <v>194</v>
      </c>
      <c r="M37" s="281" t="s">
        <v>194</v>
      </c>
      <c r="N37" s="281" t="s">
        <v>194</v>
      </c>
      <c r="O37" s="281" t="s">
        <v>194</v>
      </c>
      <c r="P37" s="281" t="s">
        <v>194</v>
      </c>
      <c r="Q37" s="281" t="s">
        <v>194</v>
      </c>
      <c r="R37" s="281" t="s">
        <v>194</v>
      </c>
      <c r="S37" s="281" t="s">
        <v>194</v>
      </c>
      <c r="T37" s="281" t="s">
        <v>194</v>
      </c>
      <c r="U37" s="281" t="s">
        <v>194</v>
      </c>
      <c r="V37" s="281" t="s">
        <v>194</v>
      </c>
      <c r="W37" s="281" t="s">
        <v>194</v>
      </c>
      <c r="X37" s="281" t="s">
        <v>194</v>
      </c>
      <c r="Y37" s="281" t="s">
        <v>194</v>
      </c>
      <c r="Z37" s="281" t="s">
        <v>194</v>
      </c>
      <c r="AA37" s="281" t="s">
        <v>194</v>
      </c>
    </row>
    <row r="38" spans="2:27" ht="16.5" customHeight="1">
      <c r="B38" s="203" t="s">
        <v>355</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row>
  </sheetData>
  <mergeCells count="6">
    <mergeCell ref="B2:AA2"/>
    <mergeCell ref="B4:B5"/>
    <mergeCell ref="H4:L4"/>
    <mergeCell ref="W4:AA4"/>
    <mergeCell ref="R4:V4"/>
    <mergeCell ref="M4:Q4"/>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4"/>
  <sheetViews>
    <sheetView showGridLines="0" zoomScaleNormal="100" zoomScaleSheetLayoutView="80" workbookViewId="0"/>
  </sheetViews>
  <sheetFormatPr defaultRowHeight="13.5"/>
  <cols>
    <col min="1" max="1" width="18.5" style="38" bestFit="1" customWidth="1"/>
    <col min="2" max="2" width="18.875" style="38" customWidth="1"/>
    <col min="3" max="4" width="5.875" style="38" customWidth="1"/>
    <col min="5" max="17" width="4.625" style="38" customWidth="1"/>
    <col min="18" max="16384" width="9" style="38"/>
  </cols>
  <sheetData>
    <row r="2" spans="1:17" s="32" customFormat="1" ht="28.5" customHeight="1">
      <c r="A2" s="31"/>
      <c r="B2" s="652" t="s">
        <v>324</v>
      </c>
      <c r="C2" s="653"/>
      <c r="D2" s="653"/>
      <c r="E2" s="653"/>
      <c r="F2" s="653"/>
      <c r="G2" s="653"/>
      <c r="H2" s="653"/>
      <c r="I2" s="653"/>
      <c r="J2" s="653"/>
      <c r="K2" s="653"/>
      <c r="L2" s="653"/>
      <c r="M2" s="653"/>
      <c r="N2" s="653"/>
      <c r="O2" s="653"/>
      <c r="P2" s="653"/>
      <c r="Q2" s="653"/>
    </row>
    <row r="3" spans="1:17" s="33" customFormat="1" ht="15" customHeight="1" thickBot="1">
      <c r="B3" s="518" t="s">
        <v>552</v>
      </c>
      <c r="C3" s="84"/>
      <c r="D3" s="84"/>
      <c r="E3" s="84"/>
      <c r="F3" s="84"/>
      <c r="G3" s="84"/>
      <c r="H3" s="84"/>
      <c r="I3" s="84"/>
      <c r="J3" s="84"/>
      <c r="K3" s="84"/>
      <c r="L3" s="84"/>
      <c r="M3" s="84"/>
      <c r="N3" s="84"/>
      <c r="O3" s="84"/>
      <c r="P3" s="282"/>
      <c r="Q3" s="470" t="s">
        <v>258</v>
      </c>
    </row>
    <row r="4" spans="1:17" s="283" customFormat="1" ht="15" customHeight="1">
      <c r="B4" s="657" t="s">
        <v>180</v>
      </c>
      <c r="C4" s="654" t="s">
        <v>3</v>
      </c>
      <c r="D4" s="655"/>
      <c r="E4" s="656"/>
      <c r="F4" s="654" t="s">
        <v>137</v>
      </c>
      <c r="G4" s="655"/>
      <c r="H4" s="656"/>
      <c r="I4" s="654" t="s">
        <v>135</v>
      </c>
      <c r="J4" s="655"/>
      <c r="K4" s="656"/>
      <c r="L4" s="654" t="s">
        <v>138</v>
      </c>
      <c r="M4" s="655"/>
      <c r="N4" s="656"/>
      <c r="O4" s="654" t="s">
        <v>139</v>
      </c>
      <c r="P4" s="655"/>
      <c r="Q4" s="655"/>
    </row>
    <row r="5" spans="1:17" s="283" customFormat="1" ht="15" customHeight="1">
      <c r="B5" s="658"/>
      <c r="C5" s="469" t="s">
        <v>35</v>
      </c>
      <c r="D5" s="469" t="s">
        <v>39</v>
      </c>
      <c r="E5" s="469" t="s">
        <v>40</v>
      </c>
      <c r="F5" s="469" t="s">
        <v>35</v>
      </c>
      <c r="G5" s="469" t="s">
        <v>39</v>
      </c>
      <c r="H5" s="469" t="s">
        <v>40</v>
      </c>
      <c r="I5" s="469" t="s">
        <v>35</v>
      </c>
      <c r="J5" s="469" t="s">
        <v>39</v>
      </c>
      <c r="K5" s="469" t="s">
        <v>40</v>
      </c>
      <c r="L5" s="469" t="s">
        <v>35</v>
      </c>
      <c r="M5" s="469" t="s">
        <v>39</v>
      </c>
      <c r="N5" s="469" t="s">
        <v>40</v>
      </c>
      <c r="O5" s="469" t="s">
        <v>35</v>
      </c>
      <c r="P5" s="469" t="s">
        <v>39</v>
      </c>
      <c r="Q5" s="469" t="s">
        <v>40</v>
      </c>
    </row>
    <row r="6" spans="1:17" ht="17.100000000000001" customHeight="1">
      <c r="B6" s="40" t="s">
        <v>526</v>
      </c>
      <c r="C6" s="41">
        <v>1512</v>
      </c>
      <c r="D6" s="41">
        <v>990</v>
      </c>
      <c r="E6" s="41">
        <v>522</v>
      </c>
      <c r="F6" s="41">
        <v>473</v>
      </c>
      <c r="G6" s="41">
        <v>284</v>
      </c>
      <c r="H6" s="41">
        <v>189</v>
      </c>
      <c r="I6" s="41">
        <v>78</v>
      </c>
      <c r="J6" s="41">
        <v>53</v>
      </c>
      <c r="K6" s="41">
        <v>25</v>
      </c>
      <c r="L6" s="41">
        <v>448</v>
      </c>
      <c r="M6" s="41">
        <v>432</v>
      </c>
      <c r="N6" s="41">
        <v>16</v>
      </c>
      <c r="O6" s="41">
        <v>317</v>
      </c>
      <c r="P6" s="41">
        <v>122</v>
      </c>
      <c r="Q6" s="41">
        <v>195</v>
      </c>
    </row>
    <row r="7" spans="1:17" ht="17.100000000000001" customHeight="1">
      <c r="B7" s="42" t="s">
        <v>370</v>
      </c>
      <c r="C7" s="41">
        <v>1446</v>
      </c>
      <c r="D7" s="480">
        <v>919</v>
      </c>
      <c r="E7" s="480">
        <v>527</v>
      </c>
      <c r="F7" s="480">
        <v>448</v>
      </c>
      <c r="G7" s="480">
        <v>267</v>
      </c>
      <c r="H7" s="480">
        <v>181</v>
      </c>
      <c r="I7" s="480">
        <v>87</v>
      </c>
      <c r="J7" s="480">
        <v>60</v>
      </c>
      <c r="K7" s="480">
        <v>27</v>
      </c>
      <c r="L7" s="480">
        <v>394</v>
      </c>
      <c r="M7" s="480">
        <v>370</v>
      </c>
      <c r="N7" s="480">
        <v>24</v>
      </c>
      <c r="O7" s="480">
        <v>290</v>
      </c>
      <c r="P7" s="480">
        <v>116</v>
      </c>
      <c r="Q7" s="480">
        <v>174</v>
      </c>
    </row>
    <row r="8" spans="1:17" ht="17.100000000000001" customHeight="1">
      <c r="B8" s="42" t="s">
        <v>536</v>
      </c>
      <c r="C8" s="41">
        <v>1512</v>
      </c>
      <c r="D8" s="480">
        <v>990</v>
      </c>
      <c r="E8" s="480">
        <v>522</v>
      </c>
      <c r="F8" s="480">
        <v>487</v>
      </c>
      <c r="G8" s="480">
        <v>308</v>
      </c>
      <c r="H8" s="480">
        <v>179</v>
      </c>
      <c r="I8" s="480">
        <v>107</v>
      </c>
      <c r="J8" s="480">
        <v>82</v>
      </c>
      <c r="K8" s="480">
        <v>25</v>
      </c>
      <c r="L8" s="480">
        <v>432</v>
      </c>
      <c r="M8" s="480">
        <v>415</v>
      </c>
      <c r="N8" s="480">
        <v>17</v>
      </c>
      <c r="O8" s="480">
        <v>277</v>
      </c>
      <c r="P8" s="480">
        <v>103</v>
      </c>
      <c r="Q8" s="480">
        <v>174</v>
      </c>
    </row>
    <row r="9" spans="1:17" ht="17.100000000000001" customHeight="1">
      <c r="A9" s="52"/>
      <c r="B9" s="44" t="s">
        <v>12</v>
      </c>
      <c r="C9" s="41">
        <v>93</v>
      </c>
      <c r="D9" s="480">
        <v>72</v>
      </c>
      <c r="E9" s="480">
        <v>21</v>
      </c>
      <c r="F9" s="480">
        <v>11</v>
      </c>
      <c r="G9" s="480">
        <v>7</v>
      </c>
      <c r="H9" s="480">
        <v>4</v>
      </c>
      <c r="I9" s="480">
        <v>6</v>
      </c>
      <c r="J9" s="480">
        <v>6</v>
      </c>
      <c r="K9" s="480" t="s">
        <v>530</v>
      </c>
      <c r="L9" s="480">
        <v>56</v>
      </c>
      <c r="M9" s="480">
        <v>52</v>
      </c>
      <c r="N9" s="480">
        <v>4</v>
      </c>
      <c r="O9" s="480">
        <v>15</v>
      </c>
      <c r="P9" s="480">
        <v>5</v>
      </c>
      <c r="Q9" s="480">
        <v>10</v>
      </c>
    </row>
    <row r="10" spans="1:17" ht="17.100000000000001" customHeight="1">
      <c r="A10" s="52"/>
      <c r="B10" s="45" t="s">
        <v>13</v>
      </c>
      <c r="C10" s="41">
        <v>115</v>
      </c>
      <c r="D10" s="480">
        <v>19</v>
      </c>
      <c r="E10" s="480">
        <v>96</v>
      </c>
      <c r="F10" s="480">
        <v>35</v>
      </c>
      <c r="G10" s="480">
        <v>6</v>
      </c>
      <c r="H10" s="480">
        <v>29</v>
      </c>
      <c r="I10" s="480">
        <v>2</v>
      </c>
      <c r="J10" s="480">
        <v>1</v>
      </c>
      <c r="K10" s="480">
        <v>1</v>
      </c>
      <c r="L10" s="480">
        <v>3</v>
      </c>
      <c r="M10" s="480">
        <v>1</v>
      </c>
      <c r="N10" s="480">
        <v>2</v>
      </c>
      <c r="O10" s="480">
        <v>66</v>
      </c>
      <c r="P10" s="480">
        <v>7</v>
      </c>
      <c r="Q10" s="480">
        <v>59</v>
      </c>
    </row>
    <row r="11" spans="1:17" ht="17.100000000000001" customHeight="1">
      <c r="A11" s="52"/>
      <c r="B11" s="45" t="s">
        <v>14</v>
      </c>
      <c r="C11" s="41">
        <v>127</v>
      </c>
      <c r="D11" s="480">
        <v>48</v>
      </c>
      <c r="E11" s="480">
        <v>79</v>
      </c>
      <c r="F11" s="480">
        <v>40</v>
      </c>
      <c r="G11" s="480">
        <v>14</v>
      </c>
      <c r="H11" s="480">
        <v>26</v>
      </c>
      <c r="I11" s="480">
        <v>13</v>
      </c>
      <c r="J11" s="480">
        <v>8</v>
      </c>
      <c r="K11" s="480">
        <v>5</v>
      </c>
      <c r="L11" s="480">
        <v>8</v>
      </c>
      <c r="M11" s="480">
        <v>8</v>
      </c>
      <c r="N11" s="480" t="s">
        <v>530</v>
      </c>
      <c r="O11" s="480">
        <v>41</v>
      </c>
      <c r="P11" s="480">
        <v>12</v>
      </c>
      <c r="Q11" s="480">
        <v>29</v>
      </c>
    </row>
    <row r="12" spans="1:17" ht="17.100000000000001" customHeight="1">
      <c r="A12" s="52"/>
      <c r="B12" s="45" t="s">
        <v>18</v>
      </c>
      <c r="C12" s="41">
        <v>265</v>
      </c>
      <c r="D12" s="480">
        <v>82</v>
      </c>
      <c r="E12" s="480">
        <v>183</v>
      </c>
      <c r="F12" s="480">
        <v>98</v>
      </c>
      <c r="G12" s="480">
        <v>38</v>
      </c>
      <c r="H12" s="480">
        <v>60</v>
      </c>
      <c r="I12" s="480">
        <v>20</v>
      </c>
      <c r="J12" s="480">
        <v>8</v>
      </c>
      <c r="K12" s="480">
        <v>12</v>
      </c>
      <c r="L12" s="480">
        <v>8</v>
      </c>
      <c r="M12" s="480">
        <v>5</v>
      </c>
      <c r="N12" s="480">
        <v>3</v>
      </c>
      <c r="O12" s="480">
        <v>41</v>
      </c>
      <c r="P12" s="480">
        <v>7</v>
      </c>
      <c r="Q12" s="480">
        <v>34</v>
      </c>
    </row>
    <row r="13" spans="1:17" ht="17.100000000000001" customHeight="1">
      <c r="A13" s="52"/>
      <c r="B13" s="45" t="s">
        <v>17</v>
      </c>
      <c r="C13" s="41">
        <v>81</v>
      </c>
      <c r="D13" s="480">
        <v>74</v>
      </c>
      <c r="E13" s="480">
        <v>7</v>
      </c>
      <c r="F13" s="480">
        <v>53</v>
      </c>
      <c r="G13" s="480">
        <v>46</v>
      </c>
      <c r="H13" s="480">
        <v>7</v>
      </c>
      <c r="I13" s="480">
        <v>8</v>
      </c>
      <c r="J13" s="480">
        <v>8</v>
      </c>
      <c r="K13" s="480" t="s">
        <v>530</v>
      </c>
      <c r="L13" s="480">
        <v>7</v>
      </c>
      <c r="M13" s="480">
        <v>7</v>
      </c>
      <c r="N13" s="480" t="s">
        <v>530</v>
      </c>
      <c r="O13" s="480">
        <v>8</v>
      </c>
      <c r="P13" s="480">
        <v>8</v>
      </c>
      <c r="Q13" s="480" t="s">
        <v>530</v>
      </c>
    </row>
    <row r="14" spans="1:17" ht="17.100000000000001" customHeight="1">
      <c r="A14" s="52"/>
      <c r="B14" s="45" t="s">
        <v>15</v>
      </c>
      <c r="C14" s="41">
        <v>23</v>
      </c>
      <c r="D14" s="480">
        <v>16</v>
      </c>
      <c r="E14" s="480">
        <v>7</v>
      </c>
      <c r="F14" s="480">
        <v>8</v>
      </c>
      <c r="G14" s="480">
        <v>7</v>
      </c>
      <c r="H14" s="480">
        <v>1</v>
      </c>
      <c r="I14" s="480">
        <v>9</v>
      </c>
      <c r="J14" s="480">
        <v>6</v>
      </c>
      <c r="K14" s="480">
        <v>3</v>
      </c>
      <c r="L14" s="480" t="s">
        <v>530</v>
      </c>
      <c r="M14" s="480" t="s">
        <v>530</v>
      </c>
      <c r="N14" s="480" t="s">
        <v>530</v>
      </c>
      <c r="O14" s="480">
        <v>3</v>
      </c>
      <c r="P14" s="480" t="s">
        <v>530</v>
      </c>
      <c r="Q14" s="480">
        <v>3</v>
      </c>
    </row>
    <row r="15" spans="1:17" ht="17.100000000000001" customHeight="1">
      <c r="A15" s="52"/>
      <c r="B15" s="45" t="s">
        <v>16</v>
      </c>
      <c r="C15" s="41">
        <v>10</v>
      </c>
      <c r="D15" s="480">
        <v>7</v>
      </c>
      <c r="E15" s="480">
        <v>3</v>
      </c>
      <c r="F15" s="480" t="s">
        <v>530</v>
      </c>
      <c r="G15" s="480" t="s">
        <v>530</v>
      </c>
      <c r="H15" s="480" t="s">
        <v>530</v>
      </c>
      <c r="I15" s="480">
        <v>4</v>
      </c>
      <c r="J15" s="480">
        <v>3</v>
      </c>
      <c r="K15" s="480">
        <v>1</v>
      </c>
      <c r="L15" s="480" t="s">
        <v>530</v>
      </c>
      <c r="M15" s="480" t="s">
        <v>530</v>
      </c>
      <c r="N15" s="480" t="s">
        <v>530</v>
      </c>
      <c r="O15" s="480" t="s">
        <v>530</v>
      </c>
      <c r="P15" s="480" t="s">
        <v>530</v>
      </c>
      <c r="Q15" s="480" t="s">
        <v>530</v>
      </c>
    </row>
    <row r="16" spans="1:17" ht="17.100000000000001" customHeight="1">
      <c r="A16" s="52"/>
      <c r="B16" s="46" t="s">
        <v>327</v>
      </c>
      <c r="C16" s="41">
        <v>623</v>
      </c>
      <c r="D16" s="480">
        <v>520</v>
      </c>
      <c r="E16" s="480">
        <v>103</v>
      </c>
      <c r="F16" s="480">
        <v>166</v>
      </c>
      <c r="G16" s="480">
        <v>127</v>
      </c>
      <c r="H16" s="480">
        <v>39</v>
      </c>
      <c r="I16" s="480">
        <v>24</v>
      </c>
      <c r="J16" s="480">
        <v>23</v>
      </c>
      <c r="K16" s="480">
        <v>1</v>
      </c>
      <c r="L16" s="480">
        <v>301</v>
      </c>
      <c r="M16" s="480">
        <v>293</v>
      </c>
      <c r="N16" s="480">
        <v>8</v>
      </c>
      <c r="O16" s="480">
        <v>87</v>
      </c>
      <c r="P16" s="480">
        <v>53</v>
      </c>
      <c r="Q16" s="480">
        <v>34</v>
      </c>
    </row>
    <row r="17" spans="1:17" ht="17.100000000000001" customHeight="1">
      <c r="A17" s="52"/>
      <c r="B17" s="45" t="s">
        <v>328</v>
      </c>
      <c r="C17" s="41">
        <v>42</v>
      </c>
      <c r="D17" s="480">
        <v>39</v>
      </c>
      <c r="E17" s="480">
        <v>3</v>
      </c>
      <c r="F17" s="480">
        <v>19</v>
      </c>
      <c r="G17" s="480">
        <v>17</v>
      </c>
      <c r="H17" s="480">
        <v>2</v>
      </c>
      <c r="I17" s="480">
        <v>3</v>
      </c>
      <c r="J17" s="480">
        <v>3</v>
      </c>
      <c r="K17" s="480" t="s">
        <v>530</v>
      </c>
      <c r="L17" s="480">
        <v>11</v>
      </c>
      <c r="M17" s="480">
        <v>11</v>
      </c>
      <c r="N17" s="480" t="s">
        <v>530</v>
      </c>
      <c r="O17" s="480">
        <v>5</v>
      </c>
      <c r="P17" s="480">
        <v>5</v>
      </c>
      <c r="Q17" s="480" t="s">
        <v>530</v>
      </c>
    </row>
    <row r="18" spans="1:17">
      <c r="A18" s="52"/>
      <c r="B18" s="46" t="s">
        <v>329</v>
      </c>
      <c r="C18" s="41">
        <v>60</v>
      </c>
      <c r="D18" s="480">
        <v>60</v>
      </c>
      <c r="E18" s="480" t="s">
        <v>530</v>
      </c>
      <c r="F18" s="480">
        <v>19</v>
      </c>
      <c r="G18" s="480">
        <v>19</v>
      </c>
      <c r="H18" s="480" t="s">
        <v>530</v>
      </c>
      <c r="I18" s="480">
        <v>8</v>
      </c>
      <c r="J18" s="480">
        <v>8</v>
      </c>
      <c r="K18" s="480" t="s">
        <v>530</v>
      </c>
      <c r="L18" s="480">
        <v>25</v>
      </c>
      <c r="M18" s="480">
        <v>25</v>
      </c>
      <c r="N18" s="480" t="s">
        <v>530</v>
      </c>
      <c r="O18" s="480">
        <v>1</v>
      </c>
      <c r="P18" s="480">
        <v>1</v>
      </c>
      <c r="Q18" s="480" t="s">
        <v>530</v>
      </c>
    </row>
    <row r="19" spans="1:17" ht="17.100000000000001" customHeight="1">
      <c r="A19" s="52"/>
      <c r="B19" s="45" t="s">
        <v>330</v>
      </c>
      <c r="C19" s="41">
        <v>22</v>
      </c>
      <c r="D19" s="480">
        <v>15</v>
      </c>
      <c r="E19" s="480">
        <v>7</v>
      </c>
      <c r="F19" s="480">
        <v>4</v>
      </c>
      <c r="G19" s="480">
        <v>4</v>
      </c>
      <c r="H19" s="480" t="s">
        <v>530</v>
      </c>
      <c r="I19" s="480">
        <v>2</v>
      </c>
      <c r="J19" s="480">
        <v>2</v>
      </c>
      <c r="K19" s="480" t="s">
        <v>530</v>
      </c>
      <c r="L19" s="480">
        <v>5</v>
      </c>
      <c r="M19" s="480">
        <v>5</v>
      </c>
      <c r="N19" s="480" t="s">
        <v>530</v>
      </c>
      <c r="O19" s="480">
        <v>9</v>
      </c>
      <c r="P19" s="480">
        <v>4</v>
      </c>
      <c r="Q19" s="480">
        <v>5</v>
      </c>
    </row>
    <row r="20" spans="1:17" ht="17.100000000000001" customHeight="1">
      <c r="A20" s="52"/>
      <c r="B20" s="45" t="s">
        <v>19</v>
      </c>
      <c r="C20" s="41">
        <v>51</v>
      </c>
      <c r="D20" s="480">
        <v>38</v>
      </c>
      <c r="E20" s="480">
        <v>13</v>
      </c>
      <c r="F20" s="480">
        <v>34</v>
      </c>
      <c r="G20" s="480">
        <v>23</v>
      </c>
      <c r="H20" s="480">
        <v>11</v>
      </c>
      <c r="I20" s="480">
        <v>8</v>
      </c>
      <c r="J20" s="480">
        <v>6</v>
      </c>
      <c r="K20" s="480">
        <v>2</v>
      </c>
      <c r="L20" s="480">
        <v>8</v>
      </c>
      <c r="M20" s="480">
        <v>8</v>
      </c>
      <c r="N20" s="480" t="s">
        <v>530</v>
      </c>
      <c r="O20" s="480">
        <v>1</v>
      </c>
      <c r="P20" s="480">
        <v>1</v>
      </c>
      <c r="Q20" s="480" t="s">
        <v>530</v>
      </c>
    </row>
    <row r="21" spans="1:17" ht="33.75">
      <c r="A21" s="52"/>
      <c r="B21" s="46" t="s">
        <v>20</v>
      </c>
      <c r="C21" s="41">
        <v>1338</v>
      </c>
      <c r="D21" s="480">
        <v>869</v>
      </c>
      <c r="E21" s="480">
        <v>469</v>
      </c>
      <c r="F21" s="480">
        <v>386</v>
      </c>
      <c r="G21" s="480">
        <v>236</v>
      </c>
      <c r="H21" s="480">
        <v>150</v>
      </c>
      <c r="I21" s="480">
        <v>89</v>
      </c>
      <c r="J21" s="480">
        <v>71</v>
      </c>
      <c r="K21" s="480">
        <v>18</v>
      </c>
      <c r="L21" s="480">
        <v>404</v>
      </c>
      <c r="M21" s="480">
        <v>388</v>
      </c>
      <c r="N21" s="480">
        <v>16</v>
      </c>
      <c r="O21" s="480">
        <v>264</v>
      </c>
      <c r="P21" s="480">
        <v>100</v>
      </c>
      <c r="Q21" s="480">
        <v>164</v>
      </c>
    </row>
    <row r="22" spans="1:17" ht="23.25" thickBot="1">
      <c r="A22" s="52"/>
      <c r="B22" s="47" t="s">
        <v>21</v>
      </c>
      <c r="C22" s="481">
        <v>33</v>
      </c>
      <c r="D22" s="482">
        <v>24</v>
      </c>
      <c r="E22" s="482">
        <v>9</v>
      </c>
      <c r="F22" s="482">
        <v>17</v>
      </c>
      <c r="G22" s="482">
        <v>14</v>
      </c>
      <c r="H22" s="482">
        <v>3</v>
      </c>
      <c r="I22" s="48">
        <v>3</v>
      </c>
      <c r="J22" s="48">
        <v>1</v>
      </c>
      <c r="K22" s="48">
        <v>2</v>
      </c>
      <c r="L22" s="482">
        <v>7</v>
      </c>
      <c r="M22" s="482">
        <v>7</v>
      </c>
      <c r="N22" s="482" t="s">
        <v>530</v>
      </c>
      <c r="O22" s="482">
        <v>4</v>
      </c>
      <c r="P22" s="482">
        <v>1</v>
      </c>
      <c r="Q22" s="48">
        <v>3</v>
      </c>
    </row>
    <row r="23" spans="1:17" ht="5.25" hidden="1" customHeight="1">
      <c r="B23" s="284"/>
      <c r="C23" s="85"/>
      <c r="D23" s="85"/>
      <c r="E23" s="85"/>
      <c r="F23" s="85"/>
      <c r="G23" s="85"/>
      <c r="H23" s="85"/>
      <c r="I23" s="85"/>
      <c r="J23" s="85"/>
      <c r="K23" s="85"/>
      <c r="L23" s="85"/>
      <c r="M23" s="85"/>
      <c r="N23" s="85"/>
      <c r="O23" s="85"/>
      <c r="P23" s="85"/>
      <c r="Q23" s="85"/>
    </row>
    <row r="24" spans="1:17" ht="9.9499999999999993" customHeight="1">
      <c r="C24" s="52"/>
      <c r="D24" s="52"/>
    </row>
  </sheetData>
  <mergeCells count="7">
    <mergeCell ref="B2:Q2"/>
    <mergeCell ref="I4:K4"/>
    <mergeCell ref="L4:N4"/>
    <mergeCell ref="O4:Q4"/>
    <mergeCell ref="B4:B5"/>
    <mergeCell ref="C4:E4"/>
    <mergeCell ref="F4:H4"/>
  </mergeCells>
  <phoneticPr fontId="4"/>
  <printOptions horizontalCentered="1"/>
  <pageMargins left="0.7" right="0.7" top="0.75" bottom="0.75" header="0.3" footer="0.3"/>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4"/>
  <sheetViews>
    <sheetView showGridLines="0" zoomScaleNormal="100" zoomScaleSheetLayoutView="80" workbookViewId="0"/>
  </sheetViews>
  <sheetFormatPr defaultRowHeight="13.5"/>
  <cols>
    <col min="1" max="1" width="18.5" style="38" bestFit="1" customWidth="1"/>
    <col min="2" max="2" width="18.875" style="38" customWidth="1"/>
    <col min="3" max="17" width="4" style="38" customWidth="1"/>
    <col min="18" max="20" width="4.125" style="38" customWidth="1"/>
    <col min="21" max="16384" width="9" style="38"/>
  </cols>
  <sheetData>
    <row r="2" spans="1:20" s="32" customFormat="1" ht="24.75" customHeight="1">
      <c r="A2" s="31"/>
      <c r="B2" s="665" t="s">
        <v>444</v>
      </c>
      <c r="C2" s="666"/>
      <c r="D2" s="666"/>
      <c r="E2" s="666"/>
      <c r="F2" s="666"/>
      <c r="G2" s="666"/>
      <c r="H2" s="666"/>
      <c r="I2" s="666"/>
      <c r="J2" s="666"/>
      <c r="K2" s="666"/>
      <c r="L2" s="666"/>
      <c r="M2" s="666"/>
      <c r="N2" s="666"/>
      <c r="O2" s="666"/>
      <c r="P2" s="666"/>
      <c r="Q2" s="666"/>
      <c r="R2" s="666"/>
      <c r="S2" s="666"/>
      <c r="T2" s="666"/>
    </row>
    <row r="3" spans="1:20" s="33" customFormat="1" ht="10.5" customHeight="1" thickBot="1">
      <c r="B3" s="34"/>
      <c r="C3" s="35"/>
      <c r="D3" s="35"/>
      <c r="E3" s="35"/>
      <c r="F3" s="35"/>
      <c r="G3" s="35"/>
      <c r="H3" s="35"/>
      <c r="I3" s="35"/>
      <c r="J3" s="35"/>
      <c r="K3" s="35"/>
      <c r="L3" s="35"/>
      <c r="M3" s="35"/>
      <c r="N3" s="35"/>
      <c r="O3" s="35"/>
      <c r="P3" s="35"/>
      <c r="Q3" s="35"/>
      <c r="R3" s="35"/>
      <c r="S3" s="36"/>
      <c r="T3" s="37"/>
    </row>
    <row r="4" spans="1:20" ht="15" customHeight="1">
      <c r="B4" s="667" t="s">
        <v>180</v>
      </c>
      <c r="C4" s="659" t="s">
        <v>140</v>
      </c>
      <c r="D4" s="660"/>
      <c r="E4" s="661"/>
      <c r="F4" s="659" t="s">
        <v>141</v>
      </c>
      <c r="G4" s="660"/>
      <c r="H4" s="661"/>
      <c r="I4" s="659" t="s">
        <v>142</v>
      </c>
      <c r="J4" s="660"/>
      <c r="K4" s="661"/>
      <c r="L4" s="662" t="s">
        <v>143</v>
      </c>
      <c r="M4" s="663"/>
      <c r="N4" s="664"/>
      <c r="O4" s="659" t="s">
        <v>176</v>
      </c>
      <c r="P4" s="660"/>
      <c r="Q4" s="661"/>
      <c r="R4" s="659" t="s">
        <v>4</v>
      </c>
      <c r="S4" s="660"/>
      <c r="T4" s="660"/>
    </row>
    <row r="5" spans="1:20" ht="15" customHeight="1">
      <c r="B5" s="661"/>
      <c r="C5" s="469" t="s">
        <v>35</v>
      </c>
      <c r="D5" s="469" t="s">
        <v>39</v>
      </c>
      <c r="E5" s="469" t="s">
        <v>40</v>
      </c>
      <c r="F5" s="469" t="s">
        <v>35</v>
      </c>
      <c r="G5" s="469" t="s">
        <v>39</v>
      </c>
      <c r="H5" s="469" t="s">
        <v>40</v>
      </c>
      <c r="I5" s="469" t="s">
        <v>35</v>
      </c>
      <c r="J5" s="469" t="s">
        <v>39</v>
      </c>
      <c r="K5" s="469" t="s">
        <v>40</v>
      </c>
      <c r="L5" s="469" t="s">
        <v>99</v>
      </c>
      <c r="M5" s="469" t="s">
        <v>238</v>
      </c>
      <c r="N5" s="469" t="s">
        <v>156</v>
      </c>
      <c r="O5" s="469" t="s">
        <v>35</v>
      </c>
      <c r="P5" s="469" t="s">
        <v>39</v>
      </c>
      <c r="Q5" s="469" t="s">
        <v>40</v>
      </c>
      <c r="R5" s="471" t="s">
        <v>35</v>
      </c>
      <c r="S5" s="471" t="s">
        <v>39</v>
      </c>
      <c r="T5" s="471" t="s">
        <v>40</v>
      </c>
    </row>
    <row r="6" spans="1:20" ht="17.100000000000001" customHeight="1">
      <c r="B6" s="40" t="s">
        <v>526</v>
      </c>
      <c r="C6" s="41">
        <v>11</v>
      </c>
      <c r="D6" s="41">
        <v>10</v>
      </c>
      <c r="E6" s="41">
        <v>1</v>
      </c>
      <c r="F6" s="480">
        <v>40</v>
      </c>
      <c r="G6" s="480">
        <v>18</v>
      </c>
      <c r="H6" s="480">
        <v>22</v>
      </c>
      <c r="I6" s="41">
        <v>1</v>
      </c>
      <c r="J6" s="41" t="s">
        <v>194</v>
      </c>
      <c r="K6" s="41">
        <v>1</v>
      </c>
      <c r="L6" s="480">
        <v>18</v>
      </c>
      <c r="M6" s="480">
        <v>8</v>
      </c>
      <c r="N6" s="480">
        <v>10</v>
      </c>
      <c r="O6" s="480">
        <v>5</v>
      </c>
      <c r="P6" s="41">
        <v>2</v>
      </c>
      <c r="Q6" s="480">
        <v>3</v>
      </c>
      <c r="R6" s="480">
        <v>121</v>
      </c>
      <c r="S6" s="480">
        <v>61</v>
      </c>
      <c r="T6" s="480">
        <v>60</v>
      </c>
    </row>
    <row r="7" spans="1:20" ht="17.100000000000001" customHeight="1">
      <c r="B7" s="42" t="s">
        <v>527</v>
      </c>
      <c r="C7" s="41">
        <v>7</v>
      </c>
      <c r="D7" s="41">
        <v>7</v>
      </c>
      <c r="E7" s="41" t="s">
        <v>194</v>
      </c>
      <c r="F7" s="480">
        <v>53</v>
      </c>
      <c r="G7" s="480">
        <v>22</v>
      </c>
      <c r="H7" s="480">
        <v>31</v>
      </c>
      <c r="I7" s="41">
        <v>1</v>
      </c>
      <c r="J7" s="41">
        <v>1</v>
      </c>
      <c r="K7" s="41" t="s">
        <v>194</v>
      </c>
      <c r="L7" s="480">
        <v>15</v>
      </c>
      <c r="M7" s="41">
        <v>4</v>
      </c>
      <c r="N7" s="480">
        <v>11</v>
      </c>
      <c r="O7" s="480">
        <v>11</v>
      </c>
      <c r="P7" s="480">
        <v>3</v>
      </c>
      <c r="Q7" s="480">
        <v>8</v>
      </c>
      <c r="R7" s="43">
        <v>140</v>
      </c>
      <c r="S7" s="43">
        <v>69</v>
      </c>
      <c r="T7" s="43">
        <v>71</v>
      </c>
    </row>
    <row r="8" spans="1:20" ht="17.100000000000001" customHeight="1">
      <c r="B8" s="42" t="s">
        <v>528</v>
      </c>
      <c r="C8" s="41">
        <v>13</v>
      </c>
      <c r="D8" s="41">
        <v>13</v>
      </c>
      <c r="E8" s="41" t="s">
        <v>194</v>
      </c>
      <c r="F8" s="480">
        <v>55</v>
      </c>
      <c r="G8" s="480">
        <v>12</v>
      </c>
      <c r="H8" s="480">
        <v>43</v>
      </c>
      <c r="I8" s="41" t="s">
        <v>529</v>
      </c>
      <c r="J8" s="41" t="s">
        <v>529</v>
      </c>
      <c r="K8" s="41" t="s">
        <v>529</v>
      </c>
      <c r="L8" s="480">
        <v>21</v>
      </c>
      <c r="M8" s="41">
        <v>4</v>
      </c>
      <c r="N8" s="480">
        <v>17</v>
      </c>
      <c r="O8" s="480">
        <v>3</v>
      </c>
      <c r="P8" s="480">
        <v>1</v>
      </c>
      <c r="Q8" s="480">
        <v>2</v>
      </c>
      <c r="R8" s="43">
        <v>117</v>
      </c>
      <c r="S8" s="43">
        <v>52</v>
      </c>
      <c r="T8" s="43">
        <v>65</v>
      </c>
    </row>
    <row r="9" spans="1:20" ht="17.100000000000001" customHeight="1">
      <c r="B9" s="44" t="s">
        <v>12</v>
      </c>
      <c r="C9" s="41">
        <v>1</v>
      </c>
      <c r="D9" s="41">
        <v>1</v>
      </c>
      <c r="E9" s="41" t="s">
        <v>529</v>
      </c>
      <c r="F9" s="480">
        <v>2</v>
      </c>
      <c r="G9" s="480" t="s">
        <v>529</v>
      </c>
      <c r="H9" s="480">
        <v>2</v>
      </c>
      <c r="I9" s="41" t="s">
        <v>529</v>
      </c>
      <c r="J9" s="41" t="s">
        <v>529</v>
      </c>
      <c r="K9" s="41" t="s">
        <v>529</v>
      </c>
      <c r="L9" s="480" t="s">
        <v>529</v>
      </c>
      <c r="M9" s="41" t="s">
        <v>529</v>
      </c>
      <c r="N9" s="480" t="s">
        <v>529</v>
      </c>
      <c r="O9" s="480" t="s">
        <v>529</v>
      </c>
      <c r="P9" s="480" t="s">
        <v>529</v>
      </c>
      <c r="Q9" s="480" t="s">
        <v>529</v>
      </c>
      <c r="R9" s="43">
        <v>2</v>
      </c>
      <c r="S9" s="43">
        <v>1</v>
      </c>
      <c r="T9" s="43">
        <v>1</v>
      </c>
    </row>
    <row r="10" spans="1:20" ht="17.100000000000001" customHeight="1">
      <c r="B10" s="45" t="s">
        <v>13</v>
      </c>
      <c r="C10" s="41" t="s">
        <v>529</v>
      </c>
      <c r="D10" s="41" t="s">
        <v>529</v>
      </c>
      <c r="E10" s="41" t="s">
        <v>529</v>
      </c>
      <c r="F10" s="480" t="s">
        <v>529</v>
      </c>
      <c r="G10" s="480" t="s">
        <v>529</v>
      </c>
      <c r="H10" s="480" t="s">
        <v>529</v>
      </c>
      <c r="I10" s="41" t="s">
        <v>529</v>
      </c>
      <c r="J10" s="41" t="s">
        <v>529</v>
      </c>
      <c r="K10" s="41" t="s">
        <v>529</v>
      </c>
      <c r="L10" s="480" t="s">
        <v>529</v>
      </c>
      <c r="M10" s="41" t="s">
        <v>529</v>
      </c>
      <c r="N10" s="480" t="s">
        <v>529</v>
      </c>
      <c r="O10" s="480" t="s">
        <v>529</v>
      </c>
      <c r="P10" s="480" t="s">
        <v>529</v>
      </c>
      <c r="Q10" s="480" t="s">
        <v>529</v>
      </c>
      <c r="R10" s="43">
        <v>9</v>
      </c>
      <c r="S10" s="43">
        <v>4</v>
      </c>
      <c r="T10" s="43">
        <v>5</v>
      </c>
    </row>
    <row r="11" spans="1:20" ht="17.100000000000001" customHeight="1">
      <c r="B11" s="45" t="s">
        <v>14</v>
      </c>
      <c r="C11" s="41">
        <v>1</v>
      </c>
      <c r="D11" s="41">
        <v>1</v>
      </c>
      <c r="E11" s="41" t="s">
        <v>529</v>
      </c>
      <c r="F11" s="480">
        <v>6</v>
      </c>
      <c r="G11" s="480" t="s">
        <v>529</v>
      </c>
      <c r="H11" s="480">
        <v>6</v>
      </c>
      <c r="I11" s="41" t="s">
        <v>529</v>
      </c>
      <c r="J11" s="41" t="s">
        <v>529</v>
      </c>
      <c r="K11" s="41" t="s">
        <v>529</v>
      </c>
      <c r="L11" s="480" t="s">
        <v>529</v>
      </c>
      <c r="M11" s="41" t="s">
        <v>529</v>
      </c>
      <c r="N11" s="480" t="s">
        <v>529</v>
      </c>
      <c r="O11" s="480">
        <v>1</v>
      </c>
      <c r="P11" s="480" t="s">
        <v>529</v>
      </c>
      <c r="Q11" s="480">
        <v>1</v>
      </c>
      <c r="R11" s="43">
        <v>17</v>
      </c>
      <c r="S11" s="43">
        <v>5</v>
      </c>
      <c r="T11" s="43">
        <v>12</v>
      </c>
    </row>
    <row r="12" spans="1:20" ht="17.100000000000001" customHeight="1">
      <c r="B12" s="45" t="s">
        <v>18</v>
      </c>
      <c r="C12" s="41">
        <v>2</v>
      </c>
      <c r="D12" s="41">
        <v>2</v>
      </c>
      <c r="E12" s="41" t="s">
        <v>529</v>
      </c>
      <c r="F12" s="480">
        <v>33</v>
      </c>
      <c r="G12" s="480">
        <v>9</v>
      </c>
      <c r="H12" s="480">
        <v>24</v>
      </c>
      <c r="I12" s="41" t="s">
        <v>529</v>
      </c>
      <c r="J12" s="41" t="s">
        <v>529</v>
      </c>
      <c r="K12" s="41" t="s">
        <v>529</v>
      </c>
      <c r="L12" s="480">
        <v>20</v>
      </c>
      <c r="M12" s="41">
        <v>4</v>
      </c>
      <c r="N12" s="480">
        <v>16</v>
      </c>
      <c r="O12" s="480">
        <v>2</v>
      </c>
      <c r="P12" s="480">
        <v>1</v>
      </c>
      <c r="Q12" s="480">
        <v>1</v>
      </c>
      <c r="R12" s="43">
        <v>41</v>
      </c>
      <c r="S12" s="43">
        <v>8</v>
      </c>
      <c r="T12" s="43">
        <v>33</v>
      </c>
    </row>
    <row r="13" spans="1:20" ht="17.100000000000001" customHeight="1">
      <c r="B13" s="45" t="s">
        <v>17</v>
      </c>
      <c r="C13" s="41" t="s">
        <v>529</v>
      </c>
      <c r="D13" s="41" t="s">
        <v>529</v>
      </c>
      <c r="E13" s="41" t="s">
        <v>529</v>
      </c>
      <c r="F13" s="480" t="s">
        <v>529</v>
      </c>
      <c r="G13" s="480" t="s">
        <v>529</v>
      </c>
      <c r="H13" s="480" t="s">
        <v>529</v>
      </c>
      <c r="I13" s="41" t="s">
        <v>529</v>
      </c>
      <c r="J13" s="41" t="s">
        <v>529</v>
      </c>
      <c r="K13" s="41" t="s">
        <v>529</v>
      </c>
      <c r="L13" s="480" t="s">
        <v>529</v>
      </c>
      <c r="M13" s="41" t="s">
        <v>529</v>
      </c>
      <c r="N13" s="480" t="s">
        <v>529</v>
      </c>
      <c r="O13" s="480" t="s">
        <v>529</v>
      </c>
      <c r="P13" s="480" t="s">
        <v>529</v>
      </c>
      <c r="Q13" s="480" t="s">
        <v>529</v>
      </c>
      <c r="R13" s="43">
        <v>5</v>
      </c>
      <c r="S13" s="43">
        <v>5</v>
      </c>
      <c r="T13" s="43" t="s">
        <v>529</v>
      </c>
    </row>
    <row r="14" spans="1:20" ht="17.100000000000001" customHeight="1">
      <c r="B14" s="45" t="s">
        <v>15</v>
      </c>
      <c r="C14" s="41" t="s">
        <v>529</v>
      </c>
      <c r="D14" s="41" t="s">
        <v>529</v>
      </c>
      <c r="E14" s="41" t="s">
        <v>529</v>
      </c>
      <c r="F14" s="480" t="s">
        <v>529</v>
      </c>
      <c r="G14" s="480" t="s">
        <v>529</v>
      </c>
      <c r="H14" s="480" t="s">
        <v>529</v>
      </c>
      <c r="I14" s="41" t="s">
        <v>529</v>
      </c>
      <c r="J14" s="41" t="s">
        <v>529</v>
      </c>
      <c r="K14" s="41" t="s">
        <v>529</v>
      </c>
      <c r="L14" s="480" t="s">
        <v>529</v>
      </c>
      <c r="M14" s="41" t="s">
        <v>529</v>
      </c>
      <c r="N14" s="480" t="s">
        <v>529</v>
      </c>
      <c r="O14" s="480" t="s">
        <v>529</v>
      </c>
      <c r="P14" s="480" t="s">
        <v>529</v>
      </c>
      <c r="Q14" s="480" t="s">
        <v>529</v>
      </c>
      <c r="R14" s="43">
        <v>3</v>
      </c>
      <c r="S14" s="43">
        <v>3</v>
      </c>
      <c r="T14" s="43" t="s">
        <v>529</v>
      </c>
    </row>
    <row r="15" spans="1:20" ht="17.100000000000001" customHeight="1">
      <c r="B15" s="45" t="s">
        <v>16</v>
      </c>
      <c r="C15" s="41" t="s">
        <v>529</v>
      </c>
      <c r="D15" s="41" t="s">
        <v>529</v>
      </c>
      <c r="E15" s="41" t="s">
        <v>529</v>
      </c>
      <c r="F15" s="480" t="s">
        <v>529</v>
      </c>
      <c r="G15" s="480" t="s">
        <v>529</v>
      </c>
      <c r="H15" s="480" t="s">
        <v>529</v>
      </c>
      <c r="I15" s="41" t="s">
        <v>529</v>
      </c>
      <c r="J15" s="41" t="s">
        <v>529</v>
      </c>
      <c r="K15" s="41" t="s">
        <v>529</v>
      </c>
      <c r="L15" s="480" t="s">
        <v>529</v>
      </c>
      <c r="M15" s="41" t="s">
        <v>529</v>
      </c>
      <c r="N15" s="480" t="s">
        <v>529</v>
      </c>
      <c r="O15" s="480" t="s">
        <v>529</v>
      </c>
      <c r="P15" s="480" t="s">
        <v>529</v>
      </c>
      <c r="Q15" s="480" t="s">
        <v>529</v>
      </c>
      <c r="R15" s="43">
        <v>6</v>
      </c>
      <c r="S15" s="43">
        <v>4</v>
      </c>
      <c r="T15" s="43">
        <v>2</v>
      </c>
    </row>
    <row r="16" spans="1:20" ht="17.100000000000001" customHeight="1">
      <c r="B16" s="46" t="s">
        <v>537</v>
      </c>
      <c r="C16" s="41">
        <v>5</v>
      </c>
      <c r="D16" s="41">
        <v>5</v>
      </c>
      <c r="E16" s="41" t="s">
        <v>529</v>
      </c>
      <c r="F16" s="480">
        <v>14</v>
      </c>
      <c r="G16" s="480">
        <v>3</v>
      </c>
      <c r="H16" s="480">
        <v>11</v>
      </c>
      <c r="I16" s="41" t="s">
        <v>529</v>
      </c>
      <c r="J16" s="41" t="s">
        <v>529</v>
      </c>
      <c r="K16" s="41" t="s">
        <v>529</v>
      </c>
      <c r="L16" s="480">
        <v>1</v>
      </c>
      <c r="M16" s="41" t="s">
        <v>529</v>
      </c>
      <c r="N16" s="480">
        <v>1</v>
      </c>
      <c r="O16" s="480" t="s">
        <v>529</v>
      </c>
      <c r="P16" s="480" t="s">
        <v>529</v>
      </c>
      <c r="Q16" s="480" t="s">
        <v>529</v>
      </c>
      <c r="R16" s="43">
        <v>25</v>
      </c>
      <c r="S16" s="43">
        <v>16</v>
      </c>
      <c r="T16" s="43">
        <v>9</v>
      </c>
    </row>
    <row r="17" spans="2:20" ht="17.100000000000001" customHeight="1">
      <c r="B17" s="45" t="s">
        <v>531</v>
      </c>
      <c r="C17" s="41">
        <v>2</v>
      </c>
      <c r="D17" s="41">
        <v>2</v>
      </c>
      <c r="E17" s="41" t="s">
        <v>529</v>
      </c>
      <c r="F17" s="480" t="s">
        <v>529</v>
      </c>
      <c r="G17" s="480" t="s">
        <v>529</v>
      </c>
      <c r="H17" s="480" t="s">
        <v>529</v>
      </c>
      <c r="I17" s="41" t="s">
        <v>529</v>
      </c>
      <c r="J17" s="41" t="s">
        <v>529</v>
      </c>
      <c r="K17" s="41" t="s">
        <v>529</v>
      </c>
      <c r="L17" s="480" t="s">
        <v>529</v>
      </c>
      <c r="M17" s="41" t="s">
        <v>529</v>
      </c>
      <c r="N17" s="480" t="s">
        <v>529</v>
      </c>
      <c r="O17" s="480" t="s">
        <v>529</v>
      </c>
      <c r="P17" s="480" t="s">
        <v>529</v>
      </c>
      <c r="Q17" s="480" t="s">
        <v>529</v>
      </c>
      <c r="R17" s="43">
        <v>2</v>
      </c>
      <c r="S17" s="43">
        <v>1</v>
      </c>
      <c r="T17" s="43">
        <v>1</v>
      </c>
    </row>
    <row r="18" spans="2:20">
      <c r="B18" s="46" t="s">
        <v>532</v>
      </c>
      <c r="C18" s="41">
        <v>2</v>
      </c>
      <c r="D18" s="41">
        <v>2</v>
      </c>
      <c r="E18" s="41" t="s">
        <v>529</v>
      </c>
      <c r="F18" s="480" t="s">
        <v>529</v>
      </c>
      <c r="G18" s="480" t="s">
        <v>529</v>
      </c>
      <c r="H18" s="480" t="s">
        <v>529</v>
      </c>
      <c r="I18" s="41" t="s">
        <v>529</v>
      </c>
      <c r="J18" s="41" t="s">
        <v>529</v>
      </c>
      <c r="K18" s="41" t="s">
        <v>529</v>
      </c>
      <c r="L18" s="480" t="s">
        <v>529</v>
      </c>
      <c r="M18" s="41" t="s">
        <v>529</v>
      </c>
      <c r="N18" s="480" t="s">
        <v>529</v>
      </c>
      <c r="O18" s="480" t="s">
        <v>529</v>
      </c>
      <c r="P18" s="480" t="s">
        <v>529</v>
      </c>
      <c r="Q18" s="480" t="s">
        <v>529</v>
      </c>
      <c r="R18" s="43">
        <v>5</v>
      </c>
      <c r="S18" s="43">
        <v>5</v>
      </c>
      <c r="T18" s="43" t="s">
        <v>529</v>
      </c>
    </row>
    <row r="19" spans="2:20" ht="17.100000000000001" customHeight="1">
      <c r="B19" s="45" t="s">
        <v>533</v>
      </c>
      <c r="C19" s="41" t="s">
        <v>529</v>
      </c>
      <c r="D19" s="41" t="s">
        <v>529</v>
      </c>
      <c r="E19" s="41" t="s">
        <v>529</v>
      </c>
      <c r="F19" s="480" t="s">
        <v>529</v>
      </c>
      <c r="G19" s="480" t="s">
        <v>529</v>
      </c>
      <c r="H19" s="480" t="s">
        <v>529</v>
      </c>
      <c r="I19" s="41" t="s">
        <v>529</v>
      </c>
      <c r="J19" s="41" t="s">
        <v>529</v>
      </c>
      <c r="K19" s="41" t="s">
        <v>529</v>
      </c>
      <c r="L19" s="480" t="s">
        <v>529</v>
      </c>
      <c r="M19" s="41" t="s">
        <v>529</v>
      </c>
      <c r="N19" s="480" t="s">
        <v>529</v>
      </c>
      <c r="O19" s="480" t="s">
        <v>529</v>
      </c>
      <c r="P19" s="480" t="s">
        <v>529</v>
      </c>
      <c r="Q19" s="480" t="s">
        <v>529</v>
      </c>
      <c r="R19" s="43">
        <v>2</v>
      </c>
      <c r="S19" s="43" t="s">
        <v>529</v>
      </c>
      <c r="T19" s="43">
        <v>2</v>
      </c>
    </row>
    <row r="20" spans="2:20" ht="17.100000000000001" customHeight="1">
      <c r="B20" s="45" t="s">
        <v>19</v>
      </c>
      <c r="C20" s="41" t="s">
        <v>529</v>
      </c>
      <c r="D20" s="41" t="s">
        <v>529</v>
      </c>
      <c r="E20" s="41" t="s">
        <v>529</v>
      </c>
      <c r="F20" s="480" t="s">
        <v>529</v>
      </c>
      <c r="G20" s="480" t="s">
        <v>529</v>
      </c>
      <c r="H20" s="480" t="s">
        <v>529</v>
      </c>
      <c r="I20" s="41" t="s">
        <v>529</v>
      </c>
      <c r="J20" s="41" t="s">
        <v>529</v>
      </c>
      <c r="K20" s="41" t="s">
        <v>529</v>
      </c>
      <c r="L20" s="480" t="s">
        <v>529</v>
      </c>
      <c r="M20" s="41" t="s">
        <v>529</v>
      </c>
      <c r="N20" s="480" t="s">
        <v>529</v>
      </c>
      <c r="O20" s="480" t="s">
        <v>529</v>
      </c>
      <c r="P20" s="480" t="s">
        <v>529</v>
      </c>
      <c r="Q20" s="480" t="s">
        <v>529</v>
      </c>
      <c r="R20" s="43" t="s">
        <v>529</v>
      </c>
      <c r="S20" s="43" t="s">
        <v>529</v>
      </c>
      <c r="T20" s="43" t="s">
        <v>529</v>
      </c>
    </row>
    <row r="21" spans="2:20" ht="33.75">
      <c r="B21" s="46" t="s">
        <v>534</v>
      </c>
      <c r="C21" s="41">
        <v>13</v>
      </c>
      <c r="D21" s="41">
        <v>13</v>
      </c>
      <c r="E21" s="41" t="s">
        <v>529</v>
      </c>
      <c r="F21" s="480">
        <v>52</v>
      </c>
      <c r="G21" s="480">
        <v>10</v>
      </c>
      <c r="H21" s="480">
        <v>42</v>
      </c>
      <c r="I21" s="41" t="s">
        <v>529</v>
      </c>
      <c r="J21" s="41" t="s">
        <v>529</v>
      </c>
      <c r="K21" s="41" t="s">
        <v>529</v>
      </c>
      <c r="L21" s="480">
        <v>20</v>
      </c>
      <c r="M21" s="41">
        <v>4</v>
      </c>
      <c r="N21" s="480">
        <v>16</v>
      </c>
      <c r="O21" s="480">
        <v>2</v>
      </c>
      <c r="P21" s="480">
        <v>1</v>
      </c>
      <c r="Q21" s="480">
        <v>1</v>
      </c>
      <c r="R21" s="43">
        <v>108</v>
      </c>
      <c r="S21" s="43">
        <v>46</v>
      </c>
      <c r="T21" s="43">
        <v>62</v>
      </c>
    </row>
    <row r="22" spans="2:20" ht="23.25" thickBot="1">
      <c r="B22" s="47" t="s">
        <v>535</v>
      </c>
      <c r="C22" s="480" t="s">
        <v>529</v>
      </c>
      <c r="D22" s="480" t="s">
        <v>529</v>
      </c>
      <c r="E22" s="41" t="s">
        <v>529</v>
      </c>
      <c r="F22" s="48" t="s">
        <v>529</v>
      </c>
      <c r="G22" s="48" t="s">
        <v>529</v>
      </c>
      <c r="H22" s="48" t="s">
        <v>529</v>
      </c>
      <c r="I22" s="48" t="s">
        <v>529</v>
      </c>
      <c r="J22" s="48" t="s">
        <v>529</v>
      </c>
      <c r="K22" s="48" t="s">
        <v>529</v>
      </c>
      <c r="L22" s="48" t="s">
        <v>529</v>
      </c>
      <c r="M22" s="48" t="s">
        <v>529</v>
      </c>
      <c r="N22" s="48" t="s">
        <v>529</v>
      </c>
      <c r="O22" s="48" t="s">
        <v>529</v>
      </c>
      <c r="P22" s="48" t="s">
        <v>529</v>
      </c>
      <c r="Q22" s="48" t="s">
        <v>529</v>
      </c>
      <c r="R22" s="49">
        <v>2</v>
      </c>
      <c r="S22" s="49">
        <v>1</v>
      </c>
      <c r="T22" s="49">
        <v>1</v>
      </c>
    </row>
    <row r="23" spans="2:20" ht="17.100000000000001" customHeight="1">
      <c r="B23" s="50" t="s">
        <v>358</v>
      </c>
      <c r="C23" s="51"/>
      <c r="D23" s="51"/>
      <c r="E23" s="51"/>
      <c r="F23" s="52"/>
      <c r="G23" s="52"/>
      <c r="H23" s="52"/>
      <c r="I23" s="52"/>
      <c r="J23" s="52"/>
      <c r="K23" s="52"/>
      <c r="L23" s="52"/>
      <c r="M23" s="52"/>
      <c r="N23" s="52"/>
      <c r="O23" s="52"/>
      <c r="P23" s="52"/>
      <c r="Q23" s="52"/>
      <c r="R23" s="52"/>
      <c r="S23" s="52"/>
      <c r="T23" s="52"/>
    </row>
    <row r="24" spans="2:20">
      <c r="C24" s="52"/>
      <c r="F24" s="52"/>
      <c r="G24" s="52"/>
      <c r="H24" s="52"/>
      <c r="I24" s="52"/>
      <c r="J24" s="52"/>
      <c r="K24" s="52"/>
      <c r="L24" s="52"/>
      <c r="M24" s="52"/>
      <c r="N24" s="52"/>
      <c r="O24" s="52"/>
      <c r="P24" s="52"/>
      <c r="Q24" s="52"/>
      <c r="R24" s="52"/>
      <c r="S24" s="52"/>
      <c r="T24" s="52"/>
    </row>
  </sheetData>
  <mergeCells count="8">
    <mergeCell ref="C4:E4"/>
    <mergeCell ref="F4:H4"/>
    <mergeCell ref="L4:N4"/>
    <mergeCell ref="B2:T2"/>
    <mergeCell ref="B4:B5"/>
    <mergeCell ref="R4:T4"/>
    <mergeCell ref="O4:Q4"/>
    <mergeCell ref="I4:K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Z122"/>
  <sheetViews>
    <sheetView showGridLines="0" zoomScale="120" zoomScaleNormal="120" zoomScaleSheetLayoutView="85" workbookViewId="0"/>
  </sheetViews>
  <sheetFormatPr defaultRowHeight="11.25"/>
  <cols>
    <col min="1" max="1" width="1.625" style="263" customWidth="1"/>
    <col min="2" max="2" width="2.25" style="263" customWidth="1"/>
    <col min="3" max="3" width="4.625" style="263" customWidth="1"/>
    <col min="4" max="6" width="5.125" style="263" customWidth="1"/>
    <col min="7" max="8" width="4.625" style="263" customWidth="1"/>
    <col min="9" max="9" width="4.75" style="263" customWidth="1"/>
    <col min="10" max="11" width="3.75" style="263" customWidth="1"/>
    <col min="12" max="12" width="3.625" style="263" customWidth="1"/>
    <col min="13" max="17" width="3.375" style="263" customWidth="1"/>
    <col min="18" max="18" width="4.25" style="263" customWidth="1"/>
    <col min="19" max="19" width="4.125" style="263" customWidth="1"/>
    <col min="20" max="21" width="4.75" style="263" customWidth="1"/>
    <col min="22" max="23" width="3.875" style="263" customWidth="1"/>
    <col min="24" max="24" width="3.625" style="263" customWidth="1"/>
    <col min="25" max="25" width="0.25" style="263" customWidth="1"/>
    <col min="26" max="26" width="4.25" style="263" customWidth="1"/>
    <col min="27" max="28" width="3.75" style="263" customWidth="1"/>
    <col min="29" max="29" width="3.375" style="263" customWidth="1"/>
    <col min="30" max="34" width="2.625" style="263" customWidth="1"/>
    <col min="35" max="35" width="4.25" style="263" customWidth="1"/>
    <col min="36" max="36" width="3.75" style="263" customWidth="1"/>
    <col min="37" max="38" width="4.25" style="263" customWidth="1"/>
    <col min="39" max="40" width="3.75" style="263" customWidth="1"/>
    <col min="41" max="41" width="3.25" style="263" customWidth="1"/>
    <col min="42" max="45" width="3.75" style="263" customWidth="1"/>
    <col min="46" max="50" width="2.5" style="263" customWidth="1"/>
    <col min="51" max="51" width="4.25" style="263" customWidth="1"/>
    <col min="52" max="52" width="4.625" style="263" customWidth="1"/>
    <col min="53" max="16384" width="9" style="263"/>
  </cols>
  <sheetData>
    <row r="2" spans="2:52" s="160" customFormat="1" ht="28.5" customHeight="1">
      <c r="B2" s="529" t="s">
        <v>553</v>
      </c>
      <c r="C2" s="688"/>
      <c r="D2" s="688"/>
      <c r="E2" s="688"/>
      <c r="F2" s="688"/>
      <c r="G2" s="688"/>
      <c r="H2" s="688"/>
      <c r="I2" s="688"/>
      <c r="J2" s="688"/>
      <c r="K2" s="688"/>
      <c r="L2" s="688"/>
      <c r="M2" s="688"/>
      <c r="N2" s="688"/>
      <c r="O2" s="688"/>
      <c r="P2" s="688"/>
      <c r="Q2" s="688"/>
      <c r="R2" s="688"/>
      <c r="S2" s="688"/>
      <c r="T2" s="688"/>
      <c r="U2" s="688"/>
      <c r="V2" s="688"/>
      <c r="W2" s="688"/>
      <c r="X2" s="688"/>
      <c r="Y2" s="502"/>
      <c r="Z2" s="183"/>
      <c r="AA2" s="183"/>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row>
    <row r="3" spans="2:52" ht="19.5" customHeight="1" thickBot="1">
      <c r="B3" s="517" t="s">
        <v>554</v>
      </c>
      <c r="C3" s="264"/>
      <c r="D3" s="264"/>
      <c r="E3" s="264"/>
      <c r="F3" s="264"/>
      <c r="G3" s="264"/>
      <c r="H3" s="264"/>
      <c r="I3" s="264"/>
      <c r="J3" s="264"/>
      <c r="K3" s="264"/>
      <c r="L3" s="264"/>
      <c r="M3" s="264"/>
      <c r="N3" s="264"/>
      <c r="O3" s="264"/>
      <c r="P3" s="264"/>
      <c r="Q3" s="264"/>
      <c r="R3" s="264"/>
      <c r="S3" s="264"/>
      <c r="T3" s="264"/>
      <c r="U3" s="264"/>
      <c r="V3" s="264"/>
      <c r="W3" s="264"/>
      <c r="X3" s="264"/>
      <c r="Y3" s="267"/>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144" t="s">
        <v>91</v>
      </c>
    </row>
    <row r="4" spans="2:52" s="288" customFormat="1" ht="14.25" customHeight="1">
      <c r="B4" s="701" t="s">
        <v>164</v>
      </c>
      <c r="C4" s="702"/>
      <c r="D4" s="705" t="s">
        <v>99</v>
      </c>
      <c r="E4" s="706"/>
      <c r="F4" s="706"/>
      <c r="G4" s="706"/>
      <c r="H4" s="706"/>
      <c r="I4" s="706"/>
      <c r="J4" s="706"/>
      <c r="K4" s="706"/>
      <c r="L4" s="706"/>
      <c r="M4" s="706"/>
      <c r="N4" s="706"/>
      <c r="O4" s="706"/>
      <c r="P4" s="706"/>
      <c r="Q4" s="706"/>
      <c r="R4" s="706"/>
      <c r="S4" s="706"/>
      <c r="T4" s="285"/>
      <c r="U4" s="492"/>
      <c r="V4" s="492"/>
      <c r="W4" s="492"/>
      <c r="X4" s="492"/>
      <c r="Y4" s="493"/>
      <c r="Z4" s="286" t="s">
        <v>228</v>
      </c>
      <c r="AA4" s="286"/>
      <c r="AB4" s="286"/>
      <c r="AC4" s="286"/>
      <c r="AD4" s="286"/>
      <c r="AE4" s="286"/>
      <c r="AF4" s="286"/>
      <c r="AG4" s="286"/>
      <c r="AH4" s="286"/>
      <c r="AI4" s="286"/>
      <c r="AJ4" s="287"/>
      <c r="AK4" s="706" t="s">
        <v>156</v>
      </c>
      <c r="AL4" s="706"/>
      <c r="AM4" s="706"/>
      <c r="AN4" s="706"/>
      <c r="AO4" s="706"/>
      <c r="AP4" s="706"/>
      <c r="AQ4" s="706"/>
      <c r="AR4" s="706"/>
      <c r="AS4" s="706"/>
      <c r="AT4" s="706"/>
      <c r="AU4" s="706"/>
      <c r="AV4" s="706"/>
      <c r="AW4" s="706"/>
      <c r="AX4" s="706"/>
      <c r="AY4" s="706"/>
      <c r="AZ4" s="706"/>
    </row>
    <row r="5" spans="2:52" s="288" customFormat="1" ht="11.25" customHeight="1">
      <c r="B5" s="703"/>
      <c r="C5" s="668"/>
      <c r="D5" s="289"/>
      <c r="E5" s="670" t="s">
        <v>157</v>
      </c>
      <c r="F5" s="490" t="s">
        <v>107</v>
      </c>
      <c r="G5" s="490" t="s">
        <v>107</v>
      </c>
      <c r="H5" s="690" t="s">
        <v>61</v>
      </c>
      <c r="I5" s="696" t="s">
        <v>62</v>
      </c>
      <c r="J5" s="677" t="s">
        <v>312</v>
      </c>
      <c r="K5" s="689" t="s">
        <v>153</v>
      </c>
      <c r="L5" s="695" t="s">
        <v>152</v>
      </c>
      <c r="M5" s="680" t="s">
        <v>158</v>
      </c>
      <c r="N5" s="681"/>
      <c r="O5" s="681"/>
      <c r="P5" s="681"/>
      <c r="Q5" s="682"/>
      <c r="R5" s="670" t="s">
        <v>159</v>
      </c>
      <c r="S5" s="289"/>
      <c r="T5" s="290"/>
      <c r="U5" s="674" t="s">
        <v>160</v>
      </c>
      <c r="V5" s="490" t="s">
        <v>107</v>
      </c>
      <c r="W5" s="490" t="s">
        <v>107</v>
      </c>
      <c r="X5" s="692" t="s">
        <v>61</v>
      </c>
      <c r="Y5" s="291"/>
      <c r="Z5" s="668" t="s">
        <v>62</v>
      </c>
      <c r="AA5" s="677" t="s">
        <v>312</v>
      </c>
      <c r="AB5" s="670" t="s">
        <v>153</v>
      </c>
      <c r="AC5" s="672" t="s">
        <v>152</v>
      </c>
      <c r="AD5" s="680" t="s">
        <v>158</v>
      </c>
      <c r="AE5" s="681"/>
      <c r="AF5" s="681"/>
      <c r="AG5" s="681"/>
      <c r="AH5" s="682"/>
      <c r="AI5" s="670" t="s">
        <v>159</v>
      </c>
      <c r="AJ5" s="289"/>
      <c r="AK5" s="292"/>
      <c r="AL5" s="689" t="s">
        <v>160</v>
      </c>
      <c r="AM5" s="490" t="s">
        <v>107</v>
      </c>
      <c r="AN5" s="490" t="s">
        <v>107</v>
      </c>
      <c r="AO5" s="690" t="s">
        <v>61</v>
      </c>
      <c r="AP5" s="683" t="s">
        <v>62</v>
      </c>
      <c r="AQ5" s="677" t="s">
        <v>312</v>
      </c>
      <c r="AR5" s="689" t="s">
        <v>153</v>
      </c>
      <c r="AS5" s="695" t="s">
        <v>152</v>
      </c>
      <c r="AT5" s="708" t="s">
        <v>158</v>
      </c>
      <c r="AU5" s="709"/>
      <c r="AV5" s="709"/>
      <c r="AW5" s="709"/>
      <c r="AX5" s="710"/>
      <c r="AY5" s="689" t="s">
        <v>159</v>
      </c>
      <c r="AZ5" s="293"/>
    </row>
    <row r="6" spans="2:52" s="288" customFormat="1" ht="11.25" customHeight="1">
      <c r="B6" s="703"/>
      <c r="C6" s="668"/>
      <c r="D6" s="697" t="s">
        <v>35</v>
      </c>
      <c r="E6" s="670"/>
      <c r="F6" s="488" t="s">
        <v>145</v>
      </c>
      <c r="G6" s="488" t="s">
        <v>146</v>
      </c>
      <c r="H6" s="691"/>
      <c r="I6" s="697"/>
      <c r="J6" s="678"/>
      <c r="K6" s="670"/>
      <c r="L6" s="672"/>
      <c r="M6" s="685" t="s">
        <v>161</v>
      </c>
      <c r="N6" s="686"/>
      <c r="O6" s="686"/>
      <c r="P6" s="686"/>
      <c r="Q6" s="687"/>
      <c r="R6" s="670"/>
      <c r="S6" s="488" t="s">
        <v>65</v>
      </c>
      <c r="T6" s="694" t="s">
        <v>35</v>
      </c>
      <c r="U6" s="675"/>
      <c r="V6" s="488" t="s">
        <v>145</v>
      </c>
      <c r="W6" s="488" t="s">
        <v>146</v>
      </c>
      <c r="X6" s="693"/>
      <c r="Y6" s="291"/>
      <c r="Z6" s="668"/>
      <c r="AA6" s="678"/>
      <c r="AB6" s="670"/>
      <c r="AC6" s="672"/>
      <c r="AD6" s="685" t="s">
        <v>161</v>
      </c>
      <c r="AE6" s="686"/>
      <c r="AF6" s="686"/>
      <c r="AG6" s="686"/>
      <c r="AH6" s="687"/>
      <c r="AI6" s="670"/>
      <c r="AJ6" s="488" t="s">
        <v>65</v>
      </c>
      <c r="AK6" s="671" t="s">
        <v>35</v>
      </c>
      <c r="AL6" s="670"/>
      <c r="AM6" s="488" t="s">
        <v>145</v>
      </c>
      <c r="AN6" s="488" t="s">
        <v>146</v>
      </c>
      <c r="AO6" s="691"/>
      <c r="AP6" s="712"/>
      <c r="AQ6" s="678"/>
      <c r="AR6" s="670"/>
      <c r="AS6" s="672"/>
      <c r="AT6" s="685" t="s">
        <v>161</v>
      </c>
      <c r="AU6" s="686"/>
      <c r="AV6" s="686"/>
      <c r="AW6" s="686"/>
      <c r="AX6" s="687"/>
      <c r="AY6" s="670"/>
      <c r="AZ6" s="488" t="s">
        <v>65</v>
      </c>
    </row>
    <row r="7" spans="2:52" s="288" customFormat="1" ht="11.25" customHeight="1">
      <c r="B7" s="703"/>
      <c r="C7" s="668"/>
      <c r="D7" s="697"/>
      <c r="E7" s="670"/>
      <c r="F7" s="488" t="s">
        <v>78</v>
      </c>
      <c r="G7" s="488" t="s">
        <v>147</v>
      </c>
      <c r="H7" s="691"/>
      <c r="I7" s="697"/>
      <c r="J7" s="678"/>
      <c r="K7" s="670"/>
      <c r="L7" s="672"/>
      <c r="M7" s="683" t="s">
        <v>35</v>
      </c>
      <c r="N7" s="490" t="s">
        <v>66</v>
      </c>
      <c r="O7" s="490" t="s">
        <v>67</v>
      </c>
      <c r="P7" s="490" t="s">
        <v>68</v>
      </c>
      <c r="Q7" s="490" t="s">
        <v>162</v>
      </c>
      <c r="R7" s="670"/>
      <c r="S7" s="289"/>
      <c r="T7" s="694"/>
      <c r="U7" s="675"/>
      <c r="V7" s="488" t="s">
        <v>78</v>
      </c>
      <c r="W7" s="488" t="s">
        <v>147</v>
      </c>
      <c r="X7" s="693"/>
      <c r="Y7" s="291"/>
      <c r="Z7" s="668"/>
      <c r="AA7" s="678"/>
      <c r="AB7" s="670"/>
      <c r="AC7" s="672"/>
      <c r="AD7" s="683" t="s">
        <v>35</v>
      </c>
      <c r="AE7" s="490" t="s">
        <v>66</v>
      </c>
      <c r="AF7" s="490" t="s">
        <v>67</v>
      </c>
      <c r="AG7" s="490" t="s">
        <v>68</v>
      </c>
      <c r="AH7" s="486" t="s">
        <v>162</v>
      </c>
      <c r="AI7" s="670"/>
      <c r="AJ7" s="289"/>
      <c r="AK7" s="671"/>
      <c r="AL7" s="670"/>
      <c r="AM7" s="488" t="s">
        <v>78</v>
      </c>
      <c r="AN7" s="488" t="s">
        <v>147</v>
      </c>
      <c r="AO7" s="691"/>
      <c r="AP7" s="712"/>
      <c r="AQ7" s="678"/>
      <c r="AR7" s="670"/>
      <c r="AS7" s="672"/>
      <c r="AT7" s="683" t="s">
        <v>35</v>
      </c>
      <c r="AU7" s="490" t="s">
        <v>66</v>
      </c>
      <c r="AV7" s="490" t="s">
        <v>67</v>
      </c>
      <c r="AW7" s="490" t="s">
        <v>68</v>
      </c>
      <c r="AX7" s="490" t="s">
        <v>162</v>
      </c>
      <c r="AY7" s="670"/>
      <c r="AZ7" s="488"/>
    </row>
    <row r="8" spans="2:52" s="288" customFormat="1" ht="11.25" customHeight="1">
      <c r="B8" s="704"/>
      <c r="C8" s="669"/>
      <c r="D8" s="294"/>
      <c r="E8" s="294" t="s">
        <v>66</v>
      </c>
      <c r="F8" s="295" t="s">
        <v>67</v>
      </c>
      <c r="G8" s="295" t="s">
        <v>68</v>
      </c>
      <c r="H8" s="295" t="s">
        <v>162</v>
      </c>
      <c r="I8" s="698"/>
      <c r="J8" s="679"/>
      <c r="K8" s="676"/>
      <c r="L8" s="673"/>
      <c r="M8" s="684"/>
      <c r="N8" s="491" t="s">
        <v>148</v>
      </c>
      <c r="O8" s="491" t="s">
        <v>148</v>
      </c>
      <c r="P8" s="491" t="s">
        <v>148</v>
      </c>
      <c r="Q8" s="491" t="s">
        <v>163</v>
      </c>
      <c r="R8" s="495" t="s">
        <v>73</v>
      </c>
      <c r="S8" s="294" t="s">
        <v>73</v>
      </c>
      <c r="T8" s="296"/>
      <c r="U8" s="494" t="s">
        <v>66</v>
      </c>
      <c r="V8" s="295" t="s">
        <v>67</v>
      </c>
      <c r="W8" s="295" t="s">
        <v>68</v>
      </c>
      <c r="X8" s="391" t="s">
        <v>162</v>
      </c>
      <c r="Y8" s="489"/>
      <c r="Z8" s="669"/>
      <c r="AA8" s="679"/>
      <c r="AB8" s="676"/>
      <c r="AC8" s="673"/>
      <c r="AD8" s="684"/>
      <c r="AE8" s="491" t="s">
        <v>148</v>
      </c>
      <c r="AF8" s="491" t="s">
        <v>148</v>
      </c>
      <c r="AG8" s="491" t="s">
        <v>148</v>
      </c>
      <c r="AH8" s="487" t="s">
        <v>163</v>
      </c>
      <c r="AI8" s="297" t="s">
        <v>73</v>
      </c>
      <c r="AJ8" s="298" t="s">
        <v>73</v>
      </c>
      <c r="AK8" s="299"/>
      <c r="AL8" s="298" t="s">
        <v>66</v>
      </c>
      <c r="AM8" s="295" t="s">
        <v>67</v>
      </c>
      <c r="AN8" s="295" t="s">
        <v>68</v>
      </c>
      <c r="AO8" s="295" t="s">
        <v>162</v>
      </c>
      <c r="AP8" s="684"/>
      <c r="AQ8" s="679"/>
      <c r="AR8" s="676"/>
      <c r="AS8" s="673"/>
      <c r="AT8" s="711"/>
      <c r="AU8" s="295" t="s">
        <v>148</v>
      </c>
      <c r="AV8" s="295" t="s">
        <v>148</v>
      </c>
      <c r="AW8" s="295" t="s">
        <v>148</v>
      </c>
      <c r="AX8" s="295" t="s">
        <v>163</v>
      </c>
      <c r="AY8" s="297" t="s">
        <v>73</v>
      </c>
      <c r="AZ8" s="298" t="s">
        <v>73</v>
      </c>
    </row>
    <row r="9" spans="2:52" s="305" customFormat="1" ht="12.75" customHeight="1">
      <c r="B9" s="300"/>
      <c r="C9" s="301"/>
      <c r="D9" s="289"/>
      <c r="E9" s="493"/>
      <c r="F9" s="493"/>
      <c r="G9" s="493"/>
      <c r="H9" s="493"/>
      <c r="I9" s="493"/>
      <c r="J9" s="493"/>
      <c r="K9" s="493"/>
      <c r="L9" s="493"/>
      <c r="M9" s="493"/>
      <c r="N9" s="493"/>
      <c r="O9" s="493"/>
      <c r="P9" s="493"/>
      <c r="Q9" s="493"/>
      <c r="R9" s="302"/>
      <c r="S9" s="302"/>
      <c r="T9" s="303"/>
      <c r="U9" s="288"/>
      <c r="V9" s="288"/>
      <c r="W9" s="288"/>
      <c r="X9" s="288"/>
      <c r="Y9" s="493"/>
      <c r="Z9" s="288"/>
      <c r="AA9" s="288"/>
      <c r="AB9" s="288"/>
      <c r="AC9" s="288"/>
      <c r="AD9" s="288"/>
      <c r="AE9" s="288"/>
      <c r="AF9" s="288"/>
      <c r="AG9" s="288"/>
      <c r="AH9" s="288"/>
      <c r="AI9" s="304"/>
      <c r="AJ9" s="304"/>
      <c r="AK9" s="303"/>
      <c r="AL9" s="288"/>
      <c r="AM9" s="288"/>
      <c r="AN9" s="288"/>
      <c r="AO9" s="288"/>
      <c r="AP9" s="288"/>
      <c r="AQ9" s="288"/>
      <c r="AR9" s="288"/>
      <c r="AS9" s="288"/>
      <c r="AT9" s="288"/>
      <c r="AU9" s="288"/>
      <c r="AV9" s="288"/>
      <c r="AW9" s="288"/>
      <c r="AX9" s="288"/>
      <c r="AY9" s="304"/>
      <c r="AZ9" s="304"/>
    </row>
    <row r="10" spans="2:52" s="305" customFormat="1" ht="19.5" customHeight="1">
      <c r="B10" s="707" t="s">
        <v>501</v>
      </c>
      <c r="C10" s="700"/>
      <c r="D10" s="306">
        <v>6655</v>
      </c>
      <c r="E10" s="306">
        <v>3303</v>
      </c>
      <c r="F10" s="306">
        <v>1095</v>
      </c>
      <c r="G10" s="306">
        <v>369</v>
      </c>
      <c r="H10" s="306">
        <v>86</v>
      </c>
      <c r="I10" s="306">
        <v>1507</v>
      </c>
      <c r="J10" s="306">
        <v>94</v>
      </c>
      <c r="K10" s="306">
        <v>191</v>
      </c>
      <c r="L10" s="306">
        <v>10</v>
      </c>
      <c r="M10" s="306">
        <v>5</v>
      </c>
      <c r="N10" s="306" t="s">
        <v>194</v>
      </c>
      <c r="O10" s="306">
        <v>1</v>
      </c>
      <c r="P10" s="306">
        <v>4</v>
      </c>
      <c r="Q10" s="306" t="s">
        <v>194</v>
      </c>
      <c r="R10" s="307">
        <v>49.631855747558227</v>
      </c>
      <c r="S10" s="307">
        <v>22.719759579263712</v>
      </c>
      <c r="T10" s="306">
        <v>3365</v>
      </c>
      <c r="U10" s="306">
        <v>1526</v>
      </c>
      <c r="V10" s="306">
        <v>406</v>
      </c>
      <c r="W10" s="306">
        <v>246</v>
      </c>
      <c r="X10" s="306">
        <v>73</v>
      </c>
      <c r="Y10" s="306"/>
      <c r="Z10" s="306">
        <v>990</v>
      </c>
      <c r="AA10" s="306">
        <v>30</v>
      </c>
      <c r="AB10" s="306">
        <v>87</v>
      </c>
      <c r="AC10" s="306">
        <v>7</v>
      </c>
      <c r="AD10" s="306" t="s">
        <v>194</v>
      </c>
      <c r="AE10" s="306" t="s">
        <v>194</v>
      </c>
      <c r="AF10" s="306" t="s">
        <v>194</v>
      </c>
      <c r="AG10" s="306" t="s">
        <v>194</v>
      </c>
      <c r="AH10" s="306" t="s">
        <v>194</v>
      </c>
      <c r="AI10" s="308">
        <v>45.34918276374443</v>
      </c>
      <c r="AJ10" s="308">
        <v>29.420505200594356</v>
      </c>
      <c r="AK10" s="306">
        <v>3290</v>
      </c>
      <c r="AL10" s="306">
        <v>1777</v>
      </c>
      <c r="AM10" s="306">
        <v>689</v>
      </c>
      <c r="AN10" s="306">
        <v>123</v>
      </c>
      <c r="AO10" s="306">
        <v>13</v>
      </c>
      <c r="AP10" s="306">
        <v>517</v>
      </c>
      <c r="AQ10" s="306">
        <v>64</v>
      </c>
      <c r="AR10" s="306">
        <v>104</v>
      </c>
      <c r="AS10" s="306">
        <v>3</v>
      </c>
      <c r="AT10" s="306">
        <v>5</v>
      </c>
      <c r="AU10" s="306" t="s">
        <v>194</v>
      </c>
      <c r="AV10" s="306">
        <v>1</v>
      </c>
      <c r="AW10" s="306">
        <v>4</v>
      </c>
      <c r="AX10" s="306" t="s">
        <v>194</v>
      </c>
      <c r="AY10" s="309">
        <v>54.012158054711243</v>
      </c>
      <c r="AZ10" s="309">
        <v>15.866261398176293</v>
      </c>
    </row>
    <row r="11" spans="2:52" s="305" customFormat="1" ht="15" customHeight="1">
      <c r="B11" s="310"/>
      <c r="C11" s="311"/>
      <c r="D11" s="306"/>
      <c r="E11" s="306"/>
      <c r="F11" s="306"/>
      <c r="G11" s="306"/>
      <c r="H11" s="306"/>
      <c r="I11" s="306"/>
      <c r="J11" s="306"/>
      <c r="K11" s="306"/>
      <c r="L11" s="306"/>
      <c r="M11" s="306"/>
      <c r="N11" s="306"/>
      <c r="O11" s="306"/>
      <c r="P11" s="306"/>
      <c r="Q11" s="306"/>
      <c r="R11" s="307"/>
      <c r="S11" s="307"/>
      <c r="T11" s="306"/>
      <c r="U11" s="306"/>
      <c r="V11" s="306"/>
      <c r="W11" s="306"/>
      <c r="X11" s="306"/>
      <c r="Y11" s="306"/>
      <c r="Z11" s="306"/>
      <c r="AA11" s="306"/>
      <c r="AB11" s="306"/>
      <c r="AC11" s="306"/>
      <c r="AD11" s="306"/>
      <c r="AE11" s="306"/>
      <c r="AF11" s="306"/>
      <c r="AG11" s="306"/>
      <c r="AH11" s="306"/>
      <c r="AI11" s="308"/>
      <c r="AJ11" s="308"/>
      <c r="AK11" s="306"/>
      <c r="AL11" s="306"/>
      <c r="AM11" s="306"/>
      <c r="AN11" s="306"/>
      <c r="AO11" s="306"/>
      <c r="AP11" s="306"/>
      <c r="AQ11" s="306"/>
      <c r="AR11" s="306"/>
      <c r="AS11" s="306"/>
      <c r="AT11" s="306"/>
      <c r="AU11" s="306"/>
      <c r="AV11" s="306"/>
      <c r="AW11" s="306"/>
      <c r="AX11" s="306"/>
      <c r="AY11" s="309"/>
      <c r="AZ11" s="309"/>
    </row>
    <row r="12" spans="2:52" s="305" customFormat="1" ht="19.5" customHeight="1">
      <c r="B12" s="699" t="s">
        <v>367</v>
      </c>
      <c r="C12" s="700"/>
      <c r="D12" s="306">
        <v>6672</v>
      </c>
      <c r="E12" s="306">
        <v>3362</v>
      </c>
      <c r="F12" s="306">
        <v>1152</v>
      </c>
      <c r="G12" s="306">
        <v>313</v>
      </c>
      <c r="H12" s="306">
        <v>93</v>
      </c>
      <c r="I12" s="306">
        <v>1444</v>
      </c>
      <c r="J12" s="306">
        <v>69</v>
      </c>
      <c r="K12" s="306">
        <v>239</v>
      </c>
      <c r="L12" s="306" t="s">
        <v>194</v>
      </c>
      <c r="M12" s="306">
        <v>2</v>
      </c>
      <c r="N12" s="306" t="s">
        <v>194</v>
      </c>
      <c r="O12" s="306">
        <v>1</v>
      </c>
      <c r="P12" s="306">
        <v>1</v>
      </c>
      <c r="Q12" s="306" t="s">
        <v>194</v>
      </c>
      <c r="R12" s="307">
        <v>50.389688249400479</v>
      </c>
      <c r="S12" s="307">
        <v>21.6726618705036</v>
      </c>
      <c r="T12" s="306">
        <v>3356</v>
      </c>
      <c r="U12" s="306">
        <v>1574</v>
      </c>
      <c r="V12" s="306">
        <v>440</v>
      </c>
      <c r="W12" s="306">
        <v>209</v>
      </c>
      <c r="X12" s="306">
        <v>74</v>
      </c>
      <c r="Y12" s="306"/>
      <c r="Z12" s="306">
        <v>919</v>
      </c>
      <c r="AA12" s="306">
        <v>30</v>
      </c>
      <c r="AB12" s="306">
        <v>110</v>
      </c>
      <c r="AC12" s="306" t="s">
        <v>194</v>
      </c>
      <c r="AD12" s="306" t="s">
        <v>194</v>
      </c>
      <c r="AE12" s="306" t="s">
        <v>194</v>
      </c>
      <c r="AF12" s="306" t="s">
        <v>194</v>
      </c>
      <c r="AG12" s="306" t="s">
        <v>194</v>
      </c>
      <c r="AH12" s="306" t="s">
        <v>194</v>
      </c>
      <c r="AI12" s="308">
        <v>46.901072705601912</v>
      </c>
      <c r="AJ12" s="308">
        <v>27.383790226460071</v>
      </c>
      <c r="AK12" s="306">
        <v>3316</v>
      </c>
      <c r="AL12" s="306">
        <v>1788</v>
      </c>
      <c r="AM12" s="306">
        <v>712</v>
      </c>
      <c r="AN12" s="306">
        <v>104</v>
      </c>
      <c r="AO12" s="306">
        <v>19</v>
      </c>
      <c r="AP12" s="306">
        <v>525</v>
      </c>
      <c r="AQ12" s="306">
        <v>39</v>
      </c>
      <c r="AR12" s="306">
        <v>129</v>
      </c>
      <c r="AS12" s="306" t="s">
        <v>194</v>
      </c>
      <c r="AT12" s="306">
        <v>2</v>
      </c>
      <c r="AU12" s="306" t="s">
        <v>194</v>
      </c>
      <c r="AV12" s="306">
        <v>1</v>
      </c>
      <c r="AW12" s="306">
        <v>1</v>
      </c>
      <c r="AX12" s="306" t="s">
        <v>194</v>
      </c>
      <c r="AY12" s="309">
        <v>53.920386007237632</v>
      </c>
      <c r="AZ12" s="309">
        <v>15.892641737032569</v>
      </c>
    </row>
    <row r="13" spans="2:52" s="305" customFormat="1" ht="12.75" customHeight="1">
      <c r="B13" s="310"/>
      <c r="C13" s="311"/>
      <c r="D13" s="306"/>
      <c r="E13" s="306"/>
      <c r="F13" s="306"/>
      <c r="G13" s="306"/>
      <c r="H13" s="306"/>
      <c r="I13" s="306"/>
      <c r="J13" s="306"/>
      <c r="K13" s="306"/>
      <c r="L13" s="306"/>
      <c r="M13" s="306"/>
      <c r="N13" s="306"/>
      <c r="O13" s="306"/>
      <c r="P13" s="306"/>
      <c r="Q13" s="306"/>
      <c r="R13" s="307"/>
      <c r="S13" s="307"/>
      <c r="T13" s="306"/>
      <c r="U13" s="306"/>
      <c r="V13" s="306"/>
      <c r="W13" s="306"/>
      <c r="X13" s="306"/>
      <c r="Y13" s="306"/>
      <c r="Z13" s="306"/>
      <c r="AA13" s="306"/>
      <c r="AB13" s="306"/>
      <c r="AC13" s="306"/>
      <c r="AD13" s="306"/>
      <c r="AE13" s="306"/>
      <c r="AF13" s="306"/>
      <c r="AG13" s="306"/>
      <c r="AH13" s="306"/>
      <c r="AI13" s="308"/>
      <c r="AJ13" s="308"/>
      <c r="AK13" s="306"/>
      <c r="AL13" s="306"/>
      <c r="AM13" s="306"/>
      <c r="AN13" s="306"/>
      <c r="AO13" s="306"/>
      <c r="AP13" s="306"/>
      <c r="AQ13" s="306"/>
      <c r="AR13" s="306"/>
      <c r="AS13" s="306"/>
      <c r="AT13" s="306"/>
      <c r="AU13" s="306"/>
      <c r="AV13" s="306"/>
      <c r="AW13" s="306"/>
      <c r="AX13" s="306"/>
      <c r="AY13" s="309"/>
      <c r="AZ13" s="309"/>
    </row>
    <row r="14" spans="2:52" s="305" customFormat="1" ht="19.5" customHeight="1">
      <c r="B14" s="699" t="s">
        <v>491</v>
      </c>
      <c r="C14" s="700"/>
      <c r="D14" s="306">
        <v>6616</v>
      </c>
      <c r="E14" s="306">
        <v>3341</v>
      </c>
      <c r="F14" s="306">
        <v>1179</v>
      </c>
      <c r="G14" s="306">
        <v>240</v>
      </c>
      <c r="H14" s="306">
        <v>83</v>
      </c>
      <c r="I14" s="306">
        <v>1510</v>
      </c>
      <c r="J14" s="306">
        <v>91</v>
      </c>
      <c r="K14" s="306">
        <v>172</v>
      </c>
      <c r="L14" s="306" t="s">
        <v>194</v>
      </c>
      <c r="M14" s="306">
        <v>2</v>
      </c>
      <c r="N14" s="306" t="s">
        <v>194</v>
      </c>
      <c r="O14" s="306" t="s">
        <v>194</v>
      </c>
      <c r="P14" s="306">
        <v>2</v>
      </c>
      <c r="Q14" s="306" t="s">
        <v>194</v>
      </c>
      <c r="R14" s="312">
        <v>50.498790810157189</v>
      </c>
      <c r="S14" s="312">
        <v>22.853688029020557</v>
      </c>
      <c r="T14" s="306">
        <v>3340</v>
      </c>
      <c r="U14" s="306">
        <v>1523</v>
      </c>
      <c r="V14" s="306">
        <v>460</v>
      </c>
      <c r="W14" s="306">
        <v>186</v>
      </c>
      <c r="X14" s="306">
        <v>64</v>
      </c>
      <c r="Y14" s="306"/>
      <c r="Z14" s="306">
        <v>989</v>
      </c>
      <c r="AA14" s="306">
        <v>38</v>
      </c>
      <c r="AB14" s="306">
        <v>80</v>
      </c>
      <c r="AC14" s="306" t="s">
        <v>194</v>
      </c>
      <c r="AD14" s="306">
        <v>1</v>
      </c>
      <c r="AE14" s="306" t="s">
        <v>194</v>
      </c>
      <c r="AF14" s="306" t="s">
        <v>194</v>
      </c>
      <c r="AG14" s="306">
        <v>1</v>
      </c>
      <c r="AH14" s="306" t="s">
        <v>194</v>
      </c>
      <c r="AI14" s="313">
        <v>45.598802395209582</v>
      </c>
      <c r="AJ14" s="313">
        <v>29.640718562874252</v>
      </c>
      <c r="AK14" s="306">
        <v>3276</v>
      </c>
      <c r="AL14" s="306">
        <v>1818</v>
      </c>
      <c r="AM14" s="306">
        <v>719</v>
      </c>
      <c r="AN14" s="306">
        <v>54</v>
      </c>
      <c r="AO14" s="306">
        <v>19</v>
      </c>
      <c r="AP14" s="306">
        <v>521</v>
      </c>
      <c r="AQ14" s="306">
        <v>53</v>
      </c>
      <c r="AR14" s="306">
        <v>92</v>
      </c>
      <c r="AS14" s="306" t="s">
        <v>194</v>
      </c>
      <c r="AT14" s="306">
        <v>1</v>
      </c>
      <c r="AU14" s="306" t="s">
        <v>194</v>
      </c>
      <c r="AV14" s="306" t="s">
        <v>194</v>
      </c>
      <c r="AW14" s="306">
        <v>1</v>
      </c>
      <c r="AX14" s="306" t="s">
        <v>194</v>
      </c>
      <c r="AY14" s="314">
        <v>55.494505494505496</v>
      </c>
      <c r="AZ14" s="314">
        <v>15.934065934065933</v>
      </c>
    </row>
    <row r="15" spans="2:52" s="305" customFormat="1" ht="12.75" customHeight="1">
      <c r="B15" s="288"/>
      <c r="C15" s="288"/>
      <c r="D15" s="315"/>
      <c r="E15" s="306"/>
      <c r="F15" s="306"/>
      <c r="G15" s="306"/>
      <c r="H15" s="306"/>
      <c r="I15" s="306"/>
      <c r="J15" s="306"/>
      <c r="K15" s="306"/>
      <c r="L15" s="306"/>
      <c r="M15" s="306"/>
      <c r="N15" s="306"/>
      <c r="O15" s="306"/>
      <c r="P15" s="306"/>
      <c r="Q15" s="306"/>
      <c r="R15" s="312"/>
      <c r="S15" s="312"/>
      <c r="T15" s="306"/>
      <c r="U15" s="306"/>
      <c r="V15" s="306"/>
      <c r="W15" s="306"/>
      <c r="X15" s="306"/>
      <c r="Y15" s="306"/>
      <c r="Z15" s="306"/>
      <c r="AA15" s="306"/>
      <c r="AB15" s="306"/>
      <c r="AC15" s="306"/>
      <c r="AD15" s="306"/>
      <c r="AE15" s="306"/>
      <c r="AF15" s="306"/>
      <c r="AG15" s="306"/>
      <c r="AH15" s="306"/>
      <c r="AI15" s="313"/>
      <c r="AJ15" s="313"/>
      <c r="AK15" s="306"/>
      <c r="AL15" s="306"/>
      <c r="AM15" s="306"/>
      <c r="AN15" s="306"/>
      <c r="AO15" s="306"/>
      <c r="AP15" s="306"/>
      <c r="AQ15" s="306"/>
      <c r="AR15" s="306"/>
      <c r="AS15" s="306"/>
      <c r="AT15" s="306"/>
      <c r="AU15" s="306"/>
      <c r="AV15" s="306"/>
      <c r="AW15" s="306"/>
      <c r="AX15" s="306"/>
      <c r="AY15" s="314"/>
      <c r="AZ15" s="314"/>
    </row>
    <row r="16" spans="2:52" s="305" customFormat="1" ht="19.5" customHeight="1">
      <c r="B16" s="493"/>
      <c r="C16" s="288" t="s">
        <v>137</v>
      </c>
      <c r="D16" s="316">
        <v>4515</v>
      </c>
      <c r="E16" s="306">
        <v>2828</v>
      </c>
      <c r="F16" s="306">
        <v>825</v>
      </c>
      <c r="G16" s="306">
        <v>201</v>
      </c>
      <c r="H16" s="306">
        <v>30</v>
      </c>
      <c r="I16" s="306">
        <v>486</v>
      </c>
      <c r="J16" s="306">
        <v>57</v>
      </c>
      <c r="K16" s="306">
        <v>88</v>
      </c>
      <c r="L16" s="306" t="s">
        <v>194</v>
      </c>
      <c r="M16" s="306">
        <v>1</v>
      </c>
      <c r="N16" s="306" t="s">
        <v>194</v>
      </c>
      <c r="O16" s="306" t="s">
        <v>194</v>
      </c>
      <c r="P16" s="306">
        <v>1</v>
      </c>
      <c r="Q16" s="306" t="s">
        <v>194</v>
      </c>
      <c r="R16" s="312">
        <v>62.635658914728687</v>
      </c>
      <c r="S16" s="312">
        <v>10.786267995570322</v>
      </c>
      <c r="T16" s="306">
        <v>2153</v>
      </c>
      <c r="U16" s="306">
        <v>1288</v>
      </c>
      <c r="V16" s="306">
        <v>312</v>
      </c>
      <c r="W16" s="306">
        <v>159</v>
      </c>
      <c r="X16" s="306">
        <v>23</v>
      </c>
      <c r="Y16" s="306"/>
      <c r="Z16" s="306">
        <v>308</v>
      </c>
      <c r="AA16" s="306">
        <v>21</v>
      </c>
      <c r="AB16" s="306">
        <v>42</v>
      </c>
      <c r="AC16" s="306" t="s">
        <v>194</v>
      </c>
      <c r="AD16" s="306" t="s">
        <v>194</v>
      </c>
      <c r="AE16" s="306" t="s">
        <v>194</v>
      </c>
      <c r="AF16" s="306" t="s">
        <v>194</v>
      </c>
      <c r="AG16" s="306" t="s">
        <v>194</v>
      </c>
      <c r="AH16" s="306" t="s">
        <v>194</v>
      </c>
      <c r="AI16" s="313">
        <v>59.823502090106828</v>
      </c>
      <c r="AJ16" s="313">
        <v>14.305620065025545</v>
      </c>
      <c r="AK16" s="306">
        <v>2362</v>
      </c>
      <c r="AL16" s="306">
        <v>1540</v>
      </c>
      <c r="AM16" s="306">
        <v>513</v>
      </c>
      <c r="AN16" s="306">
        <v>42</v>
      </c>
      <c r="AO16" s="306">
        <v>7</v>
      </c>
      <c r="AP16" s="306">
        <v>178</v>
      </c>
      <c r="AQ16" s="306">
        <v>36</v>
      </c>
      <c r="AR16" s="306">
        <v>46</v>
      </c>
      <c r="AS16" s="306" t="s">
        <v>194</v>
      </c>
      <c r="AT16" s="306">
        <v>1</v>
      </c>
      <c r="AU16" s="306" t="s">
        <v>194</v>
      </c>
      <c r="AV16" s="306" t="s">
        <v>194</v>
      </c>
      <c r="AW16" s="306">
        <v>1</v>
      </c>
      <c r="AX16" s="306" t="s">
        <v>194</v>
      </c>
      <c r="AY16" s="314">
        <v>65.198983911939038</v>
      </c>
      <c r="AZ16" s="314">
        <v>7.5783234546994063</v>
      </c>
    </row>
    <row r="17" spans="2:52" s="305" customFormat="1" ht="19.5" customHeight="1">
      <c r="B17" s="493"/>
      <c r="C17" s="288" t="s">
        <v>135</v>
      </c>
      <c r="D17" s="316">
        <v>205</v>
      </c>
      <c r="E17" s="306">
        <v>14</v>
      </c>
      <c r="F17" s="306">
        <v>45</v>
      </c>
      <c r="G17" s="306" t="s">
        <v>194</v>
      </c>
      <c r="H17" s="306">
        <v>16</v>
      </c>
      <c r="I17" s="306">
        <v>107</v>
      </c>
      <c r="J17" s="306">
        <v>4</v>
      </c>
      <c r="K17" s="306">
        <v>19</v>
      </c>
      <c r="L17" s="306" t="s">
        <v>194</v>
      </c>
      <c r="M17" s="306" t="s">
        <v>194</v>
      </c>
      <c r="N17" s="306" t="s">
        <v>194</v>
      </c>
      <c r="O17" s="306" t="s">
        <v>194</v>
      </c>
      <c r="P17" s="306" t="s">
        <v>194</v>
      </c>
      <c r="Q17" s="306" t="s">
        <v>194</v>
      </c>
      <c r="R17" s="312">
        <v>6.8292682926829276</v>
      </c>
      <c r="S17" s="312">
        <v>52.195121951219512</v>
      </c>
      <c r="T17" s="306">
        <v>144</v>
      </c>
      <c r="U17" s="306">
        <v>11</v>
      </c>
      <c r="V17" s="306">
        <v>28</v>
      </c>
      <c r="W17" s="306" t="s">
        <v>194</v>
      </c>
      <c r="X17" s="306">
        <v>13</v>
      </c>
      <c r="Y17" s="306"/>
      <c r="Z17" s="306">
        <v>82</v>
      </c>
      <c r="AA17" s="306">
        <v>1</v>
      </c>
      <c r="AB17" s="306">
        <v>9</v>
      </c>
      <c r="AC17" s="306" t="s">
        <v>194</v>
      </c>
      <c r="AD17" s="306" t="s">
        <v>194</v>
      </c>
      <c r="AE17" s="306" t="s">
        <v>194</v>
      </c>
      <c r="AF17" s="306" t="s">
        <v>194</v>
      </c>
      <c r="AG17" s="306" t="s">
        <v>194</v>
      </c>
      <c r="AH17" s="306" t="s">
        <v>194</v>
      </c>
      <c r="AI17" s="313">
        <v>7.6388888888888893</v>
      </c>
      <c r="AJ17" s="313">
        <v>56.944444444444443</v>
      </c>
      <c r="AK17" s="306">
        <v>61</v>
      </c>
      <c r="AL17" s="306">
        <v>3</v>
      </c>
      <c r="AM17" s="306">
        <v>17</v>
      </c>
      <c r="AN17" s="306" t="s">
        <v>194</v>
      </c>
      <c r="AO17" s="306">
        <v>3</v>
      </c>
      <c r="AP17" s="306">
        <v>25</v>
      </c>
      <c r="AQ17" s="306">
        <v>3</v>
      </c>
      <c r="AR17" s="306">
        <v>10</v>
      </c>
      <c r="AS17" s="306" t="s">
        <v>194</v>
      </c>
      <c r="AT17" s="306" t="s">
        <v>194</v>
      </c>
      <c r="AU17" s="306" t="s">
        <v>194</v>
      </c>
      <c r="AV17" s="306" t="s">
        <v>194</v>
      </c>
      <c r="AW17" s="306" t="s">
        <v>194</v>
      </c>
      <c r="AX17" s="306" t="s">
        <v>194</v>
      </c>
      <c r="AY17" s="314">
        <v>4.918032786885246</v>
      </c>
      <c r="AZ17" s="314">
        <v>40.983606557377051</v>
      </c>
    </row>
    <row r="18" spans="2:52" s="305" customFormat="1" ht="19.5" customHeight="1">
      <c r="B18" s="493"/>
      <c r="C18" s="288" t="s">
        <v>138</v>
      </c>
      <c r="D18" s="316">
        <v>594</v>
      </c>
      <c r="E18" s="306">
        <v>72</v>
      </c>
      <c r="F18" s="306">
        <v>53</v>
      </c>
      <c r="G18" s="306" t="s">
        <v>194</v>
      </c>
      <c r="H18" s="306">
        <v>13</v>
      </c>
      <c r="I18" s="306">
        <v>432</v>
      </c>
      <c r="J18" s="306">
        <v>10</v>
      </c>
      <c r="K18" s="306">
        <v>14</v>
      </c>
      <c r="L18" s="306" t="s">
        <v>194</v>
      </c>
      <c r="M18" s="306" t="s">
        <v>194</v>
      </c>
      <c r="N18" s="306" t="s">
        <v>194</v>
      </c>
      <c r="O18" s="306" t="s">
        <v>194</v>
      </c>
      <c r="P18" s="306" t="s">
        <v>194</v>
      </c>
      <c r="Q18" s="306" t="s">
        <v>194</v>
      </c>
      <c r="R18" s="312">
        <v>12.121212121212121</v>
      </c>
      <c r="S18" s="312">
        <v>72.727272727272734</v>
      </c>
      <c r="T18" s="306">
        <v>565</v>
      </c>
      <c r="U18" s="306">
        <v>65</v>
      </c>
      <c r="V18" s="306">
        <v>49</v>
      </c>
      <c r="W18" s="306" t="s">
        <v>194</v>
      </c>
      <c r="X18" s="306">
        <v>13</v>
      </c>
      <c r="Y18" s="306"/>
      <c r="Z18" s="306">
        <v>415</v>
      </c>
      <c r="AA18" s="306">
        <v>10</v>
      </c>
      <c r="AB18" s="306">
        <v>13</v>
      </c>
      <c r="AC18" s="306" t="s">
        <v>194</v>
      </c>
      <c r="AD18" s="306" t="s">
        <v>194</v>
      </c>
      <c r="AE18" s="306" t="s">
        <v>194</v>
      </c>
      <c r="AF18" s="306" t="s">
        <v>194</v>
      </c>
      <c r="AG18" s="306" t="s">
        <v>194</v>
      </c>
      <c r="AH18" s="306" t="s">
        <v>194</v>
      </c>
      <c r="AI18" s="313">
        <v>11.504424778761061</v>
      </c>
      <c r="AJ18" s="313">
        <v>73.451327433628322</v>
      </c>
      <c r="AK18" s="306">
        <v>29</v>
      </c>
      <c r="AL18" s="306">
        <v>7</v>
      </c>
      <c r="AM18" s="306">
        <v>4</v>
      </c>
      <c r="AN18" s="306" t="s">
        <v>194</v>
      </c>
      <c r="AO18" s="306" t="s">
        <v>194</v>
      </c>
      <c r="AP18" s="306">
        <v>17</v>
      </c>
      <c r="AQ18" s="306" t="s">
        <v>194</v>
      </c>
      <c r="AR18" s="306">
        <v>1</v>
      </c>
      <c r="AS18" s="306" t="s">
        <v>194</v>
      </c>
      <c r="AT18" s="306" t="s">
        <v>194</v>
      </c>
      <c r="AU18" s="306" t="s">
        <v>194</v>
      </c>
      <c r="AV18" s="306" t="s">
        <v>194</v>
      </c>
      <c r="AW18" s="306" t="s">
        <v>194</v>
      </c>
      <c r="AX18" s="306" t="s">
        <v>194</v>
      </c>
      <c r="AY18" s="314">
        <v>24.137931034482758</v>
      </c>
      <c r="AZ18" s="314">
        <v>58.620689655172406</v>
      </c>
    </row>
    <row r="19" spans="2:52" s="305" customFormat="1" ht="19.5" customHeight="1">
      <c r="B19" s="493"/>
      <c r="C19" s="288" t="s">
        <v>139</v>
      </c>
      <c r="D19" s="316">
        <v>571</v>
      </c>
      <c r="E19" s="306">
        <v>138</v>
      </c>
      <c r="F19" s="306">
        <v>120</v>
      </c>
      <c r="G19" s="306">
        <v>3</v>
      </c>
      <c r="H19" s="306">
        <v>8</v>
      </c>
      <c r="I19" s="306">
        <v>276</v>
      </c>
      <c r="J19" s="306" t="s">
        <v>194</v>
      </c>
      <c r="K19" s="306">
        <v>26</v>
      </c>
      <c r="L19" s="306" t="s">
        <v>194</v>
      </c>
      <c r="M19" s="306">
        <v>1</v>
      </c>
      <c r="N19" s="306" t="s">
        <v>194</v>
      </c>
      <c r="O19" s="306" t="s">
        <v>194</v>
      </c>
      <c r="P19" s="306">
        <v>1</v>
      </c>
      <c r="Q19" s="306" t="s">
        <v>194</v>
      </c>
      <c r="R19" s="312">
        <v>24.168126094570926</v>
      </c>
      <c r="S19" s="312">
        <v>48.511383537653238</v>
      </c>
      <c r="T19" s="306">
        <v>205</v>
      </c>
      <c r="U19" s="306">
        <v>58</v>
      </c>
      <c r="V19" s="306">
        <v>31</v>
      </c>
      <c r="W19" s="306">
        <v>2</v>
      </c>
      <c r="X19" s="306">
        <v>4</v>
      </c>
      <c r="Y19" s="306"/>
      <c r="Z19" s="306">
        <v>102</v>
      </c>
      <c r="AA19" s="306" t="s">
        <v>194</v>
      </c>
      <c r="AB19" s="306">
        <v>8</v>
      </c>
      <c r="AC19" s="306" t="s">
        <v>194</v>
      </c>
      <c r="AD19" s="306">
        <v>1</v>
      </c>
      <c r="AE19" s="306" t="s">
        <v>194</v>
      </c>
      <c r="AF19" s="306" t="s">
        <v>194</v>
      </c>
      <c r="AG19" s="306">
        <v>1</v>
      </c>
      <c r="AH19" s="306" t="s">
        <v>194</v>
      </c>
      <c r="AI19" s="313">
        <v>28.292682926829265</v>
      </c>
      <c r="AJ19" s="313">
        <v>50.243902439024389</v>
      </c>
      <c r="AK19" s="306">
        <v>366</v>
      </c>
      <c r="AL19" s="306">
        <v>80</v>
      </c>
      <c r="AM19" s="306">
        <v>89</v>
      </c>
      <c r="AN19" s="306">
        <v>1</v>
      </c>
      <c r="AO19" s="306">
        <v>4</v>
      </c>
      <c r="AP19" s="306">
        <v>174</v>
      </c>
      <c r="AQ19" s="306" t="s">
        <v>194</v>
      </c>
      <c r="AR19" s="306">
        <v>18</v>
      </c>
      <c r="AS19" s="306" t="s">
        <v>194</v>
      </c>
      <c r="AT19" s="306" t="s">
        <v>194</v>
      </c>
      <c r="AU19" s="306" t="s">
        <v>194</v>
      </c>
      <c r="AV19" s="306" t="s">
        <v>194</v>
      </c>
      <c r="AW19" s="306" t="s">
        <v>194</v>
      </c>
      <c r="AX19" s="306" t="s">
        <v>194</v>
      </c>
      <c r="AY19" s="314">
        <v>21.857923497267759</v>
      </c>
      <c r="AZ19" s="314">
        <v>47.540983606557376</v>
      </c>
    </row>
    <row r="20" spans="2:52" s="305" customFormat="1" ht="19.5" customHeight="1">
      <c r="B20" s="493" t="s">
        <v>35</v>
      </c>
      <c r="C20" s="288" t="s">
        <v>140</v>
      </c>
      <c r="D20" s="316">
        <v>28</v>
      </c>
      <c r="E20" s="306">
        <v>2</v>
      </c>
      <c r="F20" s="306">
        <v>3</v>
      </c>
      <c r="G20" s="306" t="s">
        <v>194</v>
      </c>
      <c r="H20" s="306">
        <v>7</v>
      </c>
      <c r="I20" s="306">
        <v>13</v>
      </c>
      <c r="J20" s="306" t="s">
        <v>194</v>
      </c>
      <c r="K20" s="306">
        <v>3</v>
      </c>
      <c r="L20" s="306" t="s">
        <v>194</v>
      </c>
      <c r="M20" s="306" t="s">
        <v>194</v>
      </c>
      <c r="N20" s="306" t="s">
        <v>194</v>
      </c>
      <c r="O20" s="306" t="s">
        <v>194</v>
      </c>
      <c r="P20" s="306" t="s">
        <v>194</v>
      </c>
      <c r="Q20" s="306" t="s">
        <v>194</v>
      </c>
      <c r="R20" s="312">
        <v>7.1428571428571423</v>
      </c>
      <c r="S20" s="312">
        <v>46.428571428571431</v>
      </c>
      <c r="T20" s="306">
        <v>28</v>
      </c>
      <c r="U20" s="306">
        <v>2</v>
      </c>
      <c r="V20" s="306">
        <v>3</v>
      </c>
      <c r="W20" s="306" t="s">
        <v>194</v>
      </c>
      <c r="X20" s="306">
        <v>7</v>
      </c>
      <c r="Y20" s="306"/>
      <c r="Z20" s="306">
        <v>13</v>
      </c>
      <c r="AA20" s="306" t="s">
        <v>194</v>
      </c>
      <c r="AB20" s="306">
        <v>3</v>
      </c>
      <c r="AC20" s="306" t="s">
        <v>194</v>
      </c>
      <c r="AD20" s="306" t="s">
        <v>194</v>
      </c>
      <c r="AE20" s="306" t="s">
        <v>194</v>
      </c>
      <c r="AF20" s="306" t="s">
        <v>194</v>
      </c>
      <c r="AG20" s="306" t="s">
        <v>194</v>
      </c>
      <c r="AH20" s="306" t="s">
        <v>194</v>
      </c>
      <c r="AI20" s="313">
        <v>7.1428571428571423</v>
      </c>
      <c r="AJ20" s="313">
        <v>46.428571428571431</v>
      </c>
      <c r="AK20" s="306" t="s">
        <v>194</v>
      </c>
      <c r="AL20" s="306" t="s">
        <v>194</v>
      </c>
      <c r="AM20" s="306" t="s">
        <v>194</v>
      </c>
      <c r="AN20" s="306" t="s">
        <v>194</v>
      </c>
      <c r="AO20" s="306" t="s">
        <v>194</v>
      </c>
      <c r="AP20" s="306" t="s">
        <v>194</v>
      </c>
      <c r="AQ20" s="306" t="s">
        <v>194</v>
      </c>
      <c r="AR20" s="306" t="s">
        <v>194</v>
      </c>
      <c r="AS20" s="306" t="s">
        <v>194</v>
      </c>
      <c r="AT20" s="306" t="s">
        <v>194</v>
      </c>
      <c r="AU20" s="306" t="s">
        <v>194</v>
      </c>
      <c r="AV20" s="306" t="s">
        <v>194</v>
      </c>
      <c r="AW20" s="306" t="s">
        <v>194</v>
      </c>
      <c r="AX20" s="306" t="s">
        <v>194</v>
      </c>
      <c r="AY20" s="314" t="s">
        <v>579</v>
      </c>
      <c r="AZ20" s="314" t="s">
        <v>579</v>
      </c>
    </row>
    <row r="21" spans="2:52" s="305" customFormat="1" ht="19.5" customHeight="1">
      <c r="B21" s="493"/>
      <c r="C21" s="288" t="s">
        <v>141</v>
      </c>
      <c r="D21" s="316">
        <v>92</v>
      </c>
      <c r="E21" s="306">
        <v>9</v>
      </c>
      <c r="F21" s="306">
        <v>23</v>
      </c>
      <c r="G21" s="306" t="s">
        <v>194</v>
      </c>
      <c r="H21" s="306" t="s">
        <v>194</v>
      </c>
      <c r="I21" s="306">
        <v>55</v>
      </c>
      <c r="J21" s="306" t="s">
        <v>194</v>
      </c>
      <c r="K21" s="306">
        <v>5</v>
      </c>
      <c r="L21" s="306" t="s">
        <v>194</v>
      </c>
      <c r="M21" s="306" t="s">
        <v>194</v>
      </c>
      <c r="N21" s="306" t="s">
        <v>194</v>
      </c>
      <c r="O21" s="306" t="s">
        <v>194</v>
      </c>
      <c r="P21" s="306" t="s">
        <v>194</v>
      </c>
      <c r="Q21" s="306" t="s">
        <v>194</v>
      </c>
      <c r="R21" s="312">
        <v>9.7826086956521738</v>
      </c>
      <c r="S21" s="312">
        <v>59.782608695652172</v>
      </c>
      <c r="T21" s="306">
        <v>20</v>
      </c>
      <c r="U21" s="306">
        <v>4</v>
      </c>
      <c r="V21" s="306">
        <v>3</v>
      </c>
      <c r="W21" s="306" t="s">
        <v>194</v>
      </c>
      <c r="X21" s="306" t="s">
        <v>194</v>
      </c>
      <c r="Y21" s="306"/>
      <c r="Z21" s="306">
        <v>12</v>
      </c>
      <c r="AA21" s="306" t="s">
        <v>194</v>
      </c>
      <c r="AB21" s="306">
        <v>1</v>
      </c>
      <c r="AC21" s="306" t="s">
        <v>194</v>
      </c>
      <c r="AD21" s="306" t="s">
        <v>194</v>
      </c>
      <c r="AE21" s="306" t="s">
        <v>194</v>
      </c>
      <c r="AF21" s="306" t="s">
        <v>194</v>
      </c>
      <c r="AG21" s="306" t="s">
        <v>194</v>
      </c>
      <c r="AH21" s="306" t="s">
        <v>194</v>
      </c>
      <c r="AI21" s="313">
        <v>20</v>
      </c>
      <c r="AJ21" s="313">
        <v>60</v>
      </c>
      <c r="AK21" s="306">
        <v>72</v>
      </c>
      <c r="AL21" s="306">
        <v>5</v>
      </c>
      <c r="AM21" s="306">
        <v>20</v>
      </c>
      <c r="AN21" s="306" t="s">
        <v>194</v>
      </c>
      <c r="AO21" s="306" t="s">
        <v>194</v>
      </c>
      <c r="AP21" s="306">
        <v>43</v>
      </c>
      <c r="AQ21" s="306" t="s">
        <v>194</v>
      </c>
      <c r="AR21" s="306">
        <v>4</v>
      </c>
      <c r="AS21" s="306" t="s">
        <v>194</v>
      </c>
      <c r="AT21" s="306" t="s">
        <v>194</v>
      </c>
      <c r="AU21" s="306" t="s">
        <v>194</v>
      </c>
      <c r="AV21" s="306" t="s">
        <v>194</v>
      </c>
      <c r="AW21" s="306" t="s">
        <v>194</v>
      </c>
      <c r="AX21" s="306" t="s">
        <v>194</v>
      </c>
      <c r="AY21" s="314">
        <v>6.9444444444444446</v>
      </c>
      <c r="AZ21" s="314">
        <v>59.722222222222221</v>
      </c>
    </row>
    <row r="22" spans="2:52" s="305" customFormat="1" ht="19.5" customHeight="1">
      <c r="B22" s="493"/>
      <c r="C22" s="288" t="s">
        <v>142</v>
      </c>
      <c r="D22" s="316">
        <v>40</v>
      </c>
      <c r="E22" s="306">
        <v>40</v>
      </c>
      <c r="F22" s="306" t="s">
        <v>194</v>
      </c>
      <c r="G22" s="306" t="s">
        <v>194</v>
      </c>
      <c r="H22" s="306" t="s">
        <v>194</v>
      </c>
      <c r="I22" s="306" t="s">
        <v>194</v>
      </c>
      <c r="J22" s="306" t="s">
        <v>194</v>
      </c>
      <c r="K22" s="306" t="s">
        <v>194</v>
      </c>
      <c r="L22" s="306" t="s">
        <v>194</v>
      </c>
      <c r="M22" s="306" t="s">
        <v>194</v>
      </c>
      <c r="N22" s="306" t="s">
        <v>194</v>
      </c>
      <c r="O22" s="306" t="s">
        <v>194</v>
      </c>
      <c r="P22" s="306" t="s">
        <v>194</v>
      </c>
      <c r="Q22" s="306" t="s">
        <v>194</v>
      </c>
      <c r="R22" s="312">
        <v>100</v>
      </c>
      <c r="S22" s="312" t="s">
        <v>579</v>
      </c>
      <c r="T22" s="306">
        <v>1</v>
      </c>
      <c r="U22" s="306">
        <v>1</v>
      </c>
      <c r="V22" s="306" t="s">
        <v>194</v>
      </c>
      <c r="W22" s="306" t="s">
        <v>194</v>
      </c>
      <c r="X22" s="306" t="s">
        <v>194</v>
      </c>
      <c r="Y22" s="306"/>
      <c r="Z22" s="306" t="s">
        <v>194</v>
      </c>
      <c r="AA22" s="306" t="s">
        <v>194</v>
      </c>
      <c r="AB22" s="306" t="s">
        <v>194</v>
      </c>
      <c r="AC22" s="306" t="s">
        <v>194</v>
      </c>
      <c r="AD22" s="306" t="s">
        <v>194</v>
      </c>
      <c r="AE22" s="306" t="s">
        <v>194</v>
      </c>
      <c r="AF22" s="306" t="s">
        <v>194</v>
      </c>
      <c r="AG22" s="306" t="s">
        <v>194</v>
      </c>
      <c r="AH22" s="306" t="s">
        <v>194</v>
      </c>
      <c r="AI22" s="313">
        <v>100</v>
      </c>
      <c r="AJ22" s="313" t="s">
        <v>579</v>
      </c>
      <c r="AK22" s="306">
        <v>39</v>
      </c>
      <c r="AL22" s="306">
        <v>39</v>
      </c>
      <c r="AM22" s="306" t="s">
        <v>194</v>
      </c>
      <c r="AN22" s="306" t="s">
        <v>194</v>
      </c>
      <c r="AO22" s="306" t="s">
        <v>194</v>
      </c>
      <c r="AP22" s="306" t="s">
        <v>194</v>
      </c>
      <c r="AQ22" s="306" t="s">
        <v>194</v>
      </c>
      <c r="AR22" s="306" t="s">
        <v>194</v>
      </c>
      <c r="AS22" s="306" t="s">
        <v>194</v>
      </c>
      <c r="AT22" s="306" t="s">
        <v>194</v>
      </c>
      <c r="AU22" s="306" t="s">
        <v>194</v>
      </c>
      <c r="AV22" s="306" t="s">
        <v>194</v>
      </c>
      <c r="AW22" s="306" t="s">
        <v>194</v>
      </c>
      <c r="AX22" s="306" t="s">
        <v>194</v>
      </c>
      <c r="AY22" s="314">
        <v>100</v>
      </c>
      <c r="AZ22" s="314" t="s">
        <v>579</v>
      </c>
    </row>
    <row r="23" spans="2:52" s="305" customFormat="1" ht="19.5" customHeight="1">
      <c r="B23" s="493"/>
      <c r="C23" s="288" t="s">
        <v>143</v>
      </c>
      <c r="D23" s="316">
        <v>34</v>
      </c>
      <c r="E23" s="306">
        <v>6</v>
      </c>
      <c r="F23" s="306">
        <v>7</v>
      </c>
      <c r="G23" s="306" t="s">
        <v>194</v>
      </c>
      <c r="H23" s="306" t="s">
        <v>194</v>
      </c>
      <c r="I23" s="306">
        <v>21</v>
      </c>
      <c r="J23" s="306" t="s">
        <v>194</v>
      </c>
      <c r="K23" s="306" t="s">
        <v>194</v>
      </c>
      <c r="L23" s="306" t="s">
        <v>194</v>
      </c>
      <c r="M23" s="306" t="s">
        <v>194</v>
      </c>
      <c r="N23" s="306" t="s">
        <v>194</v>
      </c>
      <c r="O23" s="306" t="s">
        <v>194</v>
      </c>
      <c r="P23" s="306" t="s">
        <v>194</v>
      </c>
      <c r="Q23" s="306" t="s">
        <v>194</v>
      </c>
      <c r="R23" s="312">
        <v>17.647058823529413</v>
      </c>
      <c r="S23" s="312">
        <v>61.764705882352942</v>
      </c>
      <c r="T23" s="306">
        <v>6</v>
      </c>
      <c r="U23" s="306">
        <v>1</v>
      </c>
      <c r="V23" s="306">
        <v>1</v>
      </c>
      <c r="W23" s="306" t="s">
        <v>194</v>
      </c>
      <c r="X23" s="306" t="s">
        <v>194</v>
      </c>
      <c r="Y23" s="306"/>
      <c r="Z23" s="306">
        <v>4</v>
      </c>
      <c r="AA23" s="306" t="s">
        <v>194</v>
      </c>
      <c r="AB23" s="306" t="s">
        <v>194</v>
      </c>
      <c r="AC23" s="306" t="s">
        <v>194</v>
      </c>
      <c r="AD23" s="306" t="s">
        <v>194</v>
      </c>
      <c r="AE23" s="306" t="s">
        <v>194</v>
      </c>
      <c r="AF23" s="306" t="s">
        <v>194</v>
      </c>
      <c r="AG23" s="306" t="s">
        <v>194</v>
      </c>
      <c r="AH23" s="306" t="s">
        <v>194</v>
      </c>
      <c r="AI23" s="313">
        <v>16.666666666666664</v>
      </c>
      <c r="AJ23" s="313">
        <v>66.666666666666657</v>
      </c>
      <c r="AK23" s="306">
        <v>28</v>
      </c>
      <c r="AL23" s="306">
        <v>5</v>
      </c>
      <c r="AM23" s="306">
        <v>6</v>
      </c>
      <c r="AN23" s="306" t="s">
        <v>194</v>
      </c>
      <c r="AO23" s="306" t="s">
        <v>194</v>
      </c>
      <c r="AP23" s="306">
        <v>17</v>
      </c>
      <c r="AQ23" s="306" t="s">
        <v>194</v>
      </c>
      <c r="AR23" s="306" t="s">
        <v>194</v>
      </c>
      <c r="AS23" s="306" t="s">
        <v>194</v>
      </c>
      <c r="AT23" s="306" t="s">
        <v>194</v>
      </c>
      <c r="AU23" s="306" t="s">
        <v>194</v>
      </c>
      <c r="AV23" s="306" t="s">
        <v>194</v>
      </c>
      <c r="AW23" s="306" t="s">
        <v>194</v>
      </c>
      <c r="AX23" s="306" t="s">
        <v>194</v>
      </c>
      <c r="AY23" s="314">
        <v>17.857142857142858</v>
      </c>
      <c r="AZ23" s="314">
        <v>60.714285714285708</v>
      </c>
    </row>
    <row r="24" spans="2:52" s="305" customFormat="1" ht="19.5" customHeight="1">
      <c r="B24" s="493"/>
      <c r="C24" s="288" t="s">
        <v>144</v>
      </c>
      <c r="D24" s="316">
        <v>220</v>
      </c>
      <c r="E24" s="306">
        <v>148</v>
      </c>
      <c r="F24" s="306">
        <v>21</v>
      </c>
      <c r="G24" s="306">
        <v>36</v>
      </c>
      <c r="H24" s="306">
        <v>2</v>
      </c>
      <c r="I24" s="306">
        <v>3</v>
      </c>
      <c r="J24" s="306" t="s">
        <v>194</v>
      </c>
      <c r="K24" s="306">
        <v>10</v>
      </c>
      <c r="L24" s="306" t="s">
        <v>194</v>
      </c>
      <c r="M24" s="306" t="s">
        <v>194</v>
      </c>
      <c r="N24" s="306" t="s">
        <v>194</v>
      </c>
      <c r="O24" s="306" t="s">
        <v>194</v>
      </c>
      <c r="P24" s="306" t="s">
        <v>194</v>
      </c>
      <c r="Q24" s="306" t="s">
        <v>194</v>
      </c>
      <c r="R24" s="312">
        <v>67.272727272727266</v>
      </c>
      <c r="S24" s="312">
        <v>1.3636363636363635</v>
      </c>
      <c r="T24" s="306">
        <v>93</v>
      </c>
      <c r="U24" s="306">
        <v>57</v>
      </c>
      <c r="V24" s="306">
        <v>6</v>
      </c>
      <c r="W24" s="306">
        <v>25</v>
      </c>
      <c r="X24" s="306" t="s">
        <v>194</v>
      </c>
      <c r="Y24" s="306"/>
      <c r="Z24" s="306">
        <v>1</v>
      </c>
      <c r="AA24" s="306" t="s">
        <v>194</v>
      </c>
      <c r="AB24" s="306">
        <v>4</v>
      </c>
      <c r="AC24" s="306" t="s">
        <v>194</v>
      </c>
      <c r="AD24" s="306" t="s">
        <v>194</v>
      </c>
      <c r="AE24" s="306" t="s">
        <v>194</v>
      </c>
      <c r="AF24" s="306" t="s">
        <v>194</v>
      </c>
      <c r="AG24" s="306" t="s">
        <v>194</v>
      </c>
      <c r="AH24" s="306" t="s">
        <v>194</v>
      </c>
      <c r="AI24" s="313">
        <v>61.29032258064516</v>
      </c>
      <c r="AJ24" s="313">
        <v>1.0752688172043012</v>
      </c>
      <c r="AK24" s="306">
        <v>127</v>
      </c>
      <c r="AL24" s="306">
        <v>91</v>
      </c>
      <c r="AM24" s="306">
        <v>15</v>
      </c>
      <c r="AN24" s="306">
        <v>11</v>
      </c>
      <c r="AO24" s="306">
        <v>2</v>
      </c>
      <c r="AP24" s="306">
        <v>2</v>
      </c>
      <c r="AQ24" s="306" t="s">
        <v>194</v>
      </c>
      <c r="AR24" s="306">
        <v>6</v>
      </c>
      <c r="AS24" s="306" t="s">
        <v>194</v>
      </c>
      <c r="AT24" s="306" t="s">
        <v>194</v>
      </c>
      <c r="AU24" s="306" t="s">
        <v>194</v>
      </c>
      <c r="AV24" s="306" t="s">
        <v>194</v>
      </c>
      <c r="AW24" s="306" t="s">
        <v>194</v>
      </c>
      <c r="AX24" s="306" t="s">
        <v>194</v>
      </c>
      <c r="AY24" s="314">
        <v>71.653543307086608</v>
      </c>
      <c r="AZ24" s="314">
        <v>1.5748031496062991</v>
      </c>
    </row>
    <row r="25" spans="2:52" s="305" customFormat="1" ht="19.5" customHeight="1">
      <c r="B25" s="493"/>
      <c r="C25" s="288" t="s">
        <v>294</v>
      </c>
      <c r="D25" s="316">
        <v>317</v>
      </c>
      <c r="E25" s="306">
        <v>84</v>
      </c>
      <c r="F25" s="306">
        <v>82</v>
      </c>
      <c r="G25" s="306" t="s">
        <v>194</v>
      </c>
      <c r="H25" s="306">
        <v>7</v>
      </c>
      <c r="I25" s="306">
        <v>117</v>
      </c>
      <c r="J25" s="306">
        <v>20</v>
      </c>
      <c r="K25" s="306">
        <v>7</v>
      </c>
      <c r="L25" s="306" t="s">
        <v>194</v>
      </c>
      <c r="M25" s="306" t="s">
        <v>194</v>
      </c>
      <c r="N25" s="306" t="s">
        <v>194</v>
      </c>
      <c r="O25" s="306" t="s">
        <v>194</v>
      </c>
      <c r="P25" s="306" t="s">
        <v>194</v>
      </c>
      <c r="Q25" s="306" t="s">
        <v>194</v>
      </c>
      <c r="R25" s="312">
        <v>26.498422712933756</v>
      </c>
      <c r="S25" s="312">
        <v>36.90851735015773</v>
      </c>
      <c r="T25" s="306">
        <v>125</v>
      </c>
      <c r="U25" s="306">
        <v>36</v>
      </c>
      <c r="V25" s="306">
        <v>27</v>
      </c>
      <c r="W25" s="306" t="s">
        <v>194</v>
      </c>
      <c r="X25" s="306">
        <v>4</v>
      </c>
      <c r="Y25" s="306"/>
      <c r="Z25" s="306">
        <v>52</v>
      </c>
      <c r="AA25" s="306">
        <v>6</v>
      </c>
      <c r="AB25" s="306" t="s">
        <v>194</v>
      </c>
      <c r="AC25" s="306" t="s">
        <v>194</v>
      </c>
      <c r="AD25" s="306" t="s">
        <v>194</v>
      </c>
      <c r="AE25" s="306" t="s">
        <v>194</v>
      </c>
      <c r="AF25" s="306" t="s">
        <v>194</v>
      </c>
      <c r="AG25" s="306" t="s">
        <v>194</v>
      </c>
      <c r="AH25" s="306" t="s">
        <v>194</v>
      </c>
      <c r="AI25" s="313">
        <v>28.799999999999997</v>
      </c>
      <c r="AJ25" s="313">
        <v>41.6</v>
      </c>
      <c r="AK25" s="306">
        <v>192</v>
      </c>
      <c r="AL25" s="306">
        <v>48</v>
      </c>
      <c r="AM25" s="306">
        <v>55</v>
      </c>
      <c r="AN25" s="306" t="s">
        <v>194</v>
      </c>
      <c r="AO25" s="306">
        <v>3</v>
      </c>
      <c r="AP25" s="306">
        <v>65</v>
      </c>
      <c r="AQ25" s="306">
        <v>14</v>
      </c>
      <c r="AR25" s="306">
        <v>7</v>
      </c>
      <c r="AS25" s="306" t="s">
        <v>194</v>
      </c>
      <c r="AT25" s="306" t="s">
        <v>194</v>
      </c>
      <c r="AU25" s="306" t="s">
        <v>194</v>
      </c>
      <c r="AV25" s="306" t="s">
        <v>194</v>
      </c>
      <c r="AW25" s="306" t="s">
        <v>194</v>
      </c>
      <c r="AX25" s="306" t="s">
        <v>194</v>
      </c>
      <c r="AY25" s="314">
        <v>25</v>
      </c>
      <c r="AZ25" s="314">
        <v>33.854166666666671</v>
      </c>
    </row>
    <row r="26" spans="2:52" s="305" customFormat="1" ht="12.75" customHeight="1">
      <c r="B26" s="288"/>
      <c r="C26" s="288"/>
      <c r="D26" s="316"/>
      <c r="E26" s="306"/>
      <c r="F26" s="306"/>
      <c r="G26" s="306"/>
      <c r="H26" s="306"/>
      <c r="I26" s="306"/>
      <c r="J26" s="306"/>
      <c r="K26" s="306"/>
      <c r="L26" s="306"/>
      <c r="M26" s="306"/>
      <c r="N26" s="306"/>
      <c r="O26" s="306"/>
      <c r="P26" s="306"/>
      <c r="Q26" s="306"/>
      <c r="R26" s="312"/>
      <c r="S26" s="312"/>
      <c r="T26" s="306"/>
      <c r="U26" s="306"/>
      <c r="V26" s="306"/>
      <c r="W26" s="306"/>
      <c r="X26" s="306"/>
      <c r="Y26" s="306"/>
      <c r="Z26" s="306"/>
      <c r="AA26" s="306"/>
      <c r="AB26" s="306"/>
      <c r="AC26" s="306"/>
      <c r="AD26" s="306"/>
      <c r="AE26" s="306"/>
      <c r="AF26" s="306"/>
      <c r="AG26" s="306"/>
      <c r="AH26" s="306"/>
      <c r="AI26" s="313"/>
      <c r="AJ26" s="313"/>
      <c r="AK26" s="306"/>
      <c r="AL26" s="306"/>
      <c r="AM26" s="306"/>
      <c r="AN26" s="306"/>
      <c r="AO26" s="306"/>
      <c r="AP26" s="306"/>
      <c r="AQ26" s="306"/>
      <c r="AR26" s="306"/>
      <c r="AS26" s="306"/>
      <c r="AT26" s="306"/>
      <c r="AU26" s="306"/>
      <c r="AV26" s="306"/>
      <c r="AW26" s="306"/>
      <c r="AX26" s="306"/>
      <c r="AY26" s="314"/>
      <c r="AZ26" s="314"/>
    </row>
    <row r="27" spans="2:52" s="305" customFormat="1" ht="19.5" customHeight="1">
      <c r="B27" s="288"/>
      <c r="C27" s="288" t="s">
        <v>35</v>
      </c>
      <c r="D27" s="316">
        <v>6506</v>
      </c>
      <c r="E27" s="306">
        <v>3328</v>
      </c>
      <c r="F27" s="306">
        <v>1165</v>
      </c>
      <c r="G27" s="306">
        <v>240</v>
      </c>
      <c r="H27" s="306">
        <v>83</v>
      </c>
      <c r="I27" s="306">
        <v>1459</v>
      </c>
      <c r="J27" s="306">
        <v>76</v>
      </c>
      <c r="K27" s="306">
        <v>155</v>
      </c>
      <c r="L27" s="306" t="s">
        <v>194</v>
      </c>
      <c r="M27" s="306">
        <v>2</v>
      </c>
      <c r="N27" s="306" t="s">
        <v>194</v>
      </c>
      <c r="O27" s="306" t="s">
        <v>194</v>
      </c>
      <c r="P27" s="306">
        <v>2</v>
      </c>
      <c r="Q27" s="306" t="s">
        <v>194</v>
      </c>
      <c r="R27" s="312">
        <v>51.152782047340914</v>
      </c>
      <c r="S27" s="312">
        <v>22.456194282201043</v>
      </c>
      <c r="T27" s="306">
        <v>3273</v>
      </c>
      <c r="U27" s="306">
        <v>1517</v>
      </c>
      <c r="V27" s="306">
        <v>449</v>
      </c>
      <c r="W27" s="306">
        <v>186</v>
      </c>
      <c r="X27" s="306">
        <v>64</v>
      </c>
      <c r="Y27" s="306"/>
      <c r="Z27" s="306">
        <v>957</v>
      </c>
      <c r="AA27" s="306">
        <v>28</v>
      </c>
      <c r="AB27" s="306">
        <v>72</v>
      </c>
      <c r="AC27" s="306" t="s">
        <v>194</v>
      </c>
      <c r="AD27" s="306">
        <v>1</v>
      </c>
      <c r="AE27" s="306" t="s">
        <v>194</v>
      </c>
      <c r="AF27" s="306" t="s">
        <v>194</v>
      </c>
      <c r="AG27" s="306">
        <v>1</v>
      </c>
      <c r="AH27" s="306" t="s">
        <v>194</v>
      </c>
      <c r="AI27" s="313">
        <v>46.348915368163759</v>
      </c>
      <c r="AJ27" s="313">
        <v>29.269783073632755</v>
      </c>
      <c r="AK27" s="306">
        <v>3233</v>
      </c>
      <c r="AL27" s="306">
        <v>1811</v>
      </c>
      <c r="AM27" s="306">
        <v>716</v>
      </c>
      <c r="AN27" s="306">
        <v>54</v>
      </c>
      <c r="AO27" s="306">
        <v>19</v>
      </c>
      <c r="AP27" s="306">
        <v>502</v>
      </c>
      <c r="AQ27" s="306">
        <v>48</v>
      </c>
      <c r="AR27" s="306">
        <v>83</v>
      </c>
      <c r="AS27" s="306" t="s">
        <v>194</v>
      </c>
      <c r="AT27" s="306">
        <v>1</v>
      </c>
      <c r="AU27" s="306" t="s">
        <v>194</v>
      </c>
      <c r="AV27" s="306" t="s">
        <v>194</v>
      </c>
      <c r="AW27" s="306">
        <v>1</v>
      </c>
      <c r="AX27" s="306" t="s">
        <v>194</v>
      </c>
      <c r="AY27" s="314">
        <v>56.016084132384783</v>
      </c>
      <c r="AZ27" s="314">
        <v>15.558304979894835</v>
      </c>
    </row>
    <row r="28" spans="2:52" s="305" customFormat="1" ht="19.5" customHeight="1">
      <c r="B28" s="288"/>
      <c r="C28" s="288" t="s">
        <v>137</v>
      </c>
      <c r="D28" s="316">
        <v>4432</v>
      </c>
      <c r="E28" s="306">
        <v>2815</v>
      </c>
      <c r="F28" s="306">
        <v>816</v>
      </c>
      <c r="G28" s="306">
        <v>201</v>
      </c>
      <c r="H28" s="306">
        <v>30</v>
      </c>
      <c r="I28" s="306">
        <v>441</v>
      </c>
      <c r="J28" s="306">
        <v>51</v>
      </c>
      <c r="K28" s="306">
        <v>78</v>
      </c>
      <c r="L28" s="306" t="s">
        <v>194</v>
      </c>
      <c r="M28" s="306">
        <v>1</v>
      </c>
      <c r="N28" s="306" t="s">
        <v>194</v>
      </c>
      <c r="O28" s="306" t="s">
        <v>194</v>
      </c>
      <c r="P28" s="306">
        <v>1</v>
      </c>
      <c r="Q28" s="306" t="s">
        <v>194</v>
      </c>
      <c r="R28" s="312">
        <v>63.515342960288812</v>
      </c>
      <c r="S28" s="312">
        <v>9.9729241877256314</v>
      </c>
      <c r="T28" s="306">
        <v>2109</v>
      </c>
      <c r="U28" s="306">
        <v>1282</v>
      </c>
      <c r="V28" s="306">
        <v>304</v>
      </c>
      <c r="W28" s="306">
        <v>159</v>
      </c>
      <c r="X28" s="306">
        <v>23</v>
      </c>
      <c r="Y28" s="306"/>
      <c r="Z28" s="306">
        <v>282</v>
      </c>
      <c r="AA28" s="306">
        <v>19</v>
      </c>
      <c r="AB28" s="306">
        <v>40</v>
      </c>
      <c r="AC28" s="306" t="s">
        <v>194</v>
      </c>
      <c r="AD28" s="306" t="s">
        <v>194</v>
      </c>
      <c r="AE28" s="306" t="s">
        <v>194</v>
      </c>
      <c r="AF28" s="306" t="s">
        <v>194</v>
      </c>
      <c r="AG28" s="306" t="s">
        <v>194</v>
      </c>
      <c r="AH28" s="306" t="s">
        <v>194</v>
      </c>
      <c r="AI28" s="313">
        <v>60.78710289236605</v>
      </c>
      <c r="AJ28" s="313">
        <v>13.371266002844951</v>
      </c>
      <c r="AK28" s="306">
        <v>2323</v>
      </c>
      <c r="AL28" s="306">
        <v>1533</v>
      </c>
      <c r="AM28" s="306">
        <v>512</v>
      </c>
      <c r="AN28" s="306">
        <v>42</v>
      </c>
      <c r="AO28" s="306">
        <v>7</v>
      </c>
      <c r="AP28" s="306">
        <v>159</v>
      </c>
      <c r="AQ28" s="306">
        <v>32</v>
      </c>
      <c r="AR28" s="306">
        <v>38</v>
      </c>
      <c r="AS28" s="306" t="s">
        <v>194</v>
      </c>
      <c r="AT28" s="306">
        <v>1</v>
      </c>
      <c r="AU28" s="306" t="s">
        <v>194</v>
      </c>
      <c r="AV28" s="306" t="s">
        <v>194</v>
      </c>
      <c r="AW28" s="306">
        <v>1</v>
      </c>
      <c r="AX28" s="306" t="s">
        <v>194</v>
      </c>
      <c r="AY28" s="314">
        <v>65.992251399052947</v>
      </c>
      <c r="AZ28" s="314">
        <v>6.8876452862677571</v>
      </c>
    </row>
    <row r="29" spans="2:52" s="305" customFormat="1" ht="19.5" customHeight="1">
      <c r="B29" s="288"/>
      <c r="C29" s="288" t="s">
        <v>135</v>
      </c>
      <c r="D29" s="316">
        <v>197</v>
      </c>
      <c r="E29" s="306">
        <v>14</v>
      </c>
      <c r="F29" s="306">
        <v>43</v>
      </c>
      <c r="G29" s="306" t="s">
        <v>194</v>
      </c>
      <c r="H29" s="306">
        <v>16</v>
      </c>
      <c r="I29" s="306">
        <v>104</v>
      </c>
      <c r="J29" s="306">
        <v>2</v>
      </c>
      <c r="K29" s="306">
        <v>18</v>
      </c>
      <c r="L29" s="306" t="s">
        <v>194</v>
      </c>
      <c r="M29" s="306" t="s">
        <v>194</v>
      </c>
      <c r="N29" s="306" t="s">
        <v>194</v>
      </c>
      <c r="O29" s="306" t="s">
        <v>194</v>
      </c>
      <c r="P29" s="306" t="s">
        <v>194</v>
      </c>
      <c r="Q29" s="306" t="s">
        <v>194</v>
      </c>
      <c r="R29" s="312">
        <v>7.1065989847715745</v>
      </c>
      <c r="S29" s="312">
        <v>52.791878172588838</v>
      </c>
      <c r="T29" s="306">
        <v>140</v>
      </c>
      <c r="U29" s="306">
        <v>11</v>
      </c>
      <c r="V29" s="306">
        <v>28</v>
      </c>
      <c r="W29" s="306" t="s">
        <v>194</v>
      </c>
      <c r="X29" s="306">
        <v>13</v>
      </c>
      <c r="Y29" s="306"/>
      <c r="Z29" s="306">
        <v>79</v>
      </c>
      <c r="AA29" s="306" t="s">
        <v>194</v>
      </c>
      <c r="AB29" s="306">
        <v>9</v>
      </c>
      <c r="AC29" s="306" t="s">
        <v>194</v>
      </c>
      <c r="AD29" s="306" t="s">
        <v>194</v>
      </c>
      <c r="AE29" s="306" t="s">
        <v>194</v>
      </c>
      <c r="AF29" s="306" t="s">
        <v>194</v>
      </c>
      <c r="AG29" s="306" t="s">
        <v>194</v>
      </c>
      <c r="AH29" s="306" t="s">
        <v>194</v>
      </c>
      <c r="AI29" s="313">
        <v>7.8571428571428568</v>
      </c>
      <c r="AJ29" s="313">
        <v>56.428571428571431</v>
      </c>
      <c r="AK29" s="306">
        <v>57</v>
      </c>
      <c r="AL29" s="306">
        <v>3</v>
      </c>
      <c r="AM29" s="306">
        <v>15</v>
      </c>
      <c r="AN29" s="306" t="s">
        <v>194</v>
      </c>
      <c r="AO29" s="306">
        <v>3</v>
      </c>
      <c r="AP29" s="306">
        <v>25</v>
      </c>
      <c r="AQ29" s="306">
        <v>2</v>
      </c>
      <c r="AR29" s="306">
        <v>9</v>
      </c>
      <c r="AS29" s="306" t="s">
        <v>194</v>
      </c>
      <c r="AT29" s="306" t="s">
        <v>194</v>
      </c>
      <c r="AU29" s="306" t="s">
        <v>194</v>
      </c>
      <c r="AV29" s="306" t="s">
        <v>194</v>
      </c>
      <c r="AW29" s="306" t="s">
        <v>194</v>
      </c>
      <c r="AX29" s="306" t="s">
        <v>194</v>
      </c>
      <c r="AY29" s="314">
        <v>5.2631578947368416</v>
      </c>
      <c r="AZ29" s="314">
        <v>43.859649122807014</v>
      </c>
    </row>
    <row r="30" spans="2:52" s="305" customFormat="1" ht="19.5" customHeight="1">
      <c r="B30" s="288" t="s">
        <v>149</v>
      </c>
      <c r="C30" s="288" t="s">
        <v>138</v>
      </c>
      <c r="D30" s="316">
        <v>575</v>
      </c>
      <c r="E30" s="306">
        <v>72</v>
      </c>
      <c r="F30" s="306">
        <v>50</v>
      </c>
      <c r="G30" s="306" t="s">
        <v>194</v>
      </c>
      <c r="H30" s="306">
        <v>13</v>
      </c>
      <c r="I30" s="306">
        <v>429</v>
      </c>
      <c r="J30" s="306">
        <v>3</v>
      </c>
      <c r="K30" s="306">
        <v>8</v>
      </c>
      <c r="L30" s="306" t="s">
        <v>194</v>
      </c>
      <c r="M30" s="306" t="s">
        <v>194</v>
      </c>
      <c r="N30" s="306" t="s">
        <v>194</v>
      </c>
      <c r="O30" s="306" t="s">
        <v>194</v>
      </c>
      <c r="P30" s="306" t="s">
        <v>194</v>
      </c>
      <c r="Q30" s="306" t="s">
        <v>194</v>
      </c>
      <c r="R30" s="312">
        <v>12.521739130434783</v>
      </c>
      <c r="S30" s="312">
        <v>74.608695652173921</v>
      </c>
      <c r="T30" s="306">
        <v>546</v>
      </c>
      <c r="U30" s="306">
        <v>65</v>
      </c>
      <c r="V30" s="306">
        <v>46</v>
      </c>
      <c r="W30" s="306" t="s">
        <v>194</v>
      </c>
      <c r="X30" s="306">
        <v>13</v>
      </c>
      <c r="Y30" s="306"/>
      <c r="Z30" s="306">
        <v>412</v>
      </c>
      <c r="AA30" s="306">
        <v>3</v>
      </c>
      <c r="AB30" s="306">
        <v>7</v>
      </c>
      <c r="AC30" s="306" t="s">
        <v>194</v>
      </c>
      <c r="AD30" s="306" t="s">
        <v>194</v>
      </c>
      <c r="AE30" s="306" t="s">
        <v>194</v>
      </c>
      <c r="AF30" s="306" t="s">
        <v>194</v>
      </c>
      <c r="AG30" s="306" t="s">
        <v>194</v>
      </c>
      <c r="AH30" s="306" t="s">
        <v>194</v>
      </c>
      <c r="AI30" s="313">
        <v>11.904761904761903</v>
      </c>
      <c r="AJ30" s="313">
        <v>75.45787545787546</v>
      </c>
      <c r="AK30" s="306">
        <v>29</v>
      </c>
      <c r="AL30" s="306">
        <v>7</v>
      </c>
      <c r="AM30" s="306">
        <v>4</v>
      </c>
      <c r="AN30" s="306" t="s">
        <v>194</v>
      </c>
      <c r="AO30" s="306" t="s">
        <v>194</v>
      </c>
      <c r="AP30" s="306">
        <v>17</v>
      </c>
      <c r="AQ30" s="306" t="s">
        <v>194</v>
      </c>
      <c r="AR30" s="306">
        <v>1</v>
      </c>
      <c r="AS30" s="306" t="s">
        <v>194</v>
      </c>
      <c r="AT30" s="306" t="s">
        <v>194</v>
      </c>
      <c r="AU30" s="306" t="s">
        <v>194</v>
      </c>
      <c r="AV30" s="306" t="s">
        <v>194</v>
      </c>
      <c r="AW30" s="306" t="s">
        <v>194</v>
      </c>
      <c r="AX30" s="306" t="s">
        <v>194</v>
      </c>
      <c r="AY30" s="314">
        <v>24.137931034482758</v>
      </c>
      <c r="AZ30" s="314">
        <v>58.620689655172406</v>
      </c>
    </row>
    <row r="31" spans="2:52" s="305" customFormat="1" ht="19.5" customHeight="1">
      <c r="B31" s="288" t="s">
        <v>150</v>
      </c>
      <c r="C31" s="288" t="s">
        <v>139</v>
      </c>
      <c r="D31" s="316">
        <v>571</v>
      </c>
      <c r="E31" s="306">
        <v>138</v>
      </c>
      <c r="F31" s="306">
        <v>120</v>
      </c>
      <c r="G31" s="306">
        <v>3</v>
      </c>
      <c r="H31" s="306">
        <v>8</v>
      </c>
      <c r="I31" s="306">
        <v>276</v>
      </c>
      <c r="J31" s="306" t="s">
        <v>194</v>
      </c>
      <c r="K31" s="306">
        <v>26</v>
      </c>
      <c r="L31" s="306" t="s">
        <v>194</v>
      </c>
      <c r="M31" s="306">
        <v>1</v>
      </c>
      <c r="N31" s="306" t="s">
        <v>194</v>
      </c>
      <c r="O31" s="306" t="s">
        <v>194</v>
      </c>
      <c r="P31" s="306">
        <v>1</v>
      </c>
      <c r="Q31" s="306" t="s">
        <v>194</v>
      </c>
      <c r="R31" s="312">
        <v>24.168126094570926</v>
      </c>
      <c r="S31" s="312">
        <v>48.511383537653238</v>
      </c>
      <c r="T31" s="306">
        <v>205</v>
      </c>
      <c r="U31" s="306">
        <v>58</v>
      </c>
      <c r="V31" s="306">
        <v>31</v>
      </c>
      <c r="W31" s="306">
        <v>2</v>
      </c>
      <c r="X31" s="306">
        <v>4</v>
      </c>
      <c r="Y31" s="306"/>
      <c r="Z31" s="306">
        <v>102</v>
      </c>
      <c r="AA31" s="306" t="s">
        <v>194</v>
      </c>
      <c r="AB31" s="306">
        <v>8</v>
      </c>
      <c r="AC31" s="306" t="s">
        <v>194</v>
      </c>
      <c r="AD31" s="306">
        <v>1</v>
      </c>
      <c r="AE31" s="306" t="s">
        <v>194</v>
      </c>
      <c r="AF31" s="306" t="s">
        <v>194</v>
      </c>
      <c r="AG31" s="306">
        <v>1</v>
      </c>
      <c r="AH31" s="306" t="s">
        <v>194</v>
      </c>
      <c r="AI31" s="313">
        <v>28.292682926829265</v>
      </c>
      <c r="AJ31" s="313">
        <v>50.243902439024389</v>
      </c>
      <c r="AK31" s="306">
        <v>366</v>
      </c>
      <c r="AL31" s="306">
        <v>80</v>
      </c>
      <c r="AM31" s="306">
        <v>89</v>
      </c>
      <c r="AN31" s="306">
        <v>1</v>
      </c>
      <c r="AO31" s="306">
        <v>4</v>
      </c>
      <c r="AP31" s="306">
        <v>174</v>
      </c>
      <c r="AQ31" s="306" t="s">
        <v>194</v>
      </c>
      <c r="AR31" s="306">
        <v>18</v>
      </c>
      <c r="AS31" s="306" t="s">
        <v>194</v>
      </c>
      <c r="AT31" s="306" t="s">
        <v>194</v>
      </c>
      <c r="AU31" s="306" t="s">
        <v>194</v>
      </c>
      <c r="AV31" s="306" t="s">
        <v>194</v>
      </c>
      <c r="AW31" s="306" t="s">
        <v>194</v>
      </c>
      <c r="AX31" s="306" t="s">
        <v>194</v>
      </c>
      <c r="AY31" s="314">
        <v>21.857923497267759</v>
      </c>
      <c r="AZ31" s="314">
        <v>47.540983606557376</v>
      </c>
    </row>
    <row r="32" spans="2:52" s="305" customFormat="1" ht="19.5" customHeight="1">
      <c r="B32" s="288" t="s">
        <v>151</v>
      </c>
      <c r="C32" s="288" t="s">
        <v>140</v>
      </c>
      <c r="D32" s="316">
        <v>28</v>
      </c>
      <c r="E32" s="306">
        <v>2</v>
      </c>
      <c r="F32" s="306">
        <v>3</v>
      </c>
      <c r="G32" s="306" t="s">
        <v>194</v>
      </c>
      <c r="H32" s="306">
        <v>7</v>
      </c>
      <c r="I32" s="306">
        <v>13</v>
      </c>
      <c r="J32" s="306" t="s">
        <v>194</v>
      </c>
      <c r="K32" s="306">
        <v>3</v>
      </c>
      <c r="L32" s="306" t="s">
        <v>194</v>
      </c>
      <c r="M32" s="306" t="s">
        <v>194</v>
      </c>
      <c r="N32" s="306" t="s">
        <v>194</v>
      </c>
      <c r="O32" s="306" t="s">
        <v>194</v>
      </c>
      <c r="P32" s="306" t="s">
        <v>194</v>
      </c>
      <c r="Q32" s="306" t="s">
        <v>194</v>
      </c>
      <c r="R32" s="312">
        <v>7.1428571428571423</v>
      </c>
      <c r="S32" s="312">
        <v>46.428571428571431</v>
      </c>
      <c r="T32" s="306">
        <v>28</v>
      </c>
      <c r="U32" s="306">
        <v>2</v>
      </c>
      <c r="V32" s="306">
        <v>3</v>
      </c>
      <c r="W32" s="306" t="s">
        <v>194</v>
      </c>
      <c r="X32" s="306">
        <v>7</v>
      </c>
      <c r="Y32" s="306"/>
      <c r="Z32" s="306">
        <v>13</v>
      </c>
      <c r="AA32" s="306" t="s">
        <v>194</v>
      </c>
      <c r="AB32" s="306">
        <v>3</v>
      </c>
      <c r="AC32" s="306" t="s">
        <v>194</v>
      </c>
      <c r="AD32" s="306" t="s">
        <v>194</v>
      </c>
      <c r="AE32" s="306" t="s">
        <v>194</v>
      </c>
      <c r="AF32" s="306" t="s">
        <v>194</v>
      </c>
      <c r="AG32" s="306" t="s">
        <v>194</v>
      </c>
      <c r="AH32" s="306" t="s">
        <v>194</v>
      </c>
      <c r="AI32" s="313">
        <v>7.1428571428571423</v>
      </c>
      <c r="AJ32" s="313">
        <v>46.428571428571431</v>
      </c>
      <c r="AK32" s="306" t="s">
        <v>194</v>
      </c>
      <c r="AL32" s="306" t="s">
        <v>194</v>
      </c>
      <c r="AM32" s="306" t="s">
        <v>194</v>
      </c>
      <c r="AN32" s="306" t="s">
        <v>194</v>
      </c>
      <c r="AO32" s="306" t="s">
        <v>194</v>
      </c>
      <c r="AP32" s="306" t="s">
        <v>194</v>
      </c>
      <c r="AQ32" s="306" t="s">
        <v>194</v>
      </c>
      <c r="AR32" s="306" t="s">
        <v>194</v>
      </c>
      <c r="AS32" s="306" t="s">
        <v>194</v>
      </c>
      <c r="AT32" s="306" t="s">
        <v>194</v>
      </c>
      <c r="AU32" s="306" t="s">
        <v>194</v>
      </c>
      <c r="AV32" s="306" t="s">
        <v>194</v>
      </c>
      <c r="AW32" s="306" t="s">
        <v>194</v>
      </c>
      <c r="AX32" s="306" t="s">
        <v>194</v>
      </c>
      <c r="AY32" s="314" t="s">
        <v>579</v>
      </c>
      <c r="AZ32" s="314" t="s">
        <v>579</v>
      </c>
    </row>
    <row r="33" spans="2:52" s="305" customFormat="1" ht="19.5" customHeight="1">
      <c r="B33" s="288"/>
      <c r="C33" s="288" t="s">
        <v>141</v>
      </c>
      <c r="D33" s="316">
        <v>92</v>
      </c>
      <c r="E33" s="306">
        <v>9</v>
      </c>
      <c r="F33" s="306">
        <v>23</v>
      </c>
      <c r="G33" s="306" t="s">
        <v>194</v>
      </c>
      <c r="H33" s="306" t="s">
        <v>194</v>
      </c>
      <c r="I33" s="306">
        <v>55</v>
      </c>
      <c r="J33" s="306" t="s">
        <v>194</v>
      </c>
      <c r="K33" s="306">
        <v>5</v>
      </c>
      <c r="L33" s="306" t="s">
        <v>194</v>
      </c>
      <c r="M33" s="306" t="s">
        <v>194</v>
      </c>
      <c r="N33" s="306" t="s">
        <v>194</v>
      </c>
      <c r="O33" s="306" t="s">
        <v>194</v>
      </c>
      <c r="P33" s="306" t="s">
        <v>194</v>
      </c>
      <c r="Q33" s="306" t="s">
        <v>194</v>
      </c>
      <c r="R33" s="312">
        <v>9.7826086956521738</v>
      </c>
      <c r="S33" s="312">
        <v>59.782608695652172</v>
      </c>
      <c r="T33" s="306">
        <v>20</v>
      </c>
      <c r="U33" s="306">
        <v>4</v>
      </c>
      <c r="V33" s="306">
        <v>3</v>
      </c>
      <c r="W33" s="306" t="s">
        <v>194</v>
      </c>
      <c r="X33" s="306" t="s">
        <v>194</v>
      </c>
      <c r="Y33" s="306"/>
      <c r="Z33" s="306">
        <v>12</v>
      </c>
      <c r="AA33" s="306" t="s">
        <v>194</v>
      </c>
      <c r="AB33" s="306">
        <v>1</v>
      </c>
      <c r="AC33" s="306" t="s">
        <v>194</v>
      </c>
      <c r="AD33" s="306" t="s">
        <v>194</v>
      </c>
      <c r="AE33" s="306" t="s">
        <v>194</v>
      </c>
      <c r="AF33" s="306" t="s">
        <v>194</v>
      </c>
      <c r="AG33" s="306" t="s">
        <v>194</v>
      </c>
      <c r="AH33" s="306" t="s">
        <v>194</v>
      </c>
      <c r="AI33" s="313">
        <v>20</v>
      </c>
      <c r="AJ33" s="313">
        <v>60</v>
      </c>
      <c r="AK33" s="306">
        <v>72</v>
      </c>
      <c r="AL33" s="306">
        <v>5</v>
      </c>
      <c r="AM33" s="306">
        <v>20</v>
      </c>
      <c r="AN33" s="306" t="s">
        <v>194</v>
      </c>
      <c r="AO33" s="306" t="s">
        <v>194</v>
      </c>
      <c r="AP33" s="306">
        <v>43</v>
      </c>
      <c r="AQ33" s="306" t="s">
        <v>194</v>
      </c>
      <c r="AR33" s="306">
        <v>4</v>
      </c>
      <c r="AS33" s="306" t="s">
        <v>194</v>
      </c>
      <c r="AT33" s="306" t="s">
        <v>194</v>
      </c>
      <c r="AU33" s="306" t="s">
        <v>194</v>
      </c>
      <c r="AV33" s="306" t="s">
        <v>194</v>
      </c>
      <c r="AW33" s="306" t="s">
        <v>194</v>
      </c>
      <c r="AX33" s="306" t="s">
        <v>194</v>
      </c>
      <c r="AY33" s="314">
        <v>6.9444444444444446</v>
      </c>
      <c r="AZ33" s="314">
        <v>59.722222222222221</v>
      </c>
    </row>
    <row r="34" spans="2:52" s="305" customFormat="1" ht="19.5" customHeight="1">
      <c r="B34" s="288"/>
      <c r="C34" s="288" t="s">
        <v>142</v>
      </c>
      <c r="D34" s="316">
        <v>40</v>
      </c>
      <c r="E34" s="306">
        <v>40</v>
      </c>
      <c r="F34" s="306" t="s">
        <v>194</v>
      </c>
      <c r="G34" s="306" t="s">
        <v>194</v>
      </c>
      <c r="H34" s="306" t="s">
        <v>194</v>
      </c>
      <c r="I34" s="306" t="s">
        <v>194</v>
      </c>
      <c r="J34" s="306" t="s">
        <v>194</v>
      </c>
      <c r="K34" s="306" t="s">
        <v>194</v>
      </c>
      <c r="L34" s="306" t="s">
        <v>194</v>
      </c>
      <c r="M34" s="306" t="s">
        <v>194</v>
      </c>
      <c r="N34" s="306" t="s">
        <v>194</v>
      </c>
      <c r="O34" s="306" t="s">
        <v>194</v>
      </c>
      <c r="P34" s="306" t="s">
        <v>194</v>
      </c>
      <c r="Q34" s="306" t="s">
        <v>194</v>
      </c>
      <c r="R34" s="312">
        <v>100</v>
      </c>
      <c r="S34" s="312" t="s">
        <v>579</v>
      </c>
      <c r="T34" s="306">
        <v>1</v>
      </c>
      <c r="U34" s="306">
        <v>1</v>
      </c>
      <c r="V34" s="306" t="s">
        <v>194</v>
      </c>
      <c r="W34" s="306" t="s">
        <v>194</v>
      </c>
      <c r="X34" s="306" t="s">
        <v>194</v>
      </c>
      <c r="Y34" s="306"/>
      <c r="Z34" s="306" t="s">
        <v>194</v>
      </c>
      <c r="AA34" s="306" t="s">
        <v>194</v>
      </c>
      <c r="AB34" s="306" t="s">
        <v>194</v>
      </c>
      <c r="AC34" s="306" t="s">
        <v>194</v>
      </c>
      <c r="AD34" s="306" t="s">
        <v>194</v>
      </c>
      <c r="AE34" s="306" t="s">
        <v>194</v>
      </c>
      <c r="AF34" s="306" t="s">
        <v>194</v>
      </c>
      <c r="AG34" s="306" t="s">
        <v>194</v>
      </c>
      <c r="AH34" s="306" t="s">
        <v>194</v>
      </c>
      <c r="AI34" s="313">
        <v>100</v>
      </c>
      <c r="AJ34" s="313" t="s">
        <v>579</v>
      </c>
      <c r="AK34" s="306">
        <v>39</v>
      </c>
      <c r="AL34" s="306">
        <v>39</v>
      </c>
      <c r="AM34" s="306" t="s">
        <v>194</v>
      </c>
      <c r="AN34" s="306" t="s">
        <v>194</v>
      </c>
      <c r="AO34" s="306" t="s">
        <v>194</v>
      </c>
      <c r="AP34" s="306" t="s">
        <v>194</v>
      </c>
      <c r="AQ34" s="306" t="s">
        <v>194</v>
      </c>
      <c r="AR34" s="306" t="s">
        <v>194</v>
      </c>
      <c r="AS34" s="306" t="s">
        <v>194</v>
      </c>
      <c r="AT34" s="306" t="s">
        <v>194</v>
      </c>
      <c r="AU34" s="306" t="s">
        <v>194</v>
      </c>
      <c r="AV34" s="306" t="s">
        <v>194</v>
      </c>
      <c r="AW34" s="306" t="s">
        <v>194</v>
      </c>
      <c r="AX34" s="306" t="s">
        <v>194</v>
      </c>
      <c r="AY34" s="314">
        <v>100</v>
      </c>
      <c r="AZ34" s="314" t="s">
        <v>579</v>
      </c>
    </row>
    <row r="35" spans="2:52" s="305" customFormat="1" ht="19.5" customHeight="1">
      <c r="B35" s="288"/>
      <c r="C35" s="288" t="s">
        <v>143</v>
      </c>
      <c r="D35" s="316">
        <v>34</v>
      </c>
      <c r="E35" s="306">
        <v>6</v>
      </c>
      <c r="F35" s="306">
        <v>7</v>
      </c>
      <c r="G35" s="306" t="s">
        <v>194</v>
      </c>
      <c r="H35" s="306" t="s">
        <v>194</v>
      </c>
      <c r="I35" s="306">
        <v>21</v>
      </c>
      <c r="J35" s="306" t="s">
        <v>194</v>
      </c>
      <c r="K35" s="306" t="s">
        <v>194</v>
      </c>
      <c r="L35" s="306" t="s">
        <v>194</v>
      </c>
      <c r="M35" s="306" t="s">
        <v>194</v>
      </c>
      <c r="N35" s="306" t="s">
        <v>194</v>
      </c>
      <c r="O35" s="306" t="s">
        <v>194</v>
      </c>
      <c r="P35" s="306" t="s">
        <v>194</v>
      </c>
      <c r="Q35" s="306" t="s">
        <v>194</v>
      </c>
      <c r="R35" s="312">
        <v>17.647058823529413</v>
      </c>
      <c r="S35" s="312">
        <v>61.764705882352942</v>
      </c>
      <c r="T35" s="306">
        <v>6</v>
      </c>
      <c r="U35" s="306">
        <v>1</v>
      </c>
      <c r="V35" s="306">
        <v>1</v>
      </c>
      <c r="W35" s="306" t="s">
        <v>194</v>
      </c>
      <c r="X35" s="306" t="s">
        <v>194</v>
      </c>
      <c r="Y35" s="306"/>
      <c r="Z35" s="306">
        <v>4</v>
      </c>
      <c r="AA35" s="306" t="s">
        <v>194</v>
      </c>
      <c r="AB35" s="306" t="s">
        <v>194</v>
      </c>
      <c r="AC35" s="306" t="s">
        <v>194</v>
      </c>
      <c r="AD35" s="306" t="s">
        <v>194</v>
      </c>
      <c r="AE35" s="306" t="s">
        <v>194</v>
      </c>
      <c r="AF35" s="306" t="s">
        <v>194</v>
      </c>
      <c r="AG35" s="306" t="s">
        <v>194</v>
      </c>
      <c r="AH35" s="306" t="s">
        <v>194</v>
      </c>
      <c r="AI35" s="313">
        <v>16.666666666666664</v>
      </c>
      <c r="AJ35" s="313">
        <v>66.666666666666657</v>
      </c>
      <c r="AK35" s="306">
        <v>28</v>
      </c>
      <c r="AL35" s="306">
        <v>5</v>
      </c>
      <c r="AM35" s="306">
        <v>6</v>
      </c>
      <c r="AN35" s="306" t="s">
        <v>194</v>
      </c>
      <c r="AO35" s="306" t="s">
        <v>194</v>
      </c>
      <c r="AP35" s="306">
        <v>17</v>
      </c>
      <c r="AQ35" s="306" t="s">
        <v>194</v>
      </c>
      <c r="AR35" s="306" t="s">
        <v>194</v>
      </c>
      <c r="AS35" s="306" t="s">
        <v>194</v>
      </c>
      <c r="AT35" s="306" t="s">
        <v>194</v>
      </c>
      <c r="AU35" s="306" t="s">
        <v>194</v>
      </c>
      <c r="AV35" s="306" t="s">
        <v>194</v>
      </c>
      <c r="AW35" s="306" t="s">
        <v>194</v>
      </c>
      <c r="AX35" s="306" t="s">
        <v>194</v>
      </c>
      <c r="AY35" s="314">
        <v>17.857142857142858</v>
      </c>
      <c r="AZ35" s="314">
        <v>60.714285714285708</v>
      </c>
    </row>
    <row r="36" spans="2:52" s="305" customFormat="1" ht="19.5" customHeight="1">
      <c r="B36" s="288"/>
      <c r="C36" s="288" t="s">
        <v>144</v>
      </c>
      <c r="D36" s="316">
        <v>220</v>
      </c>
      <c r="E36" s="306">
        <v>148</v>
      </c>
      <c r="F36" s="306">
        <v>21</v>
      </c>
      <c r="G36" s="306">
        <v>36</v>
      </c>
      <c r="H36" s="306">
        <v>2</v>
      </c>
      <c r="I36" s="306">
        <v>3</v>
      </c>
      <c r="J36" s="306" t="s">
        <v>194</v>
      </c>
      <c r="K36" s="306">
        <v>10</v>
      </c>
      <c r="L36" s="306" t="s">
        <v>194</v>
      </c>
      <c r="M36" s="306" t="s">
        <v>194</v>
      </c>
      <c r="N36" s="306" t="s">
        <v>194</v>
      </c>
      <c r="O36" s="306" t="s">
        <v>194</v>
      </c>
      <c r="P36" s="306" t="s">
        <v>194</v>
      </c>
      <c r="Q36" s="306" t="s">
        <v>194</v>
      </c>
      <c r="R36" s="312">
        <v>67.272727272727266</v>
      </c>
      <c r="S36" s="312">
        <v>1.3636363636363635</v>
      </c>
      <c r="T36" s="306">
        <v>93</v>
      </c>
      <c r="U36" s="306">
        <v>57</v>
      </c>
      <c r="V36" s="306">
        <v>6</v>
      </c>
      <c r="W36" s="306">
        <v>25</v>
      </c>
      <c r="X36" s="306" t="s">
        <v>194</v>
      </c>
      <c r="Y36" s="306"/>
      <c r="Z36" s="306">
        <v>1</v>
      </c>
      <c r="AA36" s="306" t="s">
        <v>194</v>
      </c>
      <c r="AB36" s="306">
        <v>4</v>
      </c>
      <c r="AC36" s="306" t="s">
        <v>194</v>
      </c>
      <c r="AD36" s="306" t="s">
        <v>194</v>
      </c>
      <c r="AE36" s="306" t="s">
        <v>194</v>
      </c>
      <c r="AF36" s="306" t="s">
        <v>194</v>
      </c>
      <c r="AG36" s="306" t="s">
        <v>194</v>
      </c>
      <c r="AH36" s="306" t="s">
        <v>194</v>
      </c>
      <c r="AI36" s="313">
        <v>61.29032258064516</v>
      </c>
      <c r="AJ36" s="313">
        <v>1.0752688172043012</v>
      </c>
      <c r="AK36" s="306">
        <v>127</v>
      </c>
      <c r="AL36" s="306">
        <v>91</v>
      </c>
      <c r="AM36" s="306">
        <v>15</v>
      </c>
      <c r="AN36" s="306">
        <v>11</v>
      </c>
      <c r="AO36" s="306">
        <v>2</v>
      </c>
      <c r="AP36" s="306">
        <v>2</v>
      </c>
      <c r="AQ36" s="306" t="s">
        <v>194</v>
      </c>
      <c r="AR36" s="306">
        <v>6</v>
      </c>
      <c r="AS36" s="306" t="s">
        <v>194</v>
      </c>
      <c r="AT36" s="306" t="s">
        <v>194</v>
      </c>
      <c r="AU36" s="306" t="s">
        <v>194</v>
      </c>
      <c r="AV36" s="306" t="s">
        <v>194</v>
      </c>
      <c r="AW36" s="306" t="s">
        <v>194</v>
      </c>
      <c r="AX36" s="306" t="s">
        <v>194</v>
      </c>
      <c r="AY36" s="314">
        <v>71.653543307086608</v>
      </c>
      <c r="AZ36" s="314">
        <v>1.5748031496062991</v>
      </c>
    </row>
    <row r="37" spans="2:52" s="305" customFormat="1" ht="19.5" customHeight="1">
      <c r="B37" s="288"/>
      <c r="C37" s="288" t="s">
        <v>294</v>
      </c>
      <c r="D37" s="316">
        <v>317</v>
      </c>
      <c r="E37" s="306">
        <v>84</v>
      </c>
      <c r="F37" s="306">
        <v>82</v>
      </c>
      <c r="G37" s="306" t="s">
        <v>194</v>
      </c>
      <c r="H37" s="306">
        <v>7</v>
      </c>
      <c r="I37" s="306">
        <v>117</v>
      </c>
      <c r="J37" s="306">
        <v>20</v>
      </c>
      <c r="K37" s="306">
        <v>7</v>
      </c>
      <c r="L37" s="306" t="s">
        <v>194</v>
      </c>
      <c r="M37" s="306" t="s">
        <v>194</v>
      </c>
      <c r="N37" s="306" t="s">
        <v>194</v>
      </c>
      <c r="O37" s="306" t="s">
        <v>194</v>
      </c>
      <c r="P37" s="306" t="s">
        <v>194</v>
      </c>
      <c r="Q37" s="306" t="s">
        <v>194</v>
      </c>
      <c r="R37" s="312">
        <v>26.498422712933756</v>
      </c>
      <c r="S37" s="312">
        <v>36.90851735015773</v>
      </c>
      <c r="T37" s="306">
        <v>125</v>
      </c>
      <c r="U37" s="306">
        <v>36</v>
      </c>
      <c r="V37" s="306">
        <v>27</v>
      </c>
      <c r="W37" s="306" t="s">
        <v>194</v>
      </c>
      <c r="X37" s="306">
        <v>4</v>
      </c>
      <c r="Y37" s="306"/>
      <c r="Z37" s="306">
        <v>52</v>
      </c>
      <c r="AA37" s="306">
        <v>6</v>
      </c>
      <c r="AB37" s="306" t="s">
        <v>194</v>
      </c>
      <c r="AC37" s="306" t="s">
        <v>194</v>
      </c>
      <c r="AD37" s="306" t="s">
        <v>194</v>
      </c>
      <c r="AE37" s="306" t="s">
        <v>194</v>
      </c>
      <c r="AF37" s="306" t="s">
        <v>194</v>
      </c>
      <c r="AG37" s="306" t="s">
        <v>194</v>
      </c>
      <c r="AH37" s="306" t="s">
        <v>194</v>
      </c>
      <c r="AI37" s="313">
        <v>28.799999999999997</v>
      </c>
      <c r="AJ37" s="313">
        <v>41.6</v>
      </c>
      <c r="AK37" s="306">
        <v>192</v>
      </c>
      <c r="AL37" s="306">
        <v>48</v>
      </c>
      <c r="AM37" s="306">
        <v>55</v>
      </c>
      <c r="AN37" s="306" t="s">
        <v>194</v>
      </c>
      <c r="AO37" s="306">
        <v>3</v>
      </c>
      <c r="AP37" s="306">
        <v>65</v>
      </c>
      <c r="AQ37" s="306">
        <v>14</v>
      </c>
      <c r="AR37" s="306">
        <v>7</v>
      </c>
      <c r="AS37" s="306" t="s">
        <v>194</v>
      </c>
      <c r="AT37" s="306" t="s">
        <v>194</v>
      </c>
      <c r="AU37" s="306" t="s">
        <v>194</v>
      </c>
      <c r="AV37" s="306" t="s">
        <v>194</v>
      </c>
      <c r="AW37" s="306" t="s">
        <v>194</v>
      </c>
      <c r="AX37" s="306" t="s">
        <v>194</v>
      </c>
      <c r="AY37" s="314">
        <v>25</v>
      </c>
      <c r="AZ37" s="314">
        <v>33.854166666666671</v>
      </c>
    </row>
    <row r="38" spans="2:52" s="305" customFormat="1" ht="12.75" customHeight="1">
      <c r="B38" s="288"/>
      <c r="C38" s="288"/>
      <c r="D38" s="316"/>
      <c r="E38" s="306"/>
      <c r="F38" s="306"/>
      <c r="G38" s="306"/>
      <c r="H38" s="306"/>
      <c r="I38" s="306"/>
      <c r="J38" s="306"/>
      <c r="K38" s="306"/>
      <c r="L38" s="306"/>
      <c r="M38" s="306"/>
      <c r="N38" s="306"/>
      <c r="O38" s="306"/>
      <c r="P38" s="306"/>
      <c r="Q38" s="306"/>
      <c r="R38" s="312"/>
      <c r="S38" s="312"/>
      <c r="T38" s="306"/>
      <c r="U38" s="306"/>
      <c r="V38" s="306"/>
      <c r="W38" s="306"/>
      <c r="X38" s="306"/>
      <c r="Y38" s="306"/>
      <c r="Z38" s="306"/>
      <c r="AA38" s="306"/>
      <c r="AB38" s="306"/>
      <c r="AC38" s="306"/>
      <c r="AD38" s="306"/>
      <c r="AE38" s="306"/>
      <c r="AF38" s="306"/>
      <c r="AG38" s="306"/>
      <c r="AH38" s="306"/>
      <c r="AI38" s="313"/>
      <c r="AJ38" s="313"/>
      <c r="AK38" s="306"/>
      <c r="AL38" s="306"/>
      <c r="AM38" s="306"/>
      <c r="AN38" s="306"/>
      <c r="AO38" s="306"/>
      <c r="AP38" s="306"/>
      <c r="AQ38" s="306"/>
      <c r="AR38" s="306"/>
      <c r="AS38" s="306"/>
      <c r="AT38" s="306"/>
      <c r="AU38" s="306"/>
      <c r="AV38" s="306"/>
      <c r="AW38" s="306"/>
      <c r="AX38" s="306"/>
      <c r="AY38" s="314"/>
      <c r="AZ38" s="314"/>
    </row>
    <row r="39" spans="2:52" s="305" customFormat="1" ht="19.5" customHeight="1">
      <c r="B39" s="288" t="s">
        <v>154</v>
      </c>
      <c r="C39" s="288" t="s">
        <v>35</v>
      </c>
      <c r="D39" s="316">
        <v>110</v>
      </c>
      <c r="E39" s="306">
        <v>13</v>
      </c>
      <c r="F39" s="306">
        <v>14</v>
      </c>
      <c r="G39" s="306" t="s">
        <v>194</v>
      </c>
      <c r="H39" s="306" t="s">
        <v>194</v>
      </c>
      <c r="I39" s="306">
        <v>51</v>
      </c>
      <c r="J39" s="306">
        <v>15</v>
      </c>
      <c r="K39" s="306">
        <v>17</v>
      </c>
      <c r="L39" s="306" t="s">
        <v>194</v>
      </c>
      <c r="M39" s="306" t="s">
        <v>194</v>
      </c>
      <c r="N39" s="306" t="s">
        <v>194</v>
      </c>
      <c r="O39" s="306" t="s">
        <v>194</v>
      </c>
      <c r="P39" s="306" t="s">
        <v>194</v>
      </c>
      <c r="Q39" s="306" t="s">
        <v>194</v>
      </c>
      <c r="R39" s="312">
        <v>11.818181818181818</v>
      </c>
      <c r="S39" s="312">
        <v>46.36363636363636</v>
      </c>
      <c r="T39" s="306">
        <v>67</v>
      </c>
      <c r="U39" s="306">
        <v>6</v>
      </c>
      <c r="V39" s="306">
        <v>11</v>
      </c>
      <c r="W39" s="306" t="s">
        <v>194</v>
      </c>
      <c r="X39" s="306" t="s">
        <v>194</v>
      </c>
      <c r="Y39" s="306"/>
      <c r="Z39" s="306">
        <v>32</v>
      </c>
      <c r="AA39" s="306">
        <v>10</v>
      </c>
      <c r="AB39" s="306">
        <v>8</v>
      </c>
      <c r="AC39" s="306" t="s">
        <v>194</v>
      </c>
      <c r="AD39" s="306" t="s">
        <v>194</v>
      </c>
      <c r="AE39" s="306" t="s">
        <v>194</v>
      </c>
      <c r="AF39" s="306" t="s">
        <v>194</v>
      </c>
      <c r="AG39" s="306" t="s">
        <v>194</v>
      </c>
      <c r="AH39" s="306" t="s">
        <v>194</v>
      </c>
      <c r="AI39" s="313">
        <v>8.9552238805970141</v>
      </c>
      <c r="AJ39" s="313">
        <v>47.761194029850742</v>
      </c>
      <c r="AK39" s="306">
        <v>43</v>
      </c>
      <c r="AL39" s="306">
        <v>7</v>
      </c>
      <c r="AM39" s="306">
        <v>3</v>
      </c>
      <c r="AN39" s="306" t="s">
        <v>194</v>
      </c>
      <c r="AO39" s="306" t="s">
        <v>194</v>
      </c>
      <c r="AP39" s="306">
        <v>19</v>
      </c>
      <c r="AQ39" s="306">
        <v>5</v>
      </c>
      <c r="AR39" s="306">
        <v>9</v>
      </c>
      <c r="AS39" s="306" t="s">
        <v>194</v>
      </c>
      <c r="AT39" s="306" t="s">
        <v>194</v>
      </c>
      <c r="AU39" s="306" t="s">
        <v>194</v>
      </c>
      <c r="AV39" s="306" t="s">
        <v>194</v>
      </c>
      <c r="AW39" s="306" t="s">
        <v>194</v>
      </c>
      <c r="AX39" s="306" t="s">
        <v>194</v>
      </c>
      <c r="AY39" s="314">
        <v>16.279069767441861</v>
      </c>
      <c r="AZ39" s="314">
        <v>44.186046511627907</v>
      </c>
    </row>
    <row r="40" spans="2:52" s="305" customFormat="1" ht="19.5" customHeight="1">
      <c r="B40" s="288" t="s">
        <v>155</v>
      </c>
      <c r="C40" s="288" t="s">
        <v>137</v>
      </c>
      <c r="D40" s="316">
        <v>83</v>
      </c>
      <c r="E40" s="306">
        <v>13</v>
      </c>
      <c r="F40" s="306">
        <v>9</v>
      </c>
      <c r="G40" s="306" t="s">
        <v>194</v>
      </c>
      <c r="H40" s="306" t="s">
        <v>194</v>
      </c>
      <c r="I40" s="306">
        <v>45</v>
      </c>
      <c r="J40" s="306">
        <v>6</v>
      </c>
      <c r="K40" s="306">
        <v>10</v>
      </c>
      <c r="L40" s="306" t="s">
        <v>194</v>
      </c>
      <c r="M40" s="306" t="s">
        <v>194</v>
      </c>
      <c r="N40" s="306" t="s">
        <v>194</v>
      </c>
      <c r="O40" s="306" t="s">
        <v>194</v>
      </c>
      <c r="P40" s="306" t="s">
        <v>194</v>
      </c>
      <c r="Q40" s="306" t="s">
        <v>194</v>
      </c>
      <c r="R40" s="312">
        <v>15.66265060240964</v>
      </c>
      <c r="S40" s="312">
        <v>54.216867469879517</v>
      </c>
      <c r="T40" s="306">
        <v>44</v>
      </c>
      <c r="U40" s="306">
        <v>6</v>
      </c>
      <c r="V40" s="306">
        <v>8</v>
      </c>
      <c r="W40" s="306" t="s">
        <v>194</v>
      </c>
      <c r="X40" s="306" t="s">
        <v>194</v>
      </c>
      <c r="Y40" s="306"/>
      <c r="Z40" s="306">
        <v>26</v>
      </c>
      <c r="AA40" s="306">
        <v>2</v>
      </c>
      <c r="AB40" s="306">
        <v>2</v>
      </c>
      <c r="AC40" s="306" t="s">
        <v>194</v>
      </c>
      <c r="AD40" s="306" t="s">
        <v>194</v>
      </c>
      <c r="AE40" s="306" t="s">
        <v>194</v>
      </c>
      <c r="AF40" s="306" t="s">
        <v>194</v>
      </c>
      <c r="AG40" s="306" t="s">
        <v>194</v>
      </c>
      <c r="AH40" s="306" t="s">
        <v>194</v>
      </c>
      <c r="AI40" s="313">
        <v>13.636363636363635</v>
      </c>
      <c r="AJ40" s="313">
        <v>59.090909090909093</v>
      </c>
      <c r="AK40" s="306">
        <v>39</v>
      </c>
      <c r="AL40" s="306">
        <v>7</v>
      </c>
      <c r="AM40" s="306">
        <v>1</v>
      </c>
      <c r="AN40" s="306" t="s">
        <v>194</v>
      </c>
      <c r="AO40" s="306" t="s">
        <v>194</v>
      </c>
      <c r="AP40" s="306">
        <v>19</v>
      </c>
      <c r="AQ40" s="306">
        <v>4</v>
      </c>
      <c r="AR40" s="306">
        <v>8</v>
      </c>
      <c r="AS40" s="306" t="s">
        <v>194</v>
      </c>
      <c r="AT40" s="306" t="s">
        <v>194</v>
      </c>
      <c r="AU40" s="306" t="s">
        <v>194</v>
      </c>
      <c r="AV40" s="306" t="s">
        <v>194</v>
      </c>
      <c r="AW40" s="306" t="s">
        <v>194</v>
      </c>
      <c r="AX40" s="306" t="s">
        <v>194</v>
      </c>
      <c r="AY40" s="314">
        <v>17.948717948717949</v>
      </c>
      <c r="AZ40" s="314">
        <v>48.717948717948715</v>
      </c>
    </row>
    <row r="41" spans="2:52" s="305" customFormat="1" ht="19.5" customHeight="1">
      <c r="B41" s="288" t="s">
        <v>151</v>
      </c>
      <c r="C41" s="288" t="s">
        <v>502</v>
      </c>
      <c r="D41" s="316">
        <v>8</v>
      </c>
      <c r="E41" s="306" t="s">
        <v>194</v>
      </c>
      <c r="F41" s="306">
        <v>2</v>
      </c>
      <c r="G41" s="306" t="s">
        <v>194</v>
      </c>
      <c r="H41" s="306" t="s">
        <v>194</v>
      </c>
      <c r="I41" s="306">
        <v>3</v>
      </c>
      <c r="J41" s="306">
        <v>2</v>
      </c>
      <c r="K41" s="306">
        <v>1</v>
      </c>
      <c r="L41" s="306" t="s">
        <v>194</v>
      </c>
      <c r="M41" s="306" t="s">
        <v>194</v>
      </c>
      <c r="N41" s="306" t="s">
        <v>194</v>
      </c>
      <c r="O41" s="306" t="s">
        <v>194</v>
      </c>
      <c r="P41" s="306" t="s">
        <v>194</v>
      </c>
      <c r="Q41" s="306" t="s">
        <v>194</v>
      </c>
      <c r="R41" s="312" t="s">
        <v>579</v>
      </c>
      <c r="S41" s="312">
        <v>37.5</v>
      </c>
      <c r="T41" s="306">
        <v>4</v>
      </c>
      <c r="U41" s="306" t="s">
        <v>194</v>
      </c>
      <c r="V41" s="306" t="s">
        <v>194</v>
      </c>
      <c r="W41" s="306" t="s">
        <v>194</v>
      </c>
      <c r="X41" s="306" t="s">
        <v>194</v>
      </c>
      <c r="Y41" s="306"/>
      <c r="Z41" s="306">
        <v>3</v>
      </c>
      <c r="AA41" s="306">
        <v>1</v>
      </c>
      <c r="AB41" s="306" t="s">
        <v>194</v>
      </c>
      <c r="AC41" s="306" t="s">
        <v>194</v>
      </c>
      <c r="AD41" s="306" t="s">
        <v>194</v>
      </c>
      <c r="AE41" s="306" t="s">
        <v>194</v>
      </c>
      <c r="AF41" s="306" t="s">
        <v>194</v>
      </c>
      <c r="AG41" s="306" t="s">
        <v>194</v>
      </c>
      <c r="AH41" s="306" t="s">
        <v>194</v>
      </c>
      <c r="AI41" s="313" t="s">
        <v>579</v>
      </c>
      <c r="AJ41" s="313">
        <v>75</v>
      </c>
      <c r="AK41" s="306">
        <v>4</v>
      </c>
      <c r="AL41" s="306" t="s">
        <v>194</v>
      </c>
      <c r="AM41" s="306">
        <v>2</v>
      </c>
      <c r="AN41" s="306" t="s">
        <v>194</v>
      </c>
      <c r="AO41" s="306" t="s">
        <v>194</v>
      </c>
      <c r="AP41" s="306" t="s">
        <v>194</v>
      </c>
      <c r="AQ41" s="306">
        <v>1</v>
      </c>
      <c r="AR41" s="306">
        <v>1</v>
      </c>
      <c r="AS41" s="306" t="s">
        <v>194</v>
      </c>
      <c r="AT41" s="306" t="s">
        <v>194</v>
      </c>
      <c r="AU41" s="306" t="s">
        <v>194</v>
      </c>
      <c r="AV41" s="306" t="s">
        <v>194</v>
      </c>
      <c r="AW41" s="306" t="s">
        <v>194</v>
      </c>
      <c r="AX41" s="306" t="s">
        <v>194</v>
      </c>
      <c r="AY41" s="314" t="s">
        <v>579</v>
      </c>
      <c r="AZ41" s="314" t="s">
        <v>579</v>
      </c>
    </row>
    <row r="42" spans="2:52" s="305" customFormat="1" ht="19.5" customHeight="1">
      <c r="B42" s="493"/>
      <c r="C42" s="493" t="s">
        <v>138</v>
      </c>
      <c r="D42" s="316">
        <v>19</v>
      </c>
      <c r="E42" s="306" t="s">
        <v>194</v>
      </c>
      <c r="F42" s="306">
        <v>3</v>
      </c>
      <c r="G42" s="306" t="s">
        <v>194</v>
      </c>
      <c r="H42" s="306" t="s">
        <v>194</v>
      </c>
      <c r="I42" s="306">
        <v>3</v>
      </c>
      <c r="J42" s="306">
        <v>7</v>
      </c>
      <c r="K42" s="306">
        <v>6</v>
      </c>
      <c r="L42" s="306" t="s">
        <v>194</v>
      </c>
      <c r="M42" s="306" t="s">
        <v>194</v>
      </c>
      <c r="N42" s="306" t="s">
        <v>194</v>
      </c>
      <c r="O42" s="306" t="s">
        <v>194</v>
      </c>
      <c r="P42" s="306" t="s">
        <v>194</v>
      </c>
      <c r="Q42" s="306" t="s">
        <v>194</v>
      </c>
      <c r="R42" s="312" t="s">
        <v>579</v>
      </c>
      <c r="S42" s="312">
        <v>15.789473684210526</v>
      </c>
      <c r="T42" s="306">
        <v>19</v>
      </c>
      <c r="U42" s="306" t="s">
        <v>194</v>
      </c>
      <c r="V42" s="306">
        <v>3</v>
      </c>
      <c r="W42" s="306" t="s">
        <v>194</v>
      </c>
      <c r="X42" s="306" t="s">
        <v>194</v>
      </c>
      <c r="Y42" s="306"/>
      <c r="Z42" s="306">
        <v>3</v>
      </c>
      <c r="AA42" s="306">
        <v>7</v>
      </c>
      <c r="AB42" s="306">
        <v>6</v>
      </c>
      <c r="AC42" s="306" t="s">
        <v>194</v>
      </c>
      <c r="AD42" s="306" t="s">
        <v>194</v>
      </c>
      <c r="AE42" s="306" t="s">
        <v>194</v>
      </c>
      <c r="AF42" s="306" t="s">
        <v>194</v>
      </c>
      <c r="AG42" s="306" t="s">
        <v>194</v>
      </c>
      <c r="AH42" s="306" t="s">
        <v>194</v>
      </c>
      <c r="AI42" s="313" t="s">
        <v>579</v>
      </c>
      <c r="AJ42" s="313">
        <v>15.789473684210526</v>
      </c>
      <c r="AK42" s="306" t="s">
        <v>194</v>
      </c>
      <c r="AL42" s="306" t="s">
        <v>194</v>
      </c>
      <c r="AM42" s="306" t="s">
        <v>194</v>
      </c>
      <c r="AN42" s="306" t="s">
        <v>194</v>
      </c>
      <c r="AO42" s="306" t="s">
        <v>194</v>
      </c>
      <c r="AP42" s="306" t="s">
        <v>194</v>
      </c>
      <c r="AQ42" s="306" t="s">
        <v>194</v>
      </c>
      <c r="AR42" s="306" t="s">
        <v>194</v>
      </c>
      <c r="AS42" s="306" t="s">
        <v>194</v>
      </c>
      <c r="AT42" s="306" t="s">
        <v>194</v>
      </c>
      <c r="AU42" s="306" t="s">
        <v>194</v>
      </c>
      <c r="AV42" s="306" t="s">
        <v>194</v>
      </c>
      <c r="AW42" s="306" t="s">
        <v>194</v>
      </c>
      <c r="AX42" s="306" t="s">
        <v>194</v>
      </c>
      <c r="AY42" s="314" t="s">
        <v>579</v>
      </c>
      <c r="AZ42" s="314" t="s">
        <v>579</v>
      </c>
    </row>
    <row r="43" spans="2:52" s="305" customFormat="1" ht="12.75" customHeight="1" thickBot="1">
      <c r="B43" s="317"/>
      <c r="C43" s="317"/>
      <c r="D43" s="318"/>
      <c r="E43" s="319"/>
      <c r="F43" s="319"/>
      <c r="G43" s="319"/>
      <c r="H43" s="319"/>
      <c r="I43" s="319"/>
      <c r="J43" s="319"/>
      <c r="K43" s="319"/>
      <c r="L43" s="319"/>
      <c r="M43" s="319"/>
      <c r="N43" s="319"/>
      <c r="O43" s="319"/>
      <c r="P43" s="319"/>
      <c r="Q43" s="320"/>
      <c r="R43" s="321"/>
      <c r="S43" s="321"/>
      <c r="T43" s="319"/>
      <c r="U43" s="319"/>
      <c r="V43" s="319"/>
      <c r="W43" s="319"/>
      <c r="X43" s="319"/>
      <c r="Y43" s="322"/>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4"/>
      <c r="AZ43" s="324"/>
    </row>
    <row r="44" spans="2:52" s="305" customFormat="1" ht="16.5" customHeight="1">
      <c r="B44" s="203" t="s">
        <v>262</v>
      </c>
      <c r="C44" s="288"/>
      <c r="D44" s="288"/>
      <c r="E44" s="288"/>
      <c r="F44" s="288"/>
      <c r="G44" s="288"/>
      <c r="H44" s="288"/>
      <c r="I44" s="288"/>
      <c r="J44" s="288"/>
      <c r="K44" s="288"/>
      <c r="L44" s="288"/>
      <c r="M44" s="288"/>
      <c r="N44" s="288"/>
      <c r="O44" s="288"/>
      <c r="P44" s="288"/>
      <c r="Q44" s="288"/>
      <c r="R44" s="325"/>
      <c r="S44" s="325"/>
      <c r="T44" s="288"/>
      <c r="U44" s="288"/>
      <c r="V44" s="288"/>
      <c r="W44" s="288"/>
      <c r="X44" s="288"/>
      <c r="Y44" s="493"/>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row>
    <row r="45" spans="2:52" s="305" customFormat="1" ht="16.5" customHeight="1">
      <c r="B45" s="326" t="s">
        <v>261</v>
      </c>
      <c r="C45" s="327"/>
      <c r="D45" s="327"/>
      <c r="E45" s="327"/>
      <c r="F45" s="327"/>
      <c r="G45" s="327"/>
      <c r="H45" s="327"/>
      <c r="I45" s="327"/>
      <c r="J45" s="327"/>
      <c r="K45" s="327"/>
      <c r="L45" s="327"/>
      <c r="M45" s="327"/>
      <c r="N45" s="327"/>
      <c r="O45" s="327"/>
      <c r="P45" s="327"/>
      <c r="Q45" s="327"/>
      <c r="R45" s="327"/>
      <c r="S45" s="327"/>
      <c r="T45" s="327"/>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row>
    <row r="46" spans="2:52" ht="16.5" customHeight="1">
      <c r="B46" s="326" t="s">
        <v>357</v>
      </c>
    </row>
    <row r="47" spans="2:52" ht="8.1" customHeight="1"/>
    <row r="48" spans="2:52"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24.75" customHeight="1"/>
    <row r="61" ht="24.75" customHeight="1"/>
    <row r="62" ht="15" customHeight="1"/>
    <row r="63" ht="8.1" customHeight="1"/>
    <row r="64" ht="8.1" customHeight="1"/>
    <row r="65" ht="8.1" customHeight="1"/>
    <row r="66" ht="17.25"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12.75"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sheetData>
  <mergeCells count="40">
    <mergeCell ref="AO5:AO7"/>
    <mergeCell ref="AQ5:AQ8"/>
    <mergeCell ref="AK4:AZ4"/>
    <mergeCell ref="AL5:AL7"/>
    <mergeCell ref="AT5:AX5"/>
    <mergeCell ref="AY5:AY7"/>
    <mergeCell ref="AT6:AX6"/>
    <mergeCell ref="AT7:AT8"/>
    <mergeCell ref="AP5:AP8"/>
    <mergeCell ref="AR5:AR8"/>
    <mergeCell ref="AS5:AS8"/>
    <mergeCell ref="B14:C14"/>
    <mergeCell ref="B12:C12"/>
    <mergeCell ref="D6:D7"/>
    <mergeCell ref="B4:C8"/>
    <mergeCell ref="D4:S4"/>
    <mergeCell ref="M7:M8"/>
    <mergeCell ref="B10:C10"/>
    <mergeCell ref="M5:Q5"/>
    <mergeCell ref="B2:X2"/>
    <mergeCell ref="K5:K8"/>
    <mergeCell ref="H5:H7"/>
    <mergeCell ref="X5:X7"/>
    <mergeCell ref="T6:T7"/>
    <mergeCell ref="E5:E7"/>
    <mergeCell ref="M6:Q6"/>
    <mergeCell ref="L5:L8"/>
    <mergeCell ref="J5:J8"/>
    <mergeCell ref="I5:I8"/>
    <mergeCell ref="Z5:Z8"/>
    <mergeCell ref="R5:R7"/>
    <mergeCell ref="AK6:AK7"/>
    <mergeCell ref="AC5:AC8"/>
    <mergeCell ref="U5:U7"/>
    <mergeCell ref="AB5:AB8"/>
    <mergeCell ref="AA5:AA8"/>
    <mergeCell ref="AD5:AH5"/>
    <mergeCell ref="AI5:AI7"/>
    <mergeCell ref="AD7:AD8"/>
    <mergeCell ref="AD6:AH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in="1" max="4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41"/>
  <sheetViews>
    <sheetView showGridLines="0" zoomScaleNormal="100" zoomScaleSheetLayoutView="80" workbookViewId="0"/>
  </sheetViews>
  <sheetFormatPr defaultColWidth="12" defaultRowHeight="10.5"/>
  <cols>
    <col min="1" max="1" width="0.5" style="329" customWidth="1"/>
    <col min="2" max="3" width="3.125" style="329" customWidth="1"/>
    <col min="4" max="4" width="6.625" style="329" customWidth="1"/>
    <col min="5" max="14" width="8.125" style="329" customWidth="1"/>
    <col min="15" max="25" width="8.25" style="329" customWidth="1"/>
    <col min="26" max="26" width="12" style="332"/>
    <col min="27" max="16384" width="12" style="329"/>
  </cols>
  <sheetData>
    <row r="2" spans="2:26" s="160" customFormat="1" ht="28.5" customHeight="1">
      <c r="C2" s="529" t="s">
        <v>555</v>
      </c>
      <c r="D2" s="530"/>
      <c r="E2" s="530"/>
      <c r="F2" s="530"/>
      <c r="G2" s="530"/>
      <c r="H2" s="530"/>
      <c r="I2" s="530"/>
      <c r="J2" s="530"/>
      <c r="K2" s="530"/>
      <c r="L2" s="530"/>
      <c r="M2" s="530"/>
      <c r="N2" s="530"/>
      <c r="O2" s="183"/>
      <c r="P2" s="184"/>
      <c r="Q2" s="184"/>
      <c r="R2" s="184"/>
      <c r="S2" s="184"/>
      <c r="T2" s="184"/>
      <c r="U2" s="184"/>
      <c r="V2" s="184"/>
      <c r="W2" s="184"/>
      <c r="X2" s="184"/>
      <c r="Y2" s="184"/>
      <c r="Z2" s="328"/>
    </row>
    <row r="3" spans="2:26" ht="19.5" customHeight="1" thickBot="1">
      <c r="C3" s="517" t="s">
        <v>556</v>
      </c>
      <c r="D3" s="330"/>
      <c r="E3" s="331"/>
      <c r="F3" s="331"/>
      <c r="G3" s="331"/>
      <c r="H3" s="331"/>
      <c r="I3" s="331"/>
      <c r="J3" s="331"/>
      <c r="K3" s="331"/>
      <c r="L3" s="331"/>
      <c r="M3" s="331"/>
      <c r="N3" s="331"/>
      <c r="O3" s="331"/>
      <c r="P3" s="331"/>
      <c r="Q3" s="331"/>
      <c r="R3" s="331"/>
      <c r="S3" s="331"/>
      <c r="T3" s="331"/>
      <c r="U3" s="331"/>
      <c r="V3" s="331"/>
      <c r="W3" s="331"/>
      <c r="X3" s="331"/>
      <c r="Y3" s="144" t="s">
        <v>91</v>
      </c>
    </row>
    <row r="4" spans="2:26" s="333" customFormat="1" ht="18" customHeight="1">
      <c r="C4" s="717" t="s">
        <v>164</v>
      </c>
      <c r="D4" s="717"/>
      <c r="E4" s="724" t="s">
        <v>99</v>
      </c>
      <c r="F4" s="725"/>
      <c r="G4" s="725"/>
      <c r="H4" s="725"/>
      <c r="I4" s="725"/>
      <c r="J4" s="725"/>
      <c r="K4" s="726"/>
      <c r="L4" s="728" t="s">
        <v>238</v>
      </c>
      <c r="M4" s="729"/>
      <c r="N4" s="729"/>
      <c r="O4" s="729"/>
      <c r="P4" s="729"/>
      <c r="Q4" s="729"/>
      <c r="R4" s="730"/>
      <c r="S4" s="724" t="s">
        <v>156</v>
      </c>
      <c r="T4" s="725"/>
      <c r="U4" s="725"/>
      <c r="V4" s="725"/>
      <c r="W4" s="725"/>
      <c r="X4" s="725"/>
      <c r="Y4" s="725"/>
      <c r="Z4" s="496"/>
    </row>
    <row r="5" spans="2:26" s="333" customFormat="1" ht="18" customHeight="1">
      <c r="C5" s="718"/>
      <c r="D5" s="719"/>
      <c r="E5" s="727" t="s">
        <v>99</v>
      </c>
      <c r="F5" s="334" t="s">
        <v>165</v>
      </c>
      <c r="G5" s="334" t="s">
        <v>166</v>
      </c>
      <c r="H5" s="334" t="s">
        <v>253</v>
      </c>
      <c r="I5" s="334" t="s">
        <v>253</v>
      </c>
      <c r="J5" s="334" t="s">
        <v>105</v>
      </c>
      <c r="K5" s="334" t="s">
        <v>254</v>
      </c>
      <c r="L5" s="722" t="s">
        <v>99</v>
      </c>
      <c r="M5" s="334" t="s">
        <v>165</v>
      </c>
      <c r="N5" s="389" t="s">
        <v>166</v>
      </c>
      <c r="O5" s="496" t="s">
        <v>253</v>
      </c>
      <c r="P5" s="334" t="s">
        <v>253</v>
      </c>
      <c r="Q5" s="334" t="s">
        <v>105</v>
      </c>
      <c r="R5" s="334" t="s">
        <v>254</v>
      </c>
      <c r="S5" s="722" t="s">
        <v>99</v>
      </c>
      <c r="T5" s="334" t="s">
        <v>165</v>
      </c>
      <c r="U5" s="334" t="s">
        <v>166</v>
      </c>
      <c r="V5" s="334" t="s">
        <v>253</v>
      </c>
      <c r="W5" s="334" t="s">
        <v>253</v>
      </c>
      <c r="X5" s="334" t="s">
        <v>105</v>
      </c>
      <c r="Y5" s="335" t="s">
        <v>254</v>
      </c>
      <c r="Z5" s="496"/>
    </row>
    <row r="6" spans="2:26" s="333" customFormat="1" ht="18" customHeight="1">
      <c r="B6" s="336"/>
      <c r="C6" s="720"/>
      <c r="D6" s="721"/>
      <c r="E6" s="723"/>
      <c r="F6" s="337" t="s">
        <v>167</v>
      </c>
      <c r="G6" s="337" t="s">
        <v>168</v>
      </c>
      <c r="H6" s="337" t="s">
        <v>169</v>
      </c>
      <c r="I6" s="337" t="s">
        <v>170</v>
      </c>
      <c r="J6" s="337" t="s">
        <v>171</v>
      </c>
      <c r="K6" s="337" t="s">
        <v>172</v>
      </c>
      <c r="L6" s="723"/>
      <c r="M6" s="337" t="s">
        <v>167</v>
      </c>
      <c r="N6" s="390" t="s">
        <v>168</v>
      </c>
      <c r="O6" s="497" t="s">
        <v>169</v>
      </c>
      <c r="P6" s="337" t="s">
        <v>170</v>
      </c>
      <c r="Q6" s="337" t="s">
        <v>171</v>
      </c>
      <c r="R6" s="337" t="s">
        <v>172</v>
      </c>
      <c r="S6" s="723"/>
      <c r="T6" s="337" t="s">
        <v>167</v>
      </c>
      <c r="U6" s="337" t="s">
        <v>168</v>
      </c>
      <c r="V6" s="337" t="s">
        <v>169</v>
      </c>
      <c r="W6" s="337" t="s">
        <v>170</v>
      </c>
      <c r="X6" s="337" t="s">
        <v>171</v>
      </c>
      <c r="Y6" s="338" t="s">
        <v>172</v>
      </c>
      <c r="Z6" s="496"/>
    </row>
    <row r="7" spans="2:26" s="333" customFormat="1" ht="12.75" customHeight="1">
      <c r="B7" s="336"/>
      <c r="C7" s="496"/>
      <c r="D7" s="496"/>
      <c r="E7" s="503"/>
      <c r="F7" s="496"/>
      <c r="G7" s="496"/>
      <c r="H7" s="496"/>
      <c r="I7" s="496"/>
      <c r="J7" s="496"/>
      <c r="K7" s="496"/>
      <c r="L7" s="504"/>
      <c r="M7" s="496"/>
      <c r="N7" s="496"/>
      <c r="O7" s="496"/>
      <c r="P7" s="496"/>
      <c r="Q7" s="496"/>
      <c r="R7" s="496"/>
      <c r="S7" s="504"/>
      <c r="T7" s="496"/>
      <c r="U7" s="496"/>
      <c r="V7" s="496"/>
      <c r="W7" s="496"/>
      <c r="X7" s="496"/>
      <c r="Y7" s="339"/>
      <c r="Z7" s="496"/>
    </row>
    <row r="8" spans="2:26" s="342" customFormat="1" ht="19.5" customHeight="1">
      <c r="B8" s="340"/>
      <c r="C8" s="713" t="s">
        <v>501</v>
      </c>
      <c r="D8" s="714"/>
      <c r="E8" s="341">
        <v>3303</v>
      </c>
      <c r="F8" s="274">
        <v>2986</v>
      </c>
      <c r="G8" s="274">
        <v>275</v>
      </c>
      <c r="H8" s="275">
        <v>4</v>
      </c>
      <c r="I8" s="275" t="s">
        <v>194</v>
      </c>
      <c r="J8" s="274">
        <v>38</v>
      </c>
      <c r="K8" s="275" t="s">
        <v>194</v>
      </c>
      <c r="L8" s="274">
        <v>1526</v>
      </c>
      <c r="M8" s="274">
        <v>1478</v>
      </c>
      <c r="N8" s="274">
        <v>48</v>
      </c>
      <c r="O8" s="275" t="s">
        <v>194</v>
      </c>
      <c r="P8" s="275" t="s">
        <v>194</v>
      </c>
      <c r="Q8" s="275" t="s">
        <v>194</v>
      </c>
      <c r="R8" s="275" t="s">
        <v>194</v>
      </c>
      <c r="S8" s="274">
        <v>1777</v>
      </c>
      <c r="T8" s="274">
        <v>1508</v>
      </c>
      <c r="U8" s="274">
        <v>227</v>
      </c>
      <c r="V8" s="275">
        <v>4</v>
      </c>
      <c r="W8" s="275" t="s">
        <v>194</v>
      </c>
      <c r="X8" s="274">
        <v>38</v>
      </c>
      <c r="Y8" s="275" t="s">
        <v>194</v>
      </c>
      <c r="Z8" s="340"/>
    </row>
    <row r="9" spans="2:26" s="342" customFormat="1" ht="12.75" customHeight="1">
      <c r="B9" s="340"/>
      <c r="C9" s="343"/>
      <c r="D9" s="343"/>
      <c r="E9" s="344"/>
      <c r="F9" s="345"/>
      <c r="G9" s="345"/>
      <c r="H9" s="345"/>
      <c r="I9" s="345"/>
      <c r="J9" s="345"/>
      <c r="K9" s="345"/>
      <c r="L9" s="345"/>
      <c r="M9" s="345"/>
      <c r="N9" s="345"/>
      <c r="O9" s="345"/>
      <c r="P9" s="345"/>
      <c r="Q9" s="345"/>
      <c r="R9" s="345"/>
      <c r="S9" s="345"/>
      <c r="T9" s="345"/>
      <c r="U9" s="345"/>
      <c r="V9" s="345"/>
      <c r="W9" s="345"/>
      <c r="X9" s="345"/>
      <c r="Y9" s="345"/>
      <c r="Z9" s="340"/>
    </row>
    <row r="10" spans="2:26" s="342" customFormat="1" ht="19.5" customHeight="1">
      <c r="B10" s="340"/>
      <c r="C10" s="715" t="s">
        <v>367</v>
      </c>
      <c r="D10" s="716"/>
      <c r="E10" s="341">
        <v>3362</v>
      </c>
      <c r="F10" s="274">
        <v>3003</v>
      </c>
      <c r="G10" s="274">
        <v>319</v>
      </c>
      <c r="H10" s="274">
        <v>3</v>
      </c>
      <c r="I10" s="275" t="s">
        <v>194</v>
      </c>
      <c r="J10" s="274">
        <v>37</v>
      </c>
      <c r="K10" s="275" t="s">
        <v>194</v>
      </c>
      <c r="L10" s="274">
        <v>1574</v>
      </c>
      <c r="M10" s="274">
        <v>1508</v>
      </c>
      <c r="N10" s="274">
        <v>63</v>
      </c>
      <c r="O10" s="275">
        <v>2</v>
      </c>
      <c r="P10" s="275" t="s">
        <v>194</v>
      </c>
      <c r="Q10" s="275">
        <v>1</v>
      </c>
      <c r="R10" s="275" t="s">
        <v>194</v>
      </c>
      <c r="S10" s="274">
        <v>1788</v>
      </c>
      <c r="T10" s="274">
        <v>1495</v>
      </c>
      <c r="U10" s="274">
        <v>256</v>
      </c>
      <c r="V10" s="275">
        <v>1</v>
      </c>
      <c r="W10" s="275" t="s">
        <v>194</v>
      </c>
      <c r="X10" s="274">
        <v>36</v>
      </c>
      <c r="Y10" s="275" t="s">
        <v>194</v>
      </c>
      <c r="Z10" s="340"/>
    </row>
    <row r="11" spans="2:26" s="342" customFormat="1" ht="12.75" customHeight="1">
      <c r="B11" s="340"/>
      <c r="C11" s="343"/>
      <c r="D11" s="343"/>
      <c r="E11" s="341"/>
      <c r="F11" s="274"/>
      <c r="G11" s="274"/>
      <c r="H11" s="274"/>
      <c r="I11" s="274"/>
      <c r="J11" s="274"/>
      <c r="K11" s="274"/>
      <c r="L11" s="274"/>
      <c r="M11" s="274"/>
      <c r="N11" s="274"/>
      <c r="O11" s="274"/>
      <c r="P11" s="274"/>
      <c r="Q11" s="274"/>
      <c r="R11" s="274"/>
      <c r="S11" s="274"/>
      <c r="T11" s="274"/>
      <c r="U11" s="274"/>
      <c r="V11" s="274"/>
      <c r="W11" s="274"/>
      <c r="X11" s="274"/>
      <c r="Y11" s="274"/>
      <c r="Z11" s="340"/>
    </row>
    <row r="12" spans="2:26" s="342" customFormat="1" ht="19.5" customHeight="1">
      <c r="B12" s="340"/>
      <c r="C12" s="715" t="s">
        <v>491</v>
      </c>
      <c r="D12" s="716"/>
      <c r="E12" s="341">
        <v>3341</v>
      </c>
      <c r="F12" s="274">
        <v>2976</v>
      </c>
      <c r="G12" s="274">
        <v>323</v>
      </c>
      <c r="H12" s="274">
        <v>1</v>
      </c>
      <c r="I12" s="275" t="s">
        <v>576</v>
      </c>
      <c r="J12" s="274">
        <v>40</v>
      </c>
      <c r="K12" s="275">
        <v>1</v>
      </c>
      <c r="L12" s="274">
        <v>1523</v>
      </c>
      <c r="M12" s="274">
        <v>1456</v>
      </c>
      <c r="N12" s="274">
        <v>65</v>
      </c>
      <c r="O12" s="275" t="s">
        <v>576</v>
      </c>
      <c r="P12" s="275" t="s">
        <v>576</v>
      </c>
      <c r="Q12" s="274">
        <v>1</v>
      </c>
      <c r="R12" s="275">
        <v>1</v>
      </c>
      <c r="S12" s="274">
        <v>1818</v>
      </c>
      <c r="T12" s="274">
        <v>1520</v>
      </c>
      <c r="U12" s="274">
        <v>258</v>
      </c>
      <c r="V12" s="274">
        <v>1</v>
      </c>
      <c r="W12" s="275" t="s">
        <v>576</v>
      </c>
      <c r="X12" s="274">
        <v>39</v>
      </c>
      <c r="Y12" s="275" t="s">
        <v>576</v>
      </c>
      <c r="Z12" s="340"/>
    </row>
    <row r="13" spans="2:26" s="342" customFormat="1" ht="12.75" customHeight="1">
      <c r="C13" s="346"/>
      <c r="D13" s="346"/>
      <c r="E13" s="341"/>
      <c r="F13" s="274"/>
      <c r="G13" s="274"/>
      <c r="H13" s="274"/>
      <c r="I13" s="275"/>
      <c r="J13" s="274"/>
      <c r="K13" s="275"/>
      <c r="L13" s="274"/>
      <c r="M13" s="274"/>
      <c r="N13" s="274"/>
      <c r="O13" s="274"/>
      <c r="P13" s="274"/>
      <c r="Q13" s="274"/>
      <c r="R13" s="274"/>
      <c r="S13" s="274"/>
      <c r="T13" s="274"/>
      <c r="U13" s="274"/>
      <c r="V13" s="274"/>
      <c r="W13" s="274"/>
      <c r="X13" s="274"/>
      <c r="Y13" s="274"/>
      <c r="Z13" s="340"/>
    </row>
    <row r="14" spans="2:26" s="342" customFormat="1" ht="19.5" customHeight="1">
      <c r="C14" s="346"/>
      <c r="D14" s="346" t="s">
        <v>137</v>
      </c>
      <c r="E14" s="347">
        <v>2828</v>
      </c>
      <c r="F14" s="348">
        <v>2587</v>
      </c>
      <c r="G14" s="348">
        <v>240</v>
      </c>
      <c r="H14" s="348">
        <v>1</v>
      </c>
      <c r="I14" s="348">
        <v>0</v>
      </c>
      <c r="J14" s="348">
        <v>0</v>
      </c>
      <c r="K14" s="348">
        <v>0</v>
      </c>
      <c r="L14" s="349">
        <v>1288</v>
      </c>
      <c r="M14" s="348">
        <v>1252</v>
      </c>
      <c r="N14" s="348">
        <v>36</v>
      </c>
      <c r="O14" s="348">
        <v>0</v>
      </c>
      <c r="P14" s="348">
        <v>0</v>
      </c>
      <c r="Q14" s="348">
        <v>0</v>
      </c>
      <c r="R14" s="348">
        <v>0</v>
      </c>
      <c r="S14" s="349">
        <v>1540</v>
      </c>
      <c r="T14" s="348">
        <v>1335</v>
      </c>
      <c r="U14" s="348">
        <v>204</v>
      </c>
      <c r="V14" s="348">
        <v>1</v>
      </c>
      <c r="W14" s="348">
        <v>0</v>
      </c>
      <c r="X14" s="348">
        <v>0</v>
      </c>
      <c r="Y14" s="348">
        <v>0</v>
      </c>
      <c r="Z14" s="340"/>
    </row>
    <row r="15" spans="2:26" s="342" customFormat="1" ht="19.5" customHeight="1">
      <c r="C15" s="346"/>
      <c r="D15" s="346" t="s">
        <v>135</v>
      </c>
      <c r="E15" s="347">
        <v>14</v>
      </c>
      <c r="F15" s="348">
        <v>4</v>
      </c>
      <c r="G15" s="348">
        <v>9</v>
      </c>
      <c r="H15" s="348">
        <v>0</v>
      </c>
      <c r="I15" s="348">
        <v>0</v>
      </c>
      <c r="J15" s="348">
        <v>0</v>
      </c>
      <c r="K15" s="348">
        <v>1</v>
      </c>
      <c r="L15" s="349">
        <v>11</v>
      </c>
      <c r="M15" s="348">
        <v>4</v>
      </c>
      <c r="N15" s="348">
        <v>6</v>
      </c>
      <c r="O15" s="348">
        <v>0</v>
      </c>
      <c r="P15" s="348">
        <v>0</v>
      </c>
      <c r="Q15" s="348">
        <v>0</v>
      </c>
      <c r="R15" s="348">
        <v>1</v>
      </c>
      <c r="S15" s="349">
        <v>3</v>
      </c>
      <c r="T15" s="348">
        <v>0</v>
      </c>
      <c r="U15" s="348">
        <v>3</v>
      </c>
      <c r="V15" s="348">
        <v>0</v>
      </c>
      <c r="W15" s="348">
        <v>0</v>
      </c>
      <c r="X15" s="348">
        <v>0</v>
      </c>
      <c r="Y15" s="348">
        <v>0</v>
      </c>
      <c r="Z15" s="340"/>
    </row>
    <row r="16" spans="2:26" s="342" customFormat="1" ht="19.5" customHeight="1">
      <c r="C16" s="346"/>
      <c r="D16" s="346" t="s">
        <v>138</v>
      </c>
      <c r="E16" s="347">
        <v>72</v>
      </c>
      <c r="F16" s="348">
        <v>62</v>
      </c>
      <c r="G16" s="348">
        <v>10</v>
      </c>
      <c r="H16" s="348">
        <v>0</v>
      </c>
      <c r="I16" s="348">
        <v>0</v>
      </c>
      <c r="J16" s="348">
        <v>0</v>
      </c>
      <c r="K16" s="348">
        <v>0</v>
      </c>
      <c r="L16" s="349">
        <v>65</v>
      </c>
      <c r="M16" s="348">
        <v>58</v>
      </c>
      <c r="N16" s="348">
        <v>7</v>
      </c>
      <c r="O16" s="348">
        <v>0</v>
      </c>
      <c r="P16" s="348">
        <v>0</v>
      </c>
      <c r="Q16" s="348">
        <v>0</v>
      </c>
      <c r="R16" s="348">
        <v>0</v>
      </c>
      <c r="S16" s="349">
        <v>7</v>
      </c>
      <c r="T16" s="348">
        <v>4</v>
      </c>
      <c r="U16" s="348">
        <v>3</v>
      </c>
      <c r="V16" s="348">
        <v>0</v>
      </c>
      <c r="W16" s="348">
        <v>0</v>
      </c>
      <c r="X16" s="348">
        <v>0</v>
      </c>
      <c r="Y16" s="348">
        <v>0</v>
      </c>
      <c r="Z16" s="340"/>
    </row>
    <row r="17" spans="3:26" s="342" customFormat="1" ht="19.5" customHeight="1">
      <c r="C17" s="346"/>
      <c r="D17" s="346" t="s">
        <v>139</v>
      </c>
      <c r="E17" s="347">
        <v>138</v>
      </c>
      <c r="F17" s="348">
        <v>110</v>
      </c>
      <c r="G17" s="348">
        <v>28</v>
      </c>
      <c r="H17" s="348">
        <v>0</v>
      </c>
      <c r="I17" s="348">
        <v>0</v>
      </c>
      <c r="J17" s="348">
        <v>0</v>
      </c>
      <c r="K17" s="348">
        <v>0</v>
      </c>
      <c r="L17" s="349">
        <v>58</v>
      </c>
      <c r="M17" s="348">
        <v>53</v>
      </c>
      <c r="N17" s="348">
        <v>5</v>
      </c>
      <c r="O17" s="348">
        <v>0</v>
      </c>
      <c r="P17" s="348">
        <v>0</v>
      </c>
      <c r="Q17" s="348">
        <v>0</v>
      </c>
      <c r="R17" s="348">
        <v>0</v>
      </c>
      <c r="S17" s="349">
        <v>80</v>
      </c>
      <c r="T17" s="348">
        <v>57</v>
      </c>
      <c r="U17" s="348">
        <v>23</v>
      </c>
      <c r="V17" s="348">
        <v>0</v>
      </c>
      <c r="W17" s="348">
        <v>0</v>
      </c>
      <c r="X17" s="348">
        <v>0</v>
      </c>
      <c r="Y17" s="348">
        <v>0</v>
      </c>
      <c r="Z17" s="340"/>
    </row>
    <row r="18" spans="3:26" s="342" customFormat="1" ht="19.5" customHeight="1">
      <c r="C18" s="346" t="s">
        <v>35</v>
      </c>
      <c r="D18" s="346" t="s">
        <v>140</v>
      </c>
      <c r="E18" s="347">
        <v>2</v>
      </c>
      <c r="F18" s="348">
        <v>1</v>
      </c>
      <c r="G18" s="348">
        <v>1</v>
      </c>
      <c r="H18" s="348">
        <v>0</v>
      </c>
      <c r="I18" s="348">
        <v>0</v>
      </c>
      <c r="J18" s="348">
        <v>0</v>
      </c>
      <c r="K18" s="348">
        <v>0</v>
      </c>
      <c r="L18" s="349">
        <v>2</v>
      </c>
      <c r="M18" s="348">
        <v>1</v>
      </c>
      <c r="N18" s="348">
        <v>1</v>
      </c>
      <c r="O18" s="348">
        <v>0</v>
      </c>
      <c r="P18" s="348">
        <v>0</v>
      </c>
      <c r="Q18" s="348">
        <v>0</v>
      </c>
      <c r="R18" s="348">
        <v>0</v>
      </c>
      <c r="S18" s="349">
        <v>0</v>
      </c>
      <c r="T18" s="348">
        <v>0</v>
      </c>
      <c r="U18" s="348">
        <v>0</v>
      </c>
      <c r="V18" s="348">
        <v>0</v>
      </c>
      <c r="W18" s="348">
        <v>0</v>
      </c>
      <c r="X18" s="348">
        <v>0</v>
      </c>
      <c r="Y18" s="348">
        <v>0</v>
      </c>
      <c r="Z18" s="340"/>
    </row>
    <row r="19" spans="3:26" s="342" customFormat="1" ht="19.5" customHeight="1">
      <c r="C19" s="346"/>
      <c r="D19" s="346" t="s">
        <v>141</v>
      </c>
      <c r="E19" s="347">
        <v>9</v>
      </c>
      <c r="F19" s="348">
        <v>5</v>
      </c>
      <c r="G19" s="348">
        <v>4</v>
      </c>
      <c r="H19" s="348">
        <v>0</v>
      </c>
      <c r="I19" s="348">
        <v>0</v>
      </c>
      <c r="J19" s="348">
        <v>0</v>
      </c>
      <c r="K19" s="348">
        <v>0</v>
      </c>
      <c r="L19" s="349">
        <v>4</v>
      </c>
      <c r="M19" s="348">
        <v>2</v>
      </c>
      <c r="N19" s="348">
        <v>2</v>
      </c>
      <c r="O19" s="348">
        <v>0</v>
      </c>
      <c r="P19" s="348">
        <v>0</v>
      </c>
      <c r="Q19" s="348">
        <v>0</v>
      </c>
      <c r="R19" s="348">
        <v>0</v>
      </c>
      <c r="S19" s="349">
        <v>5</v>
      </c>
      <c r="T19" s="348">
        <v>3</v>
      </c>
      <c r="U19" s="348">
        <v>2</v>
      </c>
      <c r="V19" s="348">
        <v>0</v>
      </c>
      <c r="W19" s="348">
        <v>0</v>
      </c>
      <c r="X19" s="348">
        <v>0</v>
      </c>
      <c r="Y19" s="348">
        <v>0</v>
      </c>
      <c r="Z19" s="340"/>
    </row>
    <row r="20" spans="3:26" s="342" customFormat="1" ht="19.5" customHeight="1">
      <c r="C20" s="346"/>
      <c r="D20" s="346" t="s">
        <v>142</v>
      </c>
      <c r="E20" s="347">
        <v>40</v>
      </c>
      <c r="F20" s="348">
        <v>0</v>
      </c>
      <c r="G20" s="348">
        <v>0</v>
      </c>
      <c r="H20" s="348">
        <v>0</v>
      </c>
      <c r="I20" s="348">
        <v>0</v>
      </c>
      <c r="J20" s="348">
        <v>40</v>
      </c>
      <c r="K20" s="348">
        <v>0</v>
      </c>
      <c r="L20" s="349">
        <v>1</v>
      </c>
      <c r="M20" s="348">
        <v>0</v>
      </c>
      <c r="N20" s="348">
        <v>0</v>
      </c>
      <c r="O20" s="348">
        <v>0</v>
      </c>
      <c r="P20" s="348">
        <v>0</v>
      </c>
      <c r="Q20" s="348">
        <v>1</v>
      </c>
      <c r="R20" s="348">
        <v>0</v>
      </c>
      <c r="S20" s="349">
        <v>39</v>
      </c>
      <c r="T20" s="348">
        <v>0</v>
      </c>
      <c r="U20" s="348">
        <v>0</v>
      </c>
      <c r="V20" s="348">
        <v>0</v>
      </c>
      <c r="W20" s="348">
        <v>0</v>
      </c>
      <c r="X20" s="348">
        <v>39</v>
      </c>
      <c r="Y20" s="348">
        <v>0</v>
      </c>
      <c r="Z20" s="340"/>
    </row>
    <row r="21" spans="3:26" s="342" customFormat="1" ht="19.5" customHeight="1">
      <c r="C21" s="346"/>
      <c r="D21" s="346" t="s">
        <v>143</v>
      </c>
      <c r="E21" s="347">
        <v>6</v>
      </c>
      <c r="F21" s="348">
        <v>2</v>
      </c>
      <c r="G21" s="348">
        <v>4</v>
      </c>
      <c r="H21" s="348">
        <v>0</v>
      </c>
      <c r="I21" s="348">
        <v>0</v>
      </c>
      <c r="J21" s="348">
        <v>0</v>
      </c>
      <c r="K21" s="348">
        <v>0</v>
      </c>
      <c r="L21" s="349">
        <v>1</v>
      </c>
      <c r="M21" s="348">
        <v>0</v>
      </c>
      <c r="N21" s="348">
        <v>1</v>
      </c>
      <c r="O21" s="348">
        <v>0</v>
      </c>
      <c r="P21" s="348">
        <v>0</v>
      </c>
      <c r="Q21" s="348">
        <v>0</v>
      </c>
      <c r="R21" s="348">
        <v>0</v>
      </c>
      <c r="S21" s="349">
        <v>5</v>
      </c>
      <c r="T21" s="348">
        <v>2</v>
      </c>
      <c r="U21" s="348">
        <v>3</v>
      </c>
      <c r="V21" s="348">
        <v>0</v>
      </c>
      <c r="W21" s="348">
        <v>0</v>
      </c>
      <c r="X21" s="348">
        <v>0</v>
      </c>
      <c r="Y21" s="348">
        <v>0</v>
      </c>
      <c r="Z21" s="340"/>
    </row>
    <row r="22" spans="3:26" s="342" customFormat="1" ht="19.5" customHeight="1">
      <c r="C22" s="346"/>
      <c r="D22" s="346" t="s">
        <v>144</v>
      </c>
      <c r="E22" s="347">
        <v>148</v>
      </c>
      <c r="F22" s="348">
        <v>144</v>
      </c>
      <c r="G22" s="348">
        <v>4</v>
      </c>
      <c r="H22" s="348">
        <v>0</v>
      </c>
      <c r="I22" s="348">
        <v>0</v>
      </c>
      <c r="J22" s="348">
        <v>0</v>
      </c>
      <c r="K22" s="348">
        <v>0</v>
      </c>
      <c r="L22" s="349">
        <v>57</v>
      </c>
      <c r="M22" s="348">
        <v>57</v>
      </c>
      <c r="N22" s="348">
        <v>0</v>
      </c>
      <c r="O22" s="348">
        <v>0</v>
      </c>
      <c r="P22" s="348">
        <v>0</v>
      </c>
      <c r="Q22" s="348">
        <v>0</v>
      </c>
      <c r="R22" s="348">
        <v>0</v>
      </c>
      <c r="S22" s="349">
        <v>91</v>
      </c>
      <c r="T22" s="348">
        <v>87</v>
      </c>
      <c r="U22" s="348">
        <v>4</v>
      </c>
      <c r="V22" s="348">
        <v>0</v>
      </c>
      <c r="W22" s="348">
        <v>0</v>
      </c>
      <c r="X22" s="348">
        <v>0</v>
      </c>
      <c r="Y22" s="348">
        <v>0</v>
      </c>
      <c r="Z22" s="340"/>
    </row>
    <row r="23" spans="3:26" s="342" customFormat="1" ht="19.5" customHeight="1">
      <c r="C23" s="346"/>
      <c r="D23" s="346" t="s">
        <v>294</v>
      </c>
      <c r="E23" s="347">
        <v>84</v>
      </c>
      <c r="F23" s="348">
        <v>61</v>
      </c>
      <c r="G23" s="348">
        <v>23</v>
      </c>
      <c r="H23" s="348">
        <v>0</v>
      </c>
      <c r="I23" s="348">
        <v>0</v>
      </c>
      <c r="J23" s="348">
        <v>0</v>
      </c>
      <c r="K23" s="348">
        <v>0</v>
      </c>
      <c r="L23" s="349">
        <v>36</v>
      </c>
      <c r="M23" s="348">
        <v>29</v>
      </c>
      <c r="N23" s="348">
        <v>7</v>
      </c>
      <c r="O23" s="348">
        <v>0</v>
      </c>
      <c r="P23" s="348">
        <v>0</v>
      </c>
      <c r="Q23" s="348">
        <v>0</v>
      </c>
      <c r="R23" s="348">
        <v>0</v>
      </c>
      <c r="S23" s="349">
        <v>48</v>
      </c>
      <c r="T23" s="348">
        <v>32</v>
      </c>
      <c r="U23" s="348">
        <v>16</v>
      </c>
      <c r="V23" s="348">
        <v>0</v>
      </c>
      <c r="W23" s="348">
        <v>0</v>
      </c>
      <c r="X23" s="348">
        <v>0</v>
      </c>
      <c r="Y23" s="348">
        <v>0</v>
      </c>
      <c r="Z23" s="340"/>
    </row>
    <row r="24" spans="3:26" s="342" customFormat="1" ht="12.75" customHeight="1">
      <c r="C24" s="346"/>
      <c r="D24" s="346"/>
      <c r="E24" s="350"/>
      <c r="F24" s="351"/>
      <c r="G24" s="351"/>
      <c r="H24" s="351"/>
      <c r="I24" s="351"/>
      <c r="J24" s="351"/>
      <c r="K24" s="351"/>
      <c r="L24" s="351"/>
      <c r="M24" s="351"/>
      <c r="N24" s="351"/>
      <c r="O24" s="351"/>
      <c r="P24" s="351"/>
      <c r="Q24" s="351"/>
      <c r="R24" s="351"/>
      <c r="S24" s="351"/>
      <c r="T24" s="351"/>
      <c r="U24" s="351"/>
      <c r="V24" s="351"/>
      <c r="W24" s="351"/>
      <c r="X24" s="351"/>
      <c r="Y24" s="351"/>
      <c r="Z24" s="340"/>
    </row>
    <row r="25" spans="3:26" s="342" customFormat="1" ht="19.5" customHeight="1">
      <c r="C25" s="346"/>
      <c r="D25" s="346" t="s">
        <v>35</v>
      </c>
      <c r="E25" s="347">
        <v>3328</v>
      </c>
      <c r="F25" s="348">
        <v>2968</v>
      </c>
      <c r="G25" s="348">
        <v>319</v>
      </c>
      <c r="H25" s="348">
        <v>0</v>
      </c>
      <c r="I25" s="348">
        <v>0</v>
      </c>
      <c r="J25" s="348">
        <v>40</v>
      </c>
      <c r="K25" s="348">
        <v>1</v>
      </c>
      <c r="L25" s="349">
        <v>1517</v>
      </c>
      <c r="M25" s="348">
        <v>1451</v>
      </c>
      <c r="N25" s="348">
        <v>64</v>
      </c>
      <c r="O25" s="348">
        <v>0</v>
      </c>
      <c r="P25" s="348">
        <v>0</v>
      </c>
      <c r="Q25" s="348">
        <v>1</v>
      </c>
      <c r="R25" s="348">
        <v>1</v>
      </c>
      <c r="S25" s="349">
        <v>1811</v>
      </c>
      <c r="T25" s="348">
        <v>1517</v>
      </c>
      <c r="U25" s="348">
        <v>255</v>
      </c>
      <c r="V25" s="348">
        <v>0</v>
      </c>
      <c r="W25" s="348">
        <v>0</v>
      </c>
      <c r="X25" s="348">
        <v>39</v>
      </c>
      <c r="Y25" s="348">
        <v>0</v>
      </c>
      <c r="Z25" s="340"/>
    </row>
    <row r="26" spans="3:26" s="342" customFormat="1" ht="19.5" customHeight="1">
      <c r="C26" s="346"/>
      <c r="D26" s="346" t="s">
        <v>137</v>
      </c>
      <c r="E26" s="347">
        <v>2815</v>
      </c>
      <c r="F26" s="348">
        <v>2579</v>
      </c>
      <c r="G26" s="348">
        <v>236</v>
      </c>
      <c r="H26" s="348">
        <v>0</v>
      </c>
      <c r="I26" s="348">
        <v>0</v>
      </c>
      <c r="J26" s="348">
        <v>0</v>
      </c>
      <c r="K26" s="348">
        <v>0</v>
      </c>
      <c r="L26" s="349">
        <v>1282</v>
      </c>
      <c r="M26" s="348">
        <v>1247</v>
      </c>
      <c r="N26" s="348">
        <v>35</v>
      </c>
      <c r="O26" s="348">
        <v>0</v>
      </c>
      <c r="P26" s="348">
        <v>0</v>
      </c>
      <c r="Q26" s="348">
        <v>0</v>
      </c>
      <c r="R26" s="348">
        <v>0</v>
      </c>
      <c r="S26" s="349">
        <v>1533</v>
      </c>
      <c r="T26" s="348">
        <v>1332</v>
      </c>
      <c r="U26" s="348">
        <v>201</v>
      </c>
      <c r="V26" s="348">
        <v>0</v>
      </c>
      <c r="W26" s="348">
        <v>0</v>
      </c>
      <c r="X26" s="348">
        <v>0</v>
      </c>
      <c r="Y26" s="348">
        <v>0</v>
      </c>
      <c r="Z26" s="340"/>
    </row>
    <row r="27" spans="3:26" s="342" customFormat="1" ht="19.5" customHeight="1">
      <c r="C27" s="346"/>
      <c r="D27" s="346" t="s">
        <v>135</v>
      </c>
      <c r="E27" s="347">
        <v>14</v>
      </c>
      <c r="F27" s="348">
        <v>4</v>
      </c>
      <c r="G27" s="348">
        <v>9</v>
      </c>
      <c r="H27" s="348">
        <v>0</v>
      </c>
      <c r="I27" s="348">
        <v>0</v>
      </c>
      <c r="J27" s="348">
        <v>0</v>
      </c>
      <c r="K27" s="348">
        <v>1</v>
      </c>
      <c r="L27" s="349">
        <v>11</v>
      </c>
      <c r="M27" s="348">
        <v>4</v>
      </c>
      <c r="N27" s="348">
        <v>6</v>
      </c>
      <c r="O27" s="348">
        <v>0</v>
      </c>
      <c r="P27" s="348">
        <v>0</v>
      </c>
      <c r="Q27" s="348">
        <v>0</v>
      </c>
      <c r="R27" s="348">
        <v>1</v>
      </c>
      <c r="S27" s="349">
        <v>3</v>
      </c>
      <c r="T27" s="348">
        <v>0</v>
      </c>
      <c r="U27" s="348">
        <v>3</v>
      </c>
      <c r="V27" s="348">
        <v>0</v>
      </c>
      <c r="W27" s="348">
        <v>0</v>
      </c>
      <c r="X27" s="348">
        <v>0</v>
      </c>
      <c r="Y27" s="348">
        <v>0</v>
      </c>
      <c r="Z27" s="340"/>
    </row>
    <row r="28" spans="3:26" s="342" customFormat="1" ht="19.5" customHeight="1">
      <c r="C28" s="346" t="s">
        <v>149</v>
      </c>
      <c r="D28" s="346" t="s">
        <v>138</v>
      </c>
      <c r="E28" s="347">
        <v>72</v>
      </c>
      <c r="F28" s="348">
        <v>62</v>
      </c>
      <c r="G28" s="348">
        <v>10</v>
      </c>
      <c r="H28" s="348">
        <v>0</v>
      </c>
      <c r="I28" s="348">
        <v>0</v>
      </c>
      <c r="J28" s="348">
        <v>0</v>
      </c>
      <c r="K28" s="348">
        <v>0</v>
      </c>
      <c r="L28" s="349">
        <v>65</v>
      </c>
      <c r="M28" s="348">
        <v>58</v>
      </c>
      <c r="N28" s="348">
        <v>7</v>
      </c>
      <c r="O28" s="348">
        <v>0</v>
      </c>
      <c r="P28" s="348">
        <v>0</v>
      </c>
      <c r="Q28" s="348">
        <v>0</v>
      </c>
      <c r="R28" s="348">
        <v>0</v>
      </c>
      <c r="S28" s="349">
        <v>7</v>
      </c>
      <c r="T28" s="348">
        <v>4</v>
      </c>
      <c r="U28" s="348">
        <v>3</v>
      </c>
      <c r="V28" s="348">
        <v>0</v>
      </c>
      <c r="W28" s="348">
        <v>0</v>
      </c>
      <c r="X28" s="348">
        <v>0</v>
      </c>
      <c r="Y28" s="348">
        <v>0</v>
      </c>
      <c r="Z28" s="340"/>
    </row>
    <row r="29" spans="3:26" s="342" customFormat="1" ht="19.5" customHeight="1">
      <c r="C29" s="346" t="s">
        <v>150</v>
      </c>
      <c r="D29" s="346" t="s">
        <v>139</v>
      </c>
      <c r="E29" s="347">
        <v>138</v>
      </c>
      <c r="F29" s="348">
        <v>110</v>
      </c>
      <c r="G29" s="348">
        <v>28</v>
      </c>
      <c r="H29" s="348">
        <v>0</v>
      </c>
      <c r="I29" s="348">
        <v>0</v>
      </c>
      <c r="J29" s="348">
        <v>0</v>
      </c>
      <c r="K29" s="348">
        <v>0</v>
      </c>
      <c r="L29" s="349">
        <v>58</v>
      </c>
      <c r="M29" s="348">
        <v>53</v>
      </c>
      <c r="N29" s="348">
        <v>5</v>
      </c>
      <c r="O29" s="348">
        <v>0</v>
      </c>
      <c r="P29" s="348">
        <v>0</v>
      </c>
      <c r="Q29" s="348">
        <v>0</v>
      </c>
      <c r="R29" s="348">
        <v>0</v>
      </c>
      <c r="S29" s="349">
        <v>80</v>
      </c>
      <c r="T29" s="348">
        <v>57</v>
      </c>
      <c r="U29" s="348">
        <v>23</v>
      </c>
      <c r="V29" s="348">
        <v>0</v>
      </c>
      <c r="W29" s="348">
        <v>0</v>
      </c>
      <c r="X29" s="348">
        <v>0</v>
      </c>
      <c r="Y29" s="348">
        <v>0</v>
      </c>
      <c r="Z29" s="340"/>
    </row>
    <row r="30" spans="3:26" s="342" customFormat="1" ht="19.5" customHeight="1">
      <c r="C30" s="346" t="s">
        <v>151</v>
      </c>
      <c r="D30" s="346" t="s">
        <v>140</v>
      </c>
      <c r="E30" s="347">
        <v>2</v>
      </c>
      <c r="F30" s="348">
        <v>1</v>
      </c>
      <c r="G30" s="348">
        <v>1</v>
      </c>
      <c r="H30" s="348">
        <v>0</v>
      </c>
      <c r="I30" s="348">
        <v>0</v>
      </c>
      <c r="J30" s="348">
        <v>0</v>
      </c>
      <c r="K30" s="348">
        <v>0</v>
      </c>
      <c r="L30" s="349">
        <v>2</v>
      </c>
      <c r="M30" s="348">
        <v>1</v>
      </c>
      <c r="N30" s="348">
        <v>1</v>
      </c>
      <c r="O30" s="348">
        <v>0</v>
      </c>
      <c r="P30" s="348">
        <v>0</v>
      </c>
      <c r="Q30" s="348">
        <v>0</v>
      </c>
      <c r="R30" s="348">
        <v>0</v>
      </c>
      <c r="S30" s="349">
        <v>0</v>
      </c>
      <c r="T30" s="348">
        <v>0</v>
      </c>
      <c r="U30" s="348">
        <v>0</v>
      </c>
      <c r="V30" s="348">
        <v>0</v>
      </c>
      <c r="W30" s="348">
        <v>0</v>
      </c>
      <c r="X30" s="348">
        <v>0</v>
      </c>
      <c r="Y30" s="348">
        <v>0</v>
      </c>
      <c r="Z30" s="340"/>
    </row>
    <row r="31" spans="3:26" s="342" customFormat="1" ht="19.5" customHeight="1">
      <c r="C31" s="346"/>
      <c r="D31" s="346" t="s">
        <v>141</v>
      </c>
      <c r="E31" s="347">
        <v>9</v>
      </c>
      <c r="F31" s="348">
        <v>5</v>
      </c>
      <c r="G31" s="348">
        <v>4</v>
      </c>
      <c r="H31" s="348">
        <v>0</v>
      </c>
      <c r="I31" s="348">
        <v>0</v>
      </c>
      <c r="J31" s="348">
        <v>0</v>
      </c>
      <c r="K31" s="348">
        <v>0</v>
      </c>
      <c r="L31" s="349">
        <v>4</v>
      </c>
      <c r="M31" s="348">
        <v>2</v>
      </c>
      <c r="N31" s="348">
        <v>2</v>
      </c>
      <c r="O31" s="348">
        <v>0</v>
      </c>
      <c r="P31" s="348">
        <v>0</v>
      </c>
      <c r="Q31" s="348">
        <v>0</v>
      </c>
      <c r="R31" s="348">
        <v>0</v>
      </c>
      <c r="S31" s="349">
        <v>5</v>
      </c>
      <c r="T31" s="348">
        <v>3</v>
      </c>
      <c r="U31" s="348">
        <v>2</v>
      </c>
      <c r="V31" s="348">
        <v>0</v>
      </c>
      <c r="W31" s="348">
        <v>0</v>
      </c>
      <c r="X31" s="348">
        <v>0</v>
      </c>
      <c r="Y31" s="348">
        <v>0</v>
      </c>
      <c r="Z31" s="340"/>
    </row>
    <row r="32" spans="3:26" s="342" customFormat="1" ht="19.5" customHeight="1">
      <c r="C32" s="346"/>
      <c r="D32" s="346" t="s">
        <v>142</v>
      </c>
      <c r="E32" s="347">
        <v>40</v>
      </c>
      <c r="F32" s="348">
        <v>0</v>
      </c>
      <c r="G32" s="348">
        <v>0</v>
      </c>
      <c r="H32" s="348">
        <v>0</v>
      </c>
      <c r="I32" s="348">
        <v>0</v>
      </c>
      <c r="J32" s="348">
        <v>40</v>
      </c>
      <c r="K32" s="348">
        <v>0</v>
      </c>
      <c r="L32" s="349">
        <v>1</v>
      </c>
      <c r="M32" s="348">
        <v>0</v>
      </c>
      <c r="N32" s="348">
        <v>0</v>
      </c>
      <c r="O32" s="348">
        <v>0</v>
      </c>
      <c r="P32" s="348">
        <v>0</v>
      </c>
      <c r="Q32" s="348">
        <v>1</v>
      </c>
      <c r="R32" s="348">
        <v>0</v>
      </c>
      <c r="S32" s="349">
        <v>39</v>
      </c>
      <c r="T32" s="348">
        <v>0</v>
      </c>
      <c r="U32" s="348">
        <v>0</v>
      </c>
      <c r="V32" s="348">
        <v>0</v>
      </c>
      <c r="W32" s="348">
        <v>0</v>
      </c>
      <c r="X32" s="348">
        <v>39</v>
      </c>
      <c r="Y32" s="348">
        <v>0</v>
      </c>
      <c r="Z32" s="340"/>
    </row>
    <row r="33" spans="3:26" s="342" customFormat="1" ht="19.5" customHeight="1">
      <c r="C33" s="346"/>
      <c r="D33" s="346" t="s">
        <v>143</v>
      </c>
      <c r="E33" s="347">
        <v>6</v>
      </c>
      <c r="F33" s="348">
        <v>2</v>
      </c>
      <c r="G33" s="348">
        <v>4</v>
      </c>
      <c r="H33" s="348">
        <v>0</v>
      </c>
      <c r="I33" s="348">
        <v>0</v>
      </c>
      <c r="J33" s="348">
        <v>0</v>
      </c>
      <c r="K33" s="348">
        <v>0</v>
      </c>
      <c r="L33" s="349">
        <v>1</v>
      </c>
      <c r="M33" s="348">
        <v>0</v>
      </c>
      <c r="N33" s="348">
        <v>1</v>
      </c>
      <c r="O33" s="348">
        <v>0</v>
      </c>
      <c r="P33" s="348">
        <v>0</v>
      </c>
      <c r="Q33" s="348">
        <v>0</v>
      </c>
      <c r="R33" s="348">
        <v>0</v>
      </c>
      <c r="S33" s="349">
        <v>5</v>
      </c>
      <c r="T33" s="348">
        <v>2</v>
      </c>
      <c r="U33" s="348">
        <v>3</v>
      </c>
      <c r="V33" s="348">
        <v>0</v>
      </c>
      <c r="W33" s="348">
        <v>0</v>
      </c>
      <c r="X33" s="348">
        <v>0</v>
      </c>
      <c r="Y33" s="348">
        <v>0</v>
      </c>
      <c r="Z33" s="340"/>
    </row>
    <row r="34" spans="3:26" s="342" customFormat="1" ht="19.5" customHeight="1">
      <c r="C34" s="346"/>
      <c r="D34" s="346" t="s">
        <v>144</v>
      </c>
      <c r="E34" s="347">
        <v>148</v>
      </c>
      <c r="F34" s="348">
        <v>144</v>
      </c>
      <c r="G34" s="348">
        <v>4</v>
      </c>
      <c r="H34" s="348">
        <v>0</v>
      </c>
      <c r="I34" s="348">
        <v>0</v>
      </c>
      <c r="J34" s="348">
        <v>0</v>
      </c>
      <c r="K34" s="348">
        <v>0</v>
      </c>
      <c r="L34" s="349">
        <v>57</v>
      </c>
      <c r="M34" s="348">
        <v>57</v>
      </c>
      <c r="N34" s="348">
        <v>0</v>
      </c>
      <c r="O34" s="348">
        <v>0</v>
      </c>
      <c r="P34" s="348">
        <v>0</v>
      </c>
      <c r="Q34" s="348">
        <v>0</v>
      </c>
      <c r="R34" s="348">
        <v>0</v>
      </c>
      <c r="S34" s="349">
        <v>91</v>
      </c>
      <c r="T34" s="348">
        <v>87</v>
      </c>
      <c r="U34" s="348">
        <v>4</v>
      </c>
      <c r="V34" s="348">
        <v>0</v>
      </c>
      <c r="W34" s="348">
        <v>0</v>
      </c>
      <c r="X34" s="348">
        <v>0</v>
      </c>
      <c r="Y34" s="348">
        <v>0</v>
      </c>
      <c r="Z34" s="340"/>
    </row>
    <row r="35" spans="3:26" s="342" customFormat="1" ht="19.5" customHeight="1">
      <c r="C35" s="346"/>
      <c r="D35" s="346" t="s">
        <v>294</v>
      </c>
      <c r="E35" s="347">
        <v>84</v>
      </c>
      <c r="F35" s="348">
        <v>61</v>
      </c>
      <c r="G35" s="348">
        <v>23</v>
      </c>
      <c r="H35" s="348">
        <v>0</v>
      </c>
      <c r="I35" s="348">
        <v>0</v>
      </c>
      <c r="J35" s="348">
        <v>0</v>
      </c>
      <c r="K35" s="348">
        <v>0</v>
      </c>
      <c r="L35" s="349">
        <v>36</v>
      </c>
      <c r="M35" s="348">
        <v>29</v>
      </c>
      <c r="N35" s="348">
        <v>7</v>
      </c>
      <c r="O35" s="348">
        <v>0</v>
      </c>
      <c r="P35" s="348">
        <v>0</v>
      </c>
      <c r="Q35" s="348">
        <v>0</v>
      </c>
      <c r="R35" s="348">
        <v>0</v>
      </c>
      <c r="S35" s="349">
        <v>48</v>
      </c>
      <c r="T35" s="348">
        <v>32</v>
      </c>
      <c r="U35" s="348">
        <v>16</v>
      </c>
      <c r="V35" s="348">
        <v>0</v>
      </c>
      <c r="W35" s="348">
        <v>0</v>
      </c>
      <c r="X35" s="348">
        <v>0</v>
      </c>
      <c r="Y35" s="348">
        <v>0</v>
      </c>
      <c r="Z35" s="340"/>
    </row>
    <row r="36" spans="3:26" s="342" customFormat="1" ht="12.75" customHeight="1">
      <c r="C36" s="346"/>
      <c r="D36" s="346"/>
      <c r="E36" s="352"/>
      <c r="F36" s="351"/>
      <c r="G36" s="351"/>
      <c r="H36" s="351"/>
      <c r="I36" s="351"/>
      <c r="J36" s="351"/>
      <c r="K36" s="351"/>
      <c r="L36" s="351"/>
      <c r="M36" s="351"/>
      <c r="N36" s="351"/>
      <c r="O36" s="351"/>
      <c r="P36" s="351"/>
      <c r="Q36" s="351"/>
      <c r="R36" s="351"/>
      <c r="S36" s="351"/>
      <c r="T36" s="351"/>
      <c r="U36" s="351"/>
      <c r="V36" s="351"/>
      <c r="W36" s="351"/>
      <c r="X36" s="351"/>
      <c r="Y36" s="351"/>
      <c r="Z36" s="340"/>
    </row>
    <row r="37" spans="3:26" s="342" customFormat="1" ht="19.5" customHeight="1">
      <c r="C37" s="346" t="s">
        <v>154</v>
      </c>
      <c r="D37" s="346" t="s">
        <v>35</v>
      </c>
      <c r="E37" s="347">
        <v>13</v>
      </c>
      <c r="F37" s="348">
        <v>8</v>
      </c>
      <c r="G37" s="348">
        <v>4</v>
      </c>
      <c r="H37" s="348">
        <v>1</v>
      </c>
      <c r="I37" s="348">
        <v>0</v>
      </c>
      <c r="J37" s="348">
        <v>0</v>
      </c>
      <c r="K37" s="348">
        <v>0</v>
      </c>
      <c r="L37" s="349">
        <v>6</v>
      </c>
      <c r="M37" s="348">
        <v>5</v>
      </c>
      <c r="N37" s="348">
        <v>1</v>
      </c>
      <c r="O37" s="348">
        <v>0</v>
      </c>
      <c r="P37" s="348">
        <v>0</v>
      </c>
      <c r="Q37" s="348">
        <v>0</v>
      </c>
      <c r="R37" s="348">
        <v>0</v>
      </c>
      <c r="S37" s="349">
        <v>7</v>
      </c>
      <c r="T37" s="348">
        <v>3</v>
      </c>
      <c r="U37" s="348">
        <v>3</v>
      </c>
      <c r="V37" s="348">
        <v>1</v>
      </c>
      <c r="W37" s="348">
        <v>0</v>
      </c>
      <c r="X37" s="348">
        <v>0</v>
      </c>
      <c r="Y37" s="348">
        <v>0</v>
      </c>
      <c r="Z37" s="340"/>
    </row>
    <row r="38" spans="3:26" s="342" customFormat="1" ht="19.5" customHeight="1">
      <c r="C38" s="343" t="s">
        <v>155</v>
      </c>
      <c r="D38" s="343" t="s">
        <v>137</v>
      </c>
      <c r="E38" s="347">
        <v>13</v>
      </c>
      <c r="F38" s="348">
        <v>8</v>
      </c>
      <c r="G38" s="348">
        <v>4</v>
      </c>
      <c r="H38" s="348">
        <v>1</v>
      </c>
      <c r="I38" s="348">
        <v>0</v>
      </c>
      <c r="J38" s="348">
        <v>0</v>
      </c>
      <c r="K38" s="348">
        <v>0</v>
      </c>
      <c r="L38" s="349">
        <v>6</v>
      </c>
      <c r="M38" s="348">
        <v>5</v>
      </c>
      <c r="N38" s="348">
        <v>1</v>
      </c>
      <c r="O38" s="348">
        <v>0</v>
      </c>
      <c r="P38" s="348">
        <v>0</v>
      </c>
      <c r="Q38" s="348">
        <v>0</v>
      </c>
      <c r="R38" s="348">
        <v>0</v>
      </c>
      <c r="S38" s="349">
        <v>7</v>
      </c>
      <c r="T38" s="348">
        <v>3</v>
      </c>
      <c r="U38" s="348">
        <v>3</v>
      </c>
      <c r="V38" s="348">
        <v>1</v>
      </c>
      <c r="W38" s="348">
        <v>0</v>
      </c>
      <c r="X38" s="348">
        <v>0</v>
      </c>
      <c r="Y38" s="348">
        <v>0</v>
      </c>
      <c r="Z38" s="340"/>
    </row>
    <row r="39" spans="3:26" s="342" customFormat="1" ht="19.5" customHeight="1">
      <c r="C39" s="343" t="s">
        <v>151</v>
      </c>
      <c r="D39" s="343" t="s">
        <v>138</v>
      </c>
      <c r="E39" s="347">
        <v>0</v>
      </c>
      <c r="F39" s="348">
        <v>0</v>
      </c>
      <c r="G39" s="348">
        <v>0</v>
      </c>
      <c r="H39" s="348">
        <v>0</v>
      </c>
      <c r="I39" s="348">
        <v>0</v>
      </c>
      <c r="J39" s="348">
        <v>0</v>
      </c>
      <c r="K39" s="348">
        <v>0</v>
      </c>
      <c r="L39" s="349">
        <v>0</v>
      </c>
      <c r="M39" s="348">
        <v>0</v>
      </c>
      <c r="N39" s="348">
        <v>0</v>
      </c>
      <c r="O39" s="348">
        <v>0</v>
      </c>
      <c r="P39" s="348">
        <v>0</v>
      </c>
      <c r="Q39" s="348">
        <v>0</v>
      </c>
      <c r="R39" s="348">
        <v>0</v>
      </c>
      <c r="S39" s="349">
        <v>0</v>
      </c>
      <c r="T39" s="348">
        <v>0</v>
      </c>
      <c r="U39" s="348">
        <v>0</v>
      </c>
      <c r="V39" s="348">
        <v>0</v>
      </c>
      <c r="W39" s="348">
        <v>0</v>
      </c>
      <c r="X39" s="348">
        <v>0</v>
      </c>
      <c r="Y39" s="348">
        <v>0</v>
      </c>
      <c r="Z39" s="340"/>
    </row>
    <row r="40" spans="3:26" s="342" customFormat="1" ht="12.75" customHeight="1" thickBot="1">
      <c r="C40" s="353"/>
      <c r="D40" s="353"/>
      <c r="E40" s="354"/>
      <c r="F40" s="355"/>
      <c r="G40" s="355"/>
      <c r="H40" s="355"/>
      <c r="I40" s="355"/>
      <c r="J40" s="355"/>
      <c r="K40" s="355"/>
      <c r="L40" s="353"/>
      <c r="M40" s="353"/>
      <c r="N40" s="353"/>
      <c r="O40" s="353"/>
      <c r="P40" s="353"/>
      <c r="Q40" s="353"/>
      <c r="R40" s="353"/>
      <c r="S40" s="353"/>
      <c r="T40" s="353"/>
      <c r="U40" s="353"/>
      <c r="V40" s="353"/>
      <c r="W40" s="353"/>
      <c r="X40" s="353"/>
      <c r="Y40" s="353"/>
      <c r="Z40" s="340"/>
    </row>
    <row r="41" spans="3:26" ht="16.5" customHeight="1">
      <c r="C41" s="203" t="s">
        <v>356</v>
      </c>
      <c r="D41" s="330"/>
      <c r="E41" s="356"/>
      <c r="F41" s="357"/>
      <c r="G41" s="357"/>
      <c r="H41" s="357"/>
      <c r="I41" s="357"/>
      <c r="J41" s="357"/>
      <c r="K41" s="357"/>
      <c r="L41" s="330"/>
      <c r="M41" s="330"/>
      <c r="N41" s="330"/>
      <c r="O41" s="330"/>
      <c r="P41" s="330"/>
      <c r="Q41" s="330"/>
      <c r="R41" s="330"/>
      <c r="S41" s="330"/>
      <c r="T41" s="330"/>
      <c r="U41" s="330"/>
      <c r="V41" s="330"/>
      <c r="W41" s="330"/>
      <c r="X41" s="330"/>
      <c r="Y41" s="330"/>
    </row>
  </sheetData>
  <mergeCells count="11">
    <mergeCell ref="S5:S6"/>
    <mergeCell ref="E4:K4"/>
    <mergeCell ref="S4:Y4"/>
    <mergeCell ref="E5:E6"/>
    <mergeCell ref="L4:R4"/>
    <mergeCell ref="C2:N2"/>
    <mergeCell ref="C8:D8"/>
    <mergeCell ref="C10:D10"/>
    <mergeCell ref="C12:D12"/>
    <mergeCell ref="C4:D6"/>
    <mergeCell ref="L5:L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40"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59"/>
  <sheetViews>
    <sheetView showGridLines="0" zoomScaleNormal="100" zoomScaleSheetLayoutView="80" workbookViewId="0"/>
  </sheetViews>
  <sheetFormatPr defaultColWidth="14.625" defaultRowHeight="13.5"/>
  <cols>
    <col min="1" max="1" width="18.5" style="52" bestFit="1" customWidth="1"/>
    <col min="2" max="2" width="9.75" style="52" customWidth="1"/>
    <col min="3" max="3" width="5.25" style="52" customWidth="1"/>
    <col min="4" max="23" width="3.125" style="52" customWidth="1"/>
    <col min="24" max="24" width="2.625" style="52" customWidth="1"/>
    <col min="25" max="25" width="2.5" style="52" customWidth="1"/>
    <col min="26" max="26" width="2.625" style="52" customWidth="1"/>
    <col min="27" max="27" width="2.25" style="52" customWidth="1"/>
    <col min="28" max="28" width="3.125" style="52" customWidth="1"/>
    <col min="29" max="16384" width="14.625" style="52"/>
  </cols>
  <sheetData>
    <row r="2" spans="1:28" ht="28.5" customHeight="1">
      <c r="A2" s="53"/>
      <c r="B2" s="652" t="s">
        <v>557</v>
      </c>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row>
    <row r="3" spans="1:28" ht="19.5" customHeight="1" thickBot="1">
      <c r="B3" s="518" t="s">
        <v>558</v>
      </c>
      <c r="C3" s="84"/>
      <c r="D3" s="84"/>
      <c r="E3" s="84"/>
      <c r="F3" s="84"/>
      <c r="G3" s="84"/>
      <c r="H3" s="56"/>
      <c r="I3" s="56"/>
      <c r="J3" s="56"/>
      <c r="K3" s="56"/>
      <c r="L3" s="56"/>
      <c r="M3" s="56"/>
      <c r="N3" s="56"/>
      <c r="O3" s="56"/>
      <c r="P3" s="56"/>
      <c r="Q3" s="56"/>
      <c r="R3" s="56"/>
      <c r="S3" s="56"/>
      <c r="T3" s="56"/>
      <c r="U3" s="56"/>
      <c r="V3" s="56"/>
      <c r="W3" s="56"/>
      <c r="X3" s="56"/>
      <c r="Y3" s="56"/>
      <c r="Z3" s="56"/>
      <c r="AA3" s="56"/>
      <c r="AB3" s="57" t="s">
        <v>439</v>
      </c>
    </row>
    <row r="4" spans="1:28" s="118" customFormat="1" ht="13.5" customHeight="1">
      <c r="B4" s="731" t="s">
        <v>193</v>
      </c>
      <c r="C4" s="733" t="s">
        <v>3</v>
      </c>
      <c r="D4" s="358"/>
      <c r="E4" s="359"/>
      <c r="F4" s="735" t="s">
        <v>445</v>
      </c>
      <c r="G4" s="735" t="s">
        <v>136</v>
      </c>
      <c r="H4" s="752" t="s">
        <v>455</v>
      </c>
      <c r="I4" s="737" t="s">
        <v>25</v>
      </c>
      <c r="J4" s="737" t="s">
        <v>26</v>
      </c>
      <c r="K4" s="741" t="s">
        <v>438</v>
      </c>
      <c r="L4" s="743" t="s">
        <v>437</v>
      </c>
      <c r="M4" s="745" t="s">
        <v>22</v>
      </c>
      <c r="N4" s="745" t="s">
        <v>446</v>
      </c>
      <c r="O4" s="745" t="s">
        <v>447</v>
      </c>
      <c r="P4" s="745" t="s">
        <v>448</v>
      </c>
      <c r="Q4" s="748" t="s">
        <v>449</v>
      </c>
      <c r="R4" s="748" t="s">
        <v>450</v>
      </c>
      <c r="S4" s="748" t="s">
        <v>451</v>
      </c>
      <c r="T4" s="748" t="s">
        <v>452</v>
      </c>
      <c r="U4" s="758" t="s">
        <v>453</v>
      </c>
      <c r="V4" s="745" t="s">
        <v>454</v>
      </c>
      <c r="W4" s="745" t="s">
        <v>255</v>
      </c>
      <c r="X4" s="747" t="s">
        <v>436</v>
      </c>
      <c r="Y4" s="739" t="s">
        <v>23</v>
      </c>
      <c r="Z4" s="747" t="s">
        <v>24</v>
      </c>
      <c r="AA4" s="739" t="s">
        <v>256</v>
      </c>
      <c r="AB4" s="750" t="s">
        <v>371</v>
      </c>
    </row>
    <row r="5" spans="1:28" s="118" customFormat="1" ht="87.75" customHeight="1">
      <c r="B5" s="732"/>
      <c r="C5" s="734"/>
      <c r="D5" s="360" t="s">
        <v>372</v>
      </c>
      <c r="E5" s="361" t="s">
        <v>373</v>
      </c>
      <c r="F5" s="736"/>
      <c r="G5" s="736"/>
      <c r="H5" s="753"/>
      <c r="I5" s="738"/>
      <c r="J5" s="738"/>
      <c r="K5" s="742"/>
      <c r="L5" s="744"/>
      <c r="M5" s="746"/>
      <c r="N5" s="746"/>
      <c r="O5" s="746"/>
      <c r="P5" s="746"/>
      <c r="Q5" s="749"/>
      <c r="R5" s="749"/>
      <c r="S5" s="749"/>
      <c r="T5" s="749"/>
      <c r="U5" s="759"/>
      <c r="V5" s="746"/>
      <c r="W5" s="746"/>
      <c r="X5" s="742"/>
      <c r="Y5" s="740"/>
      <c r="Z5" s="742"/>
      <c r="AA5" s="740"/>
      <c r="AB5" s="751"/>
    </row>
    <row r="6" spans="1:28" s="118" customFormat="1" ht="17.100000000000001" customHeight="1">
      <c r="B6" s="362" t="s">
        <v>503</v>
      </c>
      <c r="C6" s="458">
        <v>1512</v>
      </c>
      <c r="D6" s="757">
        <v>406</v>
      </c>
      <c r="E6" s="757"/>
      <c r="F6" s="459">
        <v>22</v>
      </c>
      <c r="G6" s="460">
        <v>3</v>
      </c>
      <c r="H6" s="460">
        <v>0</v>
      </c>
      <c r="I6" s="459">
        <v>122</v>
      </c>
      <c r="J6" s="459">
        <v>619</v>
      </c>
      <c r="K6" s="461"/>
      <c r="L6" s="461">
        <v>10</v>
      </c>
      <c r="M6" s="459">
        <v>8</v>
      </c>
      <c r="N6" s="459">
        <v>71</v>
      </c>
      <c r="O6" s="459">
        <v>162</v>
      </c>
      <c r="P6" s="459">
        <v>6</v>
      </c>
      <c r="Q6" s="459">
        <v>7</v>
      </c>
      <c r="R6" s="459">
        <v>18</v>
      </c>
      <c r="S6" s="459">
        <v>97</v>
      </c>
      <c r="T6" s="459">
        <v>65</v>
      </c>
      <c r="U6" s="459">
        <v>10</v>
      </c>
      <c r="V6" s="459">
        <v>119</v>
      </c>
      <c r="W6" s="459">
        <v>10</v>
      </c>
      <c r="X6" s="461"/>
      <c r="Y6" s="461">
        <v>48</v>
      </c>
      <c r="Z6" s="754">
        <v>107</v>
      </c>
      <c r="AA6" s="755"/>
      <c r="AB6" s="459">
        <v>8</v>
      </c>
    </row>
    <row r="7" spans="1:28" s="118" customFormat="1" ht="17.100000000000001" customHeight="1">
      <c r="B7" s="363" t="s">
        <v>39</v>
      </c>
      <c r="C7" s="462">
        <v>990</v>
      </c>
      <c r="D7" s="757">
        <v>317</v>
      </c>
      <c r="E7" s="757"/>
      <c r="F7" s="459">
        <v>14</v>
      </c>
      <c r="G7" s="460">
        <v>3</v>
      </c>
      <c r="H7" s="460">
        <v>0</v>
      </c>
      <c r="I7" s="459">
        <v>116</v>
      </c>
      <c r="J7" s="459">
        <v>487</v>
      </c>
      <c r="K7" s="459"/>
      <c r="L7" s="459">
        <v>10</v>
      </c>
      <c r="M7" s="459">
        <v>8</v>
      </c>
      <c r="N7" s="459">
        <v>54</v>
      </c>
      <c r="O7" s="459">
        <v>60</v>
      </c>
      <c r="P7" s="460">
        <v>0</v>
      </c>
      <c r="Q7" s="459">
        <v>5</v>
      </c>
      <c r="R7" s="459">
        <v>11</v>
      </c>
      <c r="S7" s="459">
        <v>39</v>
      </c>
      <c r="T7" s="459">
        <v>11</v>
      </c>
      <c r="U7" s="459">
        <v>6</v>
      </c>
      <c r="V7" s="459">
        <v>36</v>
      </c>
      <c r="W7" s="459">
        <v>5</v>
      </c>
      <c r="X7" s="459"/>
      <c r="Y7" s="459">
        <v>33</v>
      </c>
      <c r="Z7" s="459"/>
      <c r="AA7" s="459">
        <v>86</v>
      </c>
      <c r="AB7" s="459">
        <v>6</v>
      </c>
    </row>
    <row r="8" spans="1:28" s="118" customFormat="1" ht="17.100000000000001" customHeight="1" thickBot="1">
      <c r="B8" s="364" t="s">
        <v>40</v>
      </c>
      <c r="C8" s="463">
        <v>522</v>
      </c>
      <c r="D8" s="756">
        <v>89</v>
      </c>
      <c r="E8" s="756"/>
      <c r="F8" s="464">
        <v>8</v>
      </c>
      <c r="G8" s="465">
        <v>0</v>
      </c>
      <c r="H8" s="465">
        <v>0</v>
      </c>
      <c r="I8" s="464">
        <v>6</v>
      </c>
      <c r="J8" s="464">
        <v>132</v>
      </c>
      <c r="K8" s="464"/>
      <c r="L8" s="464">
        <v>0</v>
      </c>
      <c r="M8" s="464">
        <v>0</v>
      </c>
      <c r="N8" s="464">
        <v>17</v>
      </c>
      <c r="O8" s="464">
        <v>102</v>
      </c>
      <c r="P8" s="464">
        <v>6</v>
      </c>
      <c r="Q8" s="464">
        <v>2</v>
      </c>
      <c r="R8" s="464">
        <v>7</v>
      </c>
      <c r="S8" s="464">
        <v>58</v>
      </c>
      <c r="T8" s="464">
        <v>54</v>
      </c>
      <c r="U8" s="464">
        <v>4</v>
      </c>
      <c r="V8" s="464">
        <v>83</v>
      </c>
      <c r="W8" s="464">
        <v>5</v>
      </c>
      <c r="X8" s="464"/>
      <c r="Y8" s="464">
        <v>15</v>
      </c>
      <c r="Z8" s="464"/>
      <c r="AA8" s="464">
        <v>21</v>
      </c>
      <c r="AB8" s="464">
        <v>2</v>
      </c>
    </row>
    <row r="9" spans="1:28" s="118" customFormat="1" ht="17.100000000000001" customHeight="1">
      <c r="B9" s="79" t="s">
        <v>356</v>
      </c>
      <c r="C9" s="79"/>
      <c r="D9" s="79"/>
      <c r="E9" s="100"/>
      <c r="F9" s="100"/>
      <c r="G9" s="100"/>
      <c r="H9" s="100"/>
      <c r="I9" s="365"/>
      <c r="J9" s="365"/>
      <c r="K9" s="365"/>
      <c r="L9" s="365"/>
      <c r="M9" s="365"/>
      <c r="N9" s="365"/>
      <c r="O9" s="365"/>
      <c r="P9" s="365"/>
      <c r="Q9" s="365"/>
      <c r="R9" s="365"/>
      <c r="S9" s="365"/>
      <c r="T9" s="365"/>
      <c r="U9" s="365"/>
      <c r="V9" s="365"/>
    </row>
    <row r="10" spans="1:28" ht="8.1" customHeight="1"/>
    <row r="11" spans="1:28" ht="8.1" customHeight="1"/>
    <row r="12" spans="1:28" ht="8.1" customHeight="1"/>
    <row r="13" spans="1:28" ht="8.1" customHeight="1"/>
    <row r="14" spans="1:28" ht="8.1" customHeight="1"/>
    <row r="15" spans="1:28" ht="8.1" customHeight="1"/>
    <row r="16" spans="1:28"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sheetData>
  <mergeCells count="30">
    <mergeCell ref="Z6:AA6"/>
    <mergeCell ref="D8:E8"/>
    <mergeCell ref="D6:E6"/>
    <mergeCell ref="D7:E7"/>
    <mergeCell ref="G4:G5"/>
    <mergeCell ref="J4:J5"/>
    <mergeCell ref="T4:T5"/>
    <mergeCell ref="V4:V5"/>
    <mergeCell ref="W4:W5"/>
    <mergeCell ref="Z4:Z5"/>
    <mergeCell ref="P4:P5"/>
    <mergeCell ref="S4:S5"/>
    <mergeCell ref="U4:U5"/>
    <mergeCell ref="R4:R5"/>
    <mergeCell ref="B4:B5"/>
    <mergeCell ref="C4:C5"/>
    <mergeCell ref="F4:F5"/>
    <mergeCell ref="I4:I5"/>
    <mergeCell ref="B2:AB2"/>
    <mergeCell ref="Y4:Y5"/>
    <mergeCell ref="K4:K5"/>
    <mergeCell ref="L4:L5"/>
    <mergeCell ref="M4:M5"/>
    <mergeCell ref="N4:N5"/>
    <mergeCell ref="O4:O5"/>
    <mergeCell ref="X4:X5"/>
    <mergeCell ref="Q4:Q5"/>
    <mergeCell ref="AB4:AB5"/>
    <mergeCell ref="H4:H5"/>
    <mergeCell ref="AA4:AA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zoomScaleNormal="100" zoomScaleSheetLayoutView="80" workbookViewId="0"/>
  </sheetViews>
  <sheetFormatPr defaultColWidth="14.625" defaultRowHeight="13.5"/>
  <cols>
    <col min="1" max="1" width="18.5" style="52" bestFit="1" customWidth="1"/>
    <col min="2" max="2" width="13.625" style="52" customWidth="1"/>
    <col min="3" max="5" width="10.625" style="82" customWidth="1"/>
    <col min="6" max="6" width="13.625" style="52" customWidth="1"/>
    <col min="7" max="9" width="10.625" style="82" customWidth="1"/>
    <col min="10" max="10" width="16.625" style="52" bestFit="1" customWidth="1"/>
    <col min="11" max="11" width="12.125" style="52" customWidth="1"/>
    <col min="12" max="12" width="18.875" style="52" bestFit="1" customWidth="1"/>
    <col min="13" max="13" width="16.625" style="52" bestFit="1" customWidth="1"/>
    <col min="14" max="14" width="12.125" style="52" customWidth="1"/>
    <col min="15" max="15" width="27.875" style="52" bestFit="1" customWidth="1"/>
    <col min="16" max="16" width="5.375" style="52" customWidth="1"/>
    <col min="17" max="17" width="27.875" style="52" bestFit="1" customWidth="1"/>
    <col min="18" max="18" width="16.625" style="52" bestFit="1" customWidth="1"/>
    <col min="19" max="16384" width="14.625" style="52"/>
  </cols>
  <sheetData>
    <row r="1" spans="1:17" ht="27.75" customHeight="1">
      <c r="A1" s="53"/>
      <c r="B1" s="760" t="s">
        <v>566</v>
      </c>
      <c r="C1" s="761"/>
      <c r="D1" s="761"/>
      <c r="E1" s="761"/>
      <c r="F1" s="761"/>
      <c r="G1" s="761"/>
      <c r="H1" s="761"/>
      <c r="I1" s="761"/>
      <c r="J1" s="54"/>
      <c r="K1" s="54"/>
      <c r="L1" s="54"/>
      <c r="M1" s="54"/>
      <c r="N1" s="54"/>
      <c r="O1" s="54"/>
      <c r="P1" s="54"/>
      <c r="Q1" s="54"/>
    </row>
    <row r="2" spans="1:17" ht="19.5" customHeight="1" thickBot="1">
      <c r="B2" s="518" t="s">
        <v>567</v>
      </c>
      <c r="C2" s="55"/>
      <c r="D2" s="55"/>
      <c r="E2" s="55"/>
      <c r="F2" s="56"/>
      <c r="G2" s="55"/>
      <c r="H2" s="55"/>
      <c r="I2" s="57" t="s">
        <v>429</v>
      </c>
    </row>
    <row r="3" spans="1:17" s="58" customFormat="1" ht="17.25" customHeight="1">
      <c r="B3" s="59" t="s">
        <v>5</v>
      </c>
      <c r="C3" s="60" t="s">
        <v>35</v>
      </c>
      <c r="D3" s="60" t="s">
        <v>39</v>
      </c>
      <c r="E3" s="60" t="s">
        <v>40</v>
      </c>
      <c r="F3" s="61" t="s">
        <v>5</v>
      </c>
      <c r="G3" s="60" t="s">
        <v>35</v>
      </c>
      <c r="H3" s="60" t="s">
        <v>39</v>
      </c>
      <c r="I3" s="60" t="s">
        <v>40</v>
      </c>
    </row>
    <row r="4" spans="1:17">
      <c r="B4" s="62" t="s">
        <v>504</v>
      </c>
      <c r="C4" s="63">
        <v>338</v>
      </c>
      <c r="D4" s="64">
        <v>234</v>
      </c>
      <c r="E4" s="64">
        <v>104</v>
      </c>
      <c r="F4" s="65" t="s">
        <v>428</v>
      </c>
      <c r="G4" s="66">
        <v>8</v>
      </c>
      <c r="H4" s="67">
        <v>4</v>
      </c>
      <c r="I4" s="66">
        <v>4</v>
      </c>
      <c r="J4" s="68"/>
    </row>
    <row r="5" spans="1:17">
      <c r="B5" s="69" t="s">
        <v>368</v>
      </c>
      <c r="C5" s="63">
        <v>300</v>
      </c>
      <c r="D5" s="64">
        <v>222</v>
      </c>
      <c r="E5" s="64">
        <v>78</v>
      </c>
      <c r="F5" s="70" t="s">
        <v>427</v>
      </c>
      <c r="G5" s="71">
        <v>99</v>
      </c>
      <c r="H5" s="71">
        <v>69</v>
      </c>
      <c r="I5" s="64">
        <v>30</v>
      </c>
      <c r="J5" s="72"/>
    </row>
    <row r="6" spans="1:17">
      <c r="B6" s="69" t="s">
        <v>493</v>
      </c>
      <c r="C6" s="63">
        <v>406</v>
      </c>
      <c r="D6" s="71">
        <v>317</v>
      </c>
      <c r="E6" s="64">
        <v>89</v>
      </c>
      <c r="F6" s="70" t="s">
        <v>426</v>
      </c>
      <c r="G6" s="67">
        <v>38</v>
      </c>
      <c r="H6" s="67">
        <v>32</v>
      </c>
      <c r="I6" s="64">
        <v>6</v>
      </c>
      <c r="J6" s="68"/>
    </row>
    <row r="7" spans="1:17">
      <c r="A7" s="68"/>
      <c r="B7" s="73" t="s">
        <v>425</v>
      </c>
      <c r="C7" s="67">
        <v>1</v>
      </c>
      <c r="D7" s="67">
        <v>1</v>
      </c>
      <c r="E7" s="67">
        <v>0</v>
      </c>
      <c r="F7" s="70" t="s">
        <v>424</v>
      </c>
      <c r="G7" s="67">
        <v>2</v>
      </c>
      <c r="H7" s="67">
        <v>1</v>
      </c>
      <c r="I7" s="67">
        <v>1</v>
      </c>
      <c r="J7" s="68"/>
    </row>
    <row r="8" spans="1:17">
      <c r="A8" s="72"/>
      <c r="B8" s="73" t="s">
        <v>423</v>
      </c>
      <c r="C8" s="71">
        <v>0</v>
      </c>
      <c r="D8" s="71">
        <v>0</v>
      </c>
      <c r="E8" s="71">
        <v>0</v>
      </c>
      <c r="F8" s="70" t="s">
        <v>422</v>
      </c>
      <c r="G8" s="71">
        <v>2</v>
      </c>
      <c r="H8" s="71">
        <v>2</v>
      </c>
      <c r="I8" s="67">
        <v>0</v>
      </c>
      <c r="J8" s="72"/>
    </row>
    <row r="9" spans="1:17">
      <c r="A9" s="68"/>
      <c r="B9" s="73" t="s">
        <v>421</v>
      </c>
      <c r="C9" s="67">
        <v>0</v>
      </c>
      <c r="D9" s="67">
        <v>0</v>
      </c>
      <c r="E9" s="67">
        <v>0</v>
      </c>
      <c r="F9" s="70" t="s">
        <v>420</v>
      </c>
      <c r="G9" s="67">
        <v>0</v>
      </c>
      <c r="H9" s="67">
        <v>0</v>
      </c>
      <c r="I9" s="67">
        <v>0</v>
      </c>
      <c r="J9" s="68"/>
    </row>
    <row r="10" spans="1:17">
      <c r="A10" s="68"/>
      <c r="B10" s="73" t="s">
        <v>419</v>
      </c>
      <c r="C10" s="67">
        <v>0</v>
      </c>
      <c r="D10" s="67">
        <v>0</v>
      </c>
      <c r="E10" s="67">
        <v>0</v>
      </c>
      <c r="F10" s="70" t="s">
        <v>418</v>
      </c>
      <c r="G10" s="67">
        <v>0</v>
      </c>
      <c r="H10" s="67">
        <v>0</v>
      </c>
      <c r="I10" s="67">
        <v>0</v>
      </c>
      <c r="J10" s="68"/>
    </row>
    <row r="11" spans="1:17">
      <c r="A11" s="72"/>
      <c r="B11" s="73" t="s">
        <v>417</v>
      </c>
      <c r="C11" s="71">
        <v>0</v>
      </c>
      <c r="D11" s="71">
        <v>0</v>
      </c>
      <c r="E11" s="71">
        <v>0</v>
      </c>
      <c r="F11" s="70" t="s">
        <v>416</v>
      </c>
      <c r="G11" s="71">
        <v>5</v>
      </c>
      <c r="H11" s="71">
        <v>5</v>
      </c>
      <c r="I11" s="67">
        <v>0</v>
      </c>
      <c r="J11" s="72"/>
    </row>
    <row r="12" spans="1:17">
      <c r="A12" s="68"/>
      <c r="B12" s="73" t="s">
        <v>415</v>
      </c>
      <c r="C12" s="67">
        <v>0</v>
      </c>
      <c r="D12" s="67">
        <v>0</v>
      </c>
      <c r="E12" s="67">
        <v>0</v>
      </c>
      <c r="F12" s="70" t="s">
        <v>414</v>
      </c>
      <c r="G12" s="67">
        <v>23</v>
      </c>
      <c r="H12" s="67">
        <v>22</v>
      </c>
      <c r="I12" s="64">
        <v>1</v>
      </c>
      <c r="J12" s="68"/>
    </row>
    <row r="13" spans="1:17">
      <c r="A13" s="68"/>
      <c r="B13" s="73" t="s">
        <v>413</v>
      </c>
      <c r="C13" s="67">
        <v>0</v>
      </c>
      <c r="D13" s="67">
        <v>0</v>
      </c>
      <c r="E13" s="67">
        <v>0</v>
      </c>
      <c r="F13" s="70" t="s">
        <v>412</v>
      </c>
      <c r="G13" s="67">
        <v>7</v>
      </c>
      <c r="H13" s="67">
        <v>5</v>
      </c>
      <c r="I13" s="64">
        <v>2</v>
      </c>
      <c r="J13" s="68"/>
    </row>
    <row r="14" spans="1:17">
      <c r="A14" s="72"/>
      <c r="B14" s="73" t="s">
        <v>411</v>
      </c>
      <c r="C14" s="71">
        <v>1</v>
      </c>
      <c r="D14" s="71">
        <v>1</v>
      </c>
      <c r="E14" s="71">
        <v>0</v>
      </c>
      <c r="F14" s="70" t="s">
        <v>410</v>
      </c>
      <c r="G14" s="67">
        <v>0</v>
      </c>
      <c r="H14" s="67">
        <v>0</v>
      </c>
      <c r="I14" s="67">
        <v>0</v>
      </c>
      <c r="J14" s="74"/>
    </row>
    <row r="15" spans="1:17">
      <c r="A15" s="72"/>
      <c r="B15" s="73" t="s">
        <v>409</v>
      </c>
      <c r="C15" s="71">
        <v>0</v>
      </c>
      <c r="D15" s="71">
        <v>0</v>
      </c>
      <c r="E15" s="71">
        <v>0</v>
      </c>
      <c r="F15" s="70" t="s">
        <v>408</v>
      </c>
      <c r="G15" s="67">
        <v>117</v>
      </c>
      <c r="H15" s="67">
        <v>91</v>
      </c>
      <c r="I15" s="64">
        <v>26</v>
      </c>
      <c r="J15" s="68"/>
    </row>
    <row r="16" spans="1:17">
      <c r="A16" s="68"/>
      <c r="B16" s="73" t="s">
        <v>407</v>
      </c>
      <c r="C16" s="67">
        <v>0</v>
      </c>
      <c r="D16" s="67">
        <v>0</v>
      </c>
      <c r="E16" s="67">
        <v>0</v>
      </c>
      <c r="F16" s="70" t="s">
        <v>406</v>
      </c>
      <c r="G16" s="67">
        <v>26</v>
      </c>
      <c r="H16" s="67">
        <v>22</v>
      </c>
      <c r="I16" s="64">
        <v>4</v>
      </c>
      <c r="J16" s="68"/>
    </row>
    <row r="17" spans="1:10">
      <c r="A17" s="68"/>
      <c r="B17" s="73" t="s">
        <v>405</v>
      </c>
      <c r="C17" s="67">
        <v>1</v>
      </c>
      <c r="D17" s="67">
        <v>0</v>
      </c>
      <c r="E17" s="67">
        <v>1</v>
      </c>
      <c r="F17" s="70" t="s">
        <v>404</v>
      </c>
      <c r="G17" s="71">
        <v>22</v>
      </c>
      <c r="H17" s="71">
        <v>20</v>
      </c>
      <c r="I17" s="64">
        <v>2</v>
      </c>
      <c r="J17" s="72"/>
    </row>
    <row r="18" spans="1:10">
      <c r="A18" s="72"/>
      <c r="B18" s="73" t="s">
        <v>403</v>
      </c>
      <c r="C18" s="71">
        <v>5</v>
      </c>
      <c r="D18" s="71">
        <v>5</v>
      </c>
      <c r="E18" s="67">
        <v>0</v>
      </c>
      <c r="F18" s="70" t="s">
        <v>402</v>
      </c>
      <c r="G18" s="67">
        <v>1</v>
      </c>
      <c r="H18" s="67">
        <v>1</v>
      </c>
      <c r="I18" s="67">
        <v>0</v>
      </c>
      <c r="J18" s="68"/>
    </row>
    <row r="19" spans="1:10">
      <c r="A19" s="68"/>
      <c r="B19" s="73" t="s">
        <v>401</v>
      </c>
      <c r="C19" s="67">
        <v>16</v>
      </c>
      <c r="D19" s="67">
        <v>12</v>
      </c>
      <c r="E19" s="64">
        <v>4</v>
      </c>
      <c r="F19" s="70" t="s">
        <v>400</v>
      </c>
      <c r="G19" s="67">
        <v>0</v>
      </c>
      <c r="H19" s="67">
        <v>0</v>
      </c>
      <c r="I19" s="67">
        <v>0</v>
      </c>
      <c r="J19" s="68"/>
    </row>
    <row r="20" spans="1:10">
      <c r="A20" s="68"/>
      <c r="B20" s="73" t="s">
        <v>399</v>
      </c>
      <c r="C20" s="67">
        <v>7</v>
      </c>
      <c r="D20" s="67">
        <v>5</v>
      </c>
      <c r="E20" s="64">
        <v>2</v>
      </c>
      <c r="F20" s="70" t="s">
        <v>398</v>
      </c>
      <c r="G20" s="71">
        <v>0</v>
      </c>
      <c r="H20" s="71">
        <v>0</v>
      </c>
      <c r="I20" s="71">
        <v>0</v>
      </c>
      <c r="J20" s="72"/>
    </row>
    <row r="21" spans="1:10">
      <c r="A21" s="72"/>
      <c r="B21" s="73" t="s">
        <v>397</v>
      </c>
      <c r="C21" s="71">
        <v>0</v>
      </c>
      <c r="D21" s="71">
        <v>0</v>
      </c>
      <c r="E21" s="71">
        <v>0</v>
      </c>
      <c r="F21" s="70" t="s">
        <v>396</v>
      </c>
      <c r="G21" s="67">
        <v>0</v>
      </c>
      <c r="H21" s="67">
        <v>0</v>
      </c>
      <c r="I21" s="67">
        <v>0</v>
      </c>
      <c r="J21" s="68"/>
    </row>
    <row r="22" spans="1:10">
      <c r="A22" s="68"/>
      <c r="B22" s="73" t="s">
        <v>395</v>
      </c>
      <c r="C22" s="67">
        <v>0</v>
      </c>
      <c r="D22" s="67">
        <v>0</v>
      </c>
      <c r="E22" s="67">
        <v>0</v>
      </c>
      <c r="F22" s="70" t="s">
        <v>394</v>
      </c>
      <c r="G22" s="67">
        <v>0</v>
      </c>
      <c r="H22" s="67">
        <v>0</v>
      </c>
      <c r="I22" s="67">
        <v>0</v>
      </c>
      <c r="J22" s="68"/>
    </row>
    <row r="23" spans="1:10">
      <c r="A23" s="68"/>
      <c r="B23" s="73" t="s">
        <v>393</v>
      </c>
      <c r="C23" s="67">
        <v>0</v>
      </c>
      <c r="D23" s="67">
        <v>0</v>
      </c>
      <c r="E23" s="67">
        <v>0</v>
      </c>
      <c r="F23" s="70" t="s">
        <v>392</v>
      </c>
      <c r="G23" s="71">
        <v>0</v>
      </c>
      <c r="H23" s="71">
        <v>0</v>
      </c>
      <c r="I23" s="71">
        <v>0</v>
      </c>
      <c r="J23" s="72"/>
    </row>
    <row r="24" spans="1:10">
      <c r="A24" s="72"/>
      <c r="B24" s="73" t="s">
        <v>391</v>
      </c>
      <c r="C24" s="71">
        <v>0</v>
      </c>
      <c r="D24" s="71">
        <v>0</v>
      </c>
      <c r="E24" s="71">
        <v>0</v>
      </c>
      <c r="F24" s="70" t="s">
        <v>390</v>
      </c>
      <c r="G24" s="67">
        <v>0</v>
      </c>
      <c r="H24" s="67">
        <v>0</v>
      </c>
      <c r="I24" s="67">
        <v>0</v>
      </c>
      <c r="J24" s="68"/>
    </row>
    <row r="25" spans="1:10">
      <c r="A25" s="68"/>
      <c r="B25" s="73" t="s">
        <v>389</v>
      </c>
      <c r="C25" s="67">
        <v>0</v>
      </c>
      <c r="D25" s="67">
        <v>0</v>
      </c>
      <c r="E25" s="67">
        <v>0</v>
      </c>
      <c r="F25" s="70" t="s">
        <v>388</v>
      </c>
      <c r="G25" s="67">
        <v>0</v>
      </c>
      <c r="H25" s="67">
        <v>0</v>
      </c>
      <c r="I25" s="67">
        <v>0</v>
      </c>
      <c r="J25" s="68"/>
    </row>
    <row r="26" spans="1:10">
      <c r="A26" s="68"/>
      <c r="B26" s="73" t="s">
        <v>387</v>
      </c>
      <c r="C26" s="67">
        <v>0</v>
      </c>
      <c r="D26" s="67">
        <v>0</v>
      </c>
      <c r="E26" s="67">
        <v>0</v>
      </c>
      <c r="F26" s="70" t="s">
        <v>386</v>
      </c>
      <c r="G26" s="71">
        <v>1</v>
      </c>
      <c r="H26" s="71">
        <v>0</v>
      </c>
      <c r="I26" s="71">
        <v>1</v>
      </c>
      <c r="J26" s="72"/>
    </row>
    <row r="27" spans="1:10">
      <c r="A27" s="72"/>
      <c r="B27" s="73" t="s">
        <v>385</v>
      </c>
      <c r="C27" s="71">
        <v>0</v>
      </c>
      <c r="D27" s="71">
        <v>0</v>
      </c>
      <c r="E27" s="71">
        <v>0</v>
      </c>
      <c r="F27" s="75"/>
      <c r="G27" s="64"/>
      <c r="H27" s="64"/>
      <c r="I27" s="64"/>
    </row>
    <row r="28" spans="1:10">
      <c r="A28" s="76"/>
      <c r="B28" s="73" t="s">
        <v>384</v>
      </c>
      <c r="C28" s="71">
        <v>0</v>
      </c>
      <c r="D28" s="71">
        <v>0</v>
      </c>
      <c r="E28" s="71">
        <v>0</v>
      </c>
      <c r="F28" s="764" t="s">
        <v>263</v>
      </c>
      <c r="G28" s="766">
        <f>100-G30</f>
        <v>73.099999999999994</v>
      </c>
      <c r="H28" s="767">
        <f>100-H30</f>
        <v>68</v>
      </c>
      <c r="I28" s="767">
        <v>83</v>
      </c>
    </row>
    <row r="29" spans="1:10">
      <c r="B29" s="73" t="s">
        <v>383</v>
      </c>
      <c r="C29" s="63">
        <v>20</v>
      </c>
      <c r="D29" s="67">
        <v>15</v>
      </c>
      <c r="E29" s="64">
        <v>5</v>
      </c>
      <c r="F29" s="765"/>
      <c r="G29" s="766"/>
      <c r="H29" s="767"/>
      <c r="I29" s="767"/>
    </row>
    <row r="30" spans="1:10">
      <c r="B30" s="73" t="s">
        <v>382</v>
      </c>
      <c r="C30" s="63">
        <v>1</v>
      </c>
      <c r="D30" s="71">
        <v>1</v>
      </c>
      <c r="E30" s="71">
        <v>0</v>
      </c>
      <c r="F30" s="762" t="s">
        <v>308</v>
      </c>
      <c r="G30" s="768">
        <v>26.9</v>
      </c>
      <c r="H30" s="767">
        <v>32</v>
      </c>
      <c r="I30" s="767">
        <v>17</v>
      </c>
    </row>
    <row r="31" spans="1:10" ht="14.25" thickBot="1">
      <c r="B31" s="77" t="s">
        <v>381</v>
      </c>
      <c r="C31" s="57">
        <v>3</v>
      </c>
      <c r="D31" s="78">
        <v>3</v>
      </c>
      <c r="E31" s="456">
        <v>0</v>
      </c>
      <c r="F31" s="763"/>
      <c r="G31" s="769"/>
      <c r="H31" s="770"/>
      <c r="I31" s="770"/>
    </row>
    <row r="32" spans="1:10" ht="16.5" customHeight="1">
      <c r="B32" s="79" t="s">
        <v>307</v>
      </c>
      <c r="C32" s="80"/>
      <c r="D32" s="80"/>
      <c r="E32" s="81"/>
    </row>
    <row r="33" ht="28.5" customHeight="1"/>
  </sheetData>
  <mergeCells count="9">
    <mergeCell ref="B1:I1"/>
    <mergeCell ref="F30:F31"/>
    <mergeCell ref="F28:F29"/>
    <mergeCell ref="G28:G29"/>
    <mergeCell ref="H28:H29"/>
    <mergeCell ref="I28:I29"/>
    <mergeCell ref="G30:G31"/>
    <mergeCell ref="H30:H31"/>
    <mergeCell ref="I30:I31"/>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8"/>
  <sheetViews>
    <sheetView showGridLines="0" zoomScaleNormal="100" zoomScaleSheetLayoutView="80" workbookViewId="0">
      <selection activeCell="U17" sqref="U17"/>
    </sheetView>
  </sheetViews>
  <sheetFormatPr defaultRowHeight="10.5"/>
  <cols>
    <col min="1" max="1" width="2.25" style="376" customWidth="1"/>
    <col min="2" max="2" width="8" style="376" customWidth="1"/>
    <col min="3" max="3" width="10" style="376" customWidth="1"/>
    <col min="4" max="5" width="4.375" style="376" customWidth="1"/>
    <col min="6" max="8" width="5.625" style="376" customWidth="1"/>
    <col min="9" max="17" width="5.375" style="376" customWidth="1"/>
    <col min="18" max="18" width="2.125" style="376" customWidth="1"/>
    <col min="19" max="16384" width="9" style="376"/>
  </cols>
  <sheetData>
    <row r="2" spans="2:17" s="366" customFormat="1" ht="21">
      <c r="B2" s="773" t="s">
        <v>559</v>
      </c>
      <c r="C2" s="774"/>
      <c r="D2" s="774"/>
      <c r="E2" s="774"/>
      <c r="F2" s="774"/>
      <c r="G2" s="774"/>
      <c r="H2" s="774"/>
      <c r="I2" s="774"/>
      <c r="J2" s="774"/>
      <c r="K2" s="774"/>
      <c r="L2" s="774"/>
      <c r="M2" s="774"/>
      <c r="N2" s="774"/>
      <c r="O2" s="774"/>
      <c r="P2" s="774"/>
      <c r="Q2" s="774"/>
    </row>
    <row r="3" spans="2:17" s="369" customFormat="1" ht="19.5" customHeight="1" thickBot="1">
      <c r="B3" s="367"/>
      <c r="C3" s="367"/>
      <c r="D3" s="367"/>
      <c r="E3" s="367"/>
      <c r="F3" s="367"/>
      <c r="G3" s="367"/>
      <c r="H3" s="367"/>
      <c r="I3" s="367"/>
      <c r="J3" s="367"/>
      <c r="K3" s="367"/>
      <c r="L3" s="367"/>
      <c r="M3" s="367"/>
      <c r="N3" s="367"/>
      <c r="O3" s="367"/>
      <c r="P3" s="367"/>
      <c r="Q3" s="368" t="s">
        <v>91</v>
      </c>
    </row>
    <row r="4" spans="2:17" s="181" customFormat="1" ht="13.5" customHeight="1">
      <c r="B4" s="776" t="s">
        <v>179</v>
      </c>
      <c r="C4" s="777"/>
      <c r="D4" s="781" t="s">
        <v>264</v>
      </c>
      <c r="E4" s="782"/>
      <c r="F4" s="775" t="s">
        <v>178</v>
      </c>
      <c r="G4" s="775"/>
      <c r="H4" s="775"/>
      <c r="I4" s="775"/>
      <c r="J4" s="775"/>
      <c r="K4" s="775"/>
      <c r="L4" s="775"/>
      <c r="M4" s="775"/>
      <c r="N4" s="775"/>
      <c r="O4" s="775"/>
      <c r="P4" s="775"/>
      <c r="Q4" s="775"/>
    </row>
    <row r="5" spans="2:17" s="162" customFormat="1" ht="33.75" customHeight="1">
      <c r="B5" s="778"/>
      <c r="C5" s="779"/>
      <c r="D5" s="783"/>
      <c r="E5" s="784"/>
      <c r="F5" s="636" t="s">
        <v>265</v>
      </c>
      <c r="G5" s="636"/>
      <c r="H5" s="637"/>
      <c r="I5" s="780" t="s">
        <v>266</v>
      </c>
      <c r="J5" s="636"/>
      <c r="K5" s="637"/>
      <c r="L5" s="780" t="s">
        <v>267</v>
      </c>
      <c r="M5" s="636"/>
      <c r="N5" s="637"/>
      <c r="O5" s="780" t="s">
        <v>268</v>
      </c>
      <c r="P5" s="636"/>
      <c r="Q5" s="636"/>
    </row>
    <row r="6" spans="2:17" s="162" customFormat="1" ht="13.5">
      <c r="B6" s="778"/>
      <c r="C6" s="779"/>
      <c r="D6" s="785"/>
      <c r="E6" s="786"/>
      <c r="F6" s="255" t="s">
        <v>35</v>
      </c>
      <c r="G6" s="165" t="s">
        <v>39</v>
      </c>
      <c r="H6" s="165" t="s">
        <v>40</v>
      </c>
      <c r="I6" s="165" t="s">
        <v>35</v>
      </c>
      <c r="J6" s="165" t="s">
        <v>39</v>
      </c>
      <c r="K6" s="165" t="s">
        <v>40</v>
      </c>
      <c r="L6" s="165" t="s">
        <v>35</v>
      </c>
      <c r="M6" s="165" t="s">
        <v>39</v>
      </c>
      <c r="N6" s="165" t="s">
        <v>40</v>
      </c>
      <c r="O6" s="165" t="s">
        <v>35</v>
      </c>
      <c r="P6" s="165" t="s">
        <v>39</v>
      </c>
      <c r="Q6" s="165" t="s">
        <v>40</v>
      </c>
    </row>
    <row r="7" spans="2:17" s="181" customFormat="1" ht="13.5">
      <c r="B7" s="483"/>
      <c r="C7" s="483"/>
      <c r="D7" s="370"/>
      <c r="E7" s="371"/>
      <c r="F7" s="371"/>
      <c r="G7" s="371"/>
      <c r="H7" s="371"/>
      <c r="I7" s="371"/>
      <c r="J7" s="371"/>
      <c r="K7" s="371"/>
      <c r="L7" s="371"/>
      <c r="M7" s="371"/>
      <c r="N7" s="371"/>
      <c r="O7" s="371"/>
      <c r="P7" s="371"/>
      <c r="Q7" s="371"/>
    </row>
    <row r="8" spans="2:17" s="181" customFormat="1" ht="13.5">
      <c r="B8" s="772" t="s">
        <v>505</v>
      </c>
      <c r="C8" s="772"/>
      <c r="D8" s="787">
        <v>5</v>
      </c>
      <c r="E8" s="788"/>
      <c r="F8" s="372">
        <v>207</v>
      </c>
      <c r="G8" s="372">
        <v>87</v>
      </c>
      <c r="H8" s="372">
        <v>120</v>
      </c>
      <c r="I8" s="372">
        <v>58</v>
      </c>
      <c r="J8" s="372">
        <v>19</v>
      </c>
      <c r="K8" s="372">
        <v>39</v>
      </c>
      <c r="L8" s="372">
        <v>149</v>
      </c>
      <c r="M8" s="372">
        <v>68</v>
      </c>
      <c r="N8" s="372">
        <v>81</v>
      </c>
      <c r="O8" s="372">
        <v>133</v>
      </c>
      <c r="P8" s="372">
        <v>63</v>
      </c>
      <c r="Q8" s="372">
        <v>70</v>
      </c>
    </row>
    <row r="9" spans="2:17" s="181" customFormat="1" ht="13.5">
      <c r="B9" s="771" t="s">
        <v>506</v>
      </c>
      <c r="C9" s="772"/>
      <c r="D9" s="787">
        <v>4</v>
      </c>
      <c r="E9" s="788"/>
      <c r="F9" s="372">
        <v>139</v>
      </c>
      <c r="G9" s="372">
        <v>65</v>
      </c>
      <c r="H9" s="372">
        <v>74</v>
      </c>
      <c r="I9" s="373">
        <v>0</v>
      </c>
      <c r="J9" s="373">
        <v>0</v>
      </c>
      <c r="K9" s="373">
        <v>0</v>
      </c>
      <c r="L9" s="372">
        <v>139</v>
      </c>
      <c r="M9" s="372">
        <v>65</v>
      </c>
      <c r="N9" s="372">
        <v>74</v>
      </c>
      <c r="O9" s="372">
        <v>139</v>
      </c>
      <c r="P9" s="372">
        <v>65</v>
      </c>
      <c r="Q9" s="372">
        <v>74</v>
      </c>
    </row>
    <row r="10" spans="2:17" s="181" customFormat="1" ht="13.5">
      <c r="B10" s="771" t="s">
        <v>507</v>
      </c>
      <c r="C10" s="772"/>
      <c r="D10" s="787">
        <v>4</v>
      </c>
      <c r="E10" s="788"/>
      <c r="F10" s="372">
        <v>145</v>
      </c>
      <c r="G10" s="372">
        <v>61</v>
      </c>
      <c r="H10" s="372">
        <v>84</v>
      </c>
      <c r="I10" s="373">
        <v>0</v>
      </c>
      <c r="J10" s="373">
        <v>0</v>
      </c>
      <c r="K10" s="373">
        <v>0</v>
      </c>
      <c r="L10" s="372">
        <v>145</v>
      </c>
      <c r="M10" s="372">
        <v>61</v>
      </c>
      <c r="N10" s="372">
        <v>84</v>
      </c>
      <c r="O10" s="372">
        <v>145</v>
      </c>
      <c r="P10" s="372">
        <v>61</v>
      </c>
      <c r="Q10" s="372">
        <v>84</v>
      </c>
    </row>
    <row r="11" spans="2:17" s="181" customFormat="1" ht="13.5">
      <c r="B11" s="483"/>
      <c r="C11" s="483"/>
      <c r="D11" s="512"/>
      <c r="E11" s="513"/>
      <c r="F11" s="372"/>
      <c r="G11" s="372"/>
      <c r="H11" s="372"/>
      <c r="I11" s="373"/>
      <c r="J11" s="373"/>
      <c r="K11" s="373"/>
      <c r="L11" s="372"/>
      <c r="M11" s="372"/>
      <c r="N11" s="372"/>
      <c r="O11" s="372"/>
      <c r="P11" s="372"/>
      <c r="Q11" s="372"/>
    </row>
    <row r="12" spans="2:17" s="181" customFormat="1" ht="13.5">
      <c r="B12" s="483"/>
      <c r="C12" s="483"/>
      <c r="D12" s="512"/>
      <c r="E12" s="513"/>
      <c r="F12" s="372"/>
      <c r="G12" s="372"/>
      <c r="H12" s="372"/>
      <c r="I12" s="372"/>
      <c r="J12" s="372"/>
      <c r="K12" s="372"/>
      <c r="L12" s="372"/>
      <c r="M12" s="372"/>
      <c r="N12" s="372"/>
      <c r="O12" s="372"/>
      <c r="P12" s="372"/>
      <c r="Q12" s="372"/>
    </row>
    <row r="13" spans="2:17" s="181" customFormat="1" ht="13.5">
      <c r="B13" s="267" t="s">
        <v>175</v>
      </c>
      <c r="C13" s="374" t="s">
        <v>331</v>
      </c>
      <c r="D13" s="789">
        <v>2</v>
      </c>
      <c r="E13" s="788"/>
      <c r="F13" s="372">
        <v>74</v>
      </c>
      <c r="G13" s="372">
        <v>18</v>
      </c>
      <c r="H13" s="372">
        <v>56</v>
      </c>
      <c r="I13" s="373">
        <v>0</v>
      </c>
      <c r="J13" s="373">
        <v>0</v>
      </c>
      <c r="K13" s="373">
        <v>0</v>
      </c>
      <c r="L13" s="372">
        <v>74</v>
      </c>
      <c r="M13" s="372">
        <v>18</v>
      </c>
      <c r="N13" s="372">
        <v>56</v>
      </c>
      <c r="O13" s="372">
        <v>74</v>
      </c>
      <c r="P13" s="372">
        <v>18</v>
      </c>
      <c r="Q13" s="372">
        <v>56</v>
      </c>
    </row>
    <row r="14" spans="2:17" s="181" customFormat="1" ht="13.5">
      <c r="B14" s="267"/>
      <c r="C14" s="374"/>
      <c r="D14" s="512"/>
      <c r="E14" s="513"/>
      <c r="F14" s="372"/>
      <c r="G14" s="372"/>
      <c r="H14" s="372"/>
      <c r="I14" s="372"/>
      <c r="J14" s="372"/>
      <c r="K14" s="372"/>
      <c r="L14" s="372"/>
      <c r="M14" s="372"/>
      <c r="N14" s="372"/>
      <c r="O14" s="372"/>
      <c r="P14" s="372"/>
      <c r="Q14" s="372"/>
    </row>
    <row r="15" spans="2:17" s="181" customFormat="1" ht="13.5">
      <c r="B15" s="375" t="s">
        <v>441</v>
      </c>
      <c r="C15" s="374" t="s">
        <v>315</v>
      </c>
      <c r="D15" s="789">
        <v>1</v>
      </c>
      <c r="E15" s="788"/>
      <c r="F15" s="372">
        <v>68</v>
      </c>
      <c r="G15" s="372">
        <v>42</v>
      </c>
      <c r="H15" s="372">
        <v>26</v>
      </c>
      <c r="I15" s="373">
        <v>0</v>
      </c>
      <c r="J15" s="373">
        <v>0</v>
      </c>
      <c r="K15" s="373">
        <v>0</v>
      </c>
      <c r="L15" s="372">
        <v>68</v>
      </c>
      <c r="M15" s="372">
        <v>42</v>
      </c>
      <c r="N15" s="372">
        <v>26</v>
      </c>
      <c r="O15" s="372">
        <v>68</v>
      </c>
      <c r="P15" s="372">
        <v>42</v>
      </c>
      <c r="Q15" s="372">
        <v>26</v>
      </c>
    </row>
    <row r="16" spans="2:17" s="181" customFormat="1" ht="13.5">
      <c r="B16" s="375"/>
      <c r="C16" s="267"/>
      <c r="D16" s="512"/>
      <c r="E16" s="513"/>
      <c r="F16" s="372"/>
      <c r="G16" s="372"/>
      <c r="H16" s="372"/>
      <c r="I16" s="373"/>
      <c r="J16" s="373"/>
      <c r="K16" s="373"/>
      <c r="L16" s="372"/>
      <c r="M16" s="372"/>
      <c r="N16" s="372"/>
      <c r="O16" s="372"/>
      <c r="P16" s="372"/>
      <c r="Q16" s="372"/>
    </row>
    <row r="17" spans="2:17" s="181" customFormat="1" ht="16.5" customHeight="1" thickBot="1">
      <c r="B17" s="388" t="s">
        <v>456</v>
      </c>
      <c r="C17" s="388" t="s">
        <v>457</v>
      </c>
      <c r="D17" s="790">
        <v>1</v>
      </c>
      <c r="E17" s="791"/>
      <c r="F17" s="386">
        <v>3</v>
      </c>
      <c r="G17" s="386">
        <v>1</v>
      </c>
      <c r="H17" s="386">
        <v>2</v>
      </c>
      <c r="I17" s="387">
        <v>0</v>
      </c>
      <c r="J17" s="387">
        <v>0</v>
      </c>
      <c r="K17" s="387">
        <v>0</v>
      </c>
      <c r="L17" s="386">
        <v>3</v>
      </c>
      <c r="M17" s="386">
        <v>1</v>
      </c>
      <c r="N17" s="386">
        <v>2</v>
      </c>
      <c r="O17" s="386">
        <v>3</v>
      </c>
      <c r="P17" s="386">
        <v>1</v>
      </c>
      <c r="Q17" s="386">
        <v>2</v>
      </c>
    </row>
    <row r="18" spans="2:17" ht="27" customHeight="1">
      <c r="B18" s="326" t="s">
        <v>359</v>
      </c>
      <c r="C18" s="162"/>
      <c r="D18" s="164"/>
      <c r="E18" s="164"/>
      <c r="F18" s="164"/>
      <c r="G18" s="164"/>
      <c r="H18" s="164"/>
      <c r="I18" s="164"/>
      <c r="J18" s="164"/>
      <c r="K18" s="164"/>
      <c r="L18" s="164"/>
      <c r="M18" s="164"/>
      <c r="N18" s="164"/>
      <c r="O18" s="164"/>
      <c r="P18" s="164"/>
      <c r="Q18" s="164"/>
    </row>
    <row r="19" spans="2:17" ht="9.9499999999999993" customHeight="1"/>
    <row r="20" spans="2:17" ht="9.9499999999999993" customHeight="1"/>
    <row r="21" spans="2:17" ht="9.9499999999999993" customHeight="1"/>
    <row r="22" spans="2:17" ht="9.9499999999999993" customHeight="1"/>
    <row r="23" spans="2:17" ht="9.9499999999999993" customHeight="1"/>
    <row r="24" spans="2:17" ht="9.9499999999999993" customHeight="1"/>
    <row r="25" spans="2:17" ht="9.9499999999999993" customHeight="1"/>
    <row r="26" spans="2:17" ht="9.9499999999999993" customHeight="1"/>
    <row r="27" spans="2:17" ht="9.9499999999999993" customHeight="1"/>
    <row r="28" spans="2:17" ht="9.9499999999999993" customHeight="1"/>
    <row r="29" spans="2:17" ht="9.9499999999999993" customHeight="1"/>
    <row r="30" spans="2:17" ht="9.9499999999999993" customHeight="1"/>
    <row r="31" spans="2:17" ht="9.9499999999999993" customHeight="1"/>
    <row r="32" spans="2: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sheetData>
  <mergeCells count="17">
    <mergeCell ref="D13:E13"/>
    <mergeCell ref="D15:E15"/>
    <mergeCell ref="D17:E17"/>
    <mergeCell ref="B10:C10"/>
    <mergeCell ref="B2:Q2"/>
    <mergeCell ref="F4:Q4"/>
    <mergeCell ref="B4:C6"/>
    <mergeCell ref="O5:Q5"/>
    <mergeCell ref="B8:C8"/>
    <mergeCell ref="L5:N5"/>
    <mergeCell ref="B9:C9"/>
    <mergeCell ref="F5:H5"/>
    <mergeCell ref="I5:K5"/>
    <mergeCell ref="D4:E6"/>
    <mergeCell ref="D8:E8"/>
    <mergeCell ref="D9:E9"/>
    <mergeCell ref="D10:E10"/>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2"/>
  <sheetViews>
    <sheetView showGridLines="0" zoomScaleNormal="100" zoomScaleSheetLayoutView="80" workbookViewId="0"/>
  </sheetViews>
  <sheetFormatPr defaultRowHeight="10.5"/>
  <cols>
    <col min="1" max="1" width="2.25" style="376" customWidth="1"/>
    <col min="2" max="2" width="8" style="376" customWidth="1"/>
    <col min="3" max="3" width="10" style="376" customWidth="1"/>
    <col min="4" max="5" width="4.375" style="376" customWidth="1"/>
    <col min="6" max="8" width="5.625" style="376" customWidth="1"/>
    <col min="9" max="17" width="5.375" style="376" customWidth="1"/>
    <col min="18" max="18" width="2.125" style="376" customWidth="1"/>
    <col min="19" max="16384" width="9" style="376"/>
  </cols>
  <sheetData>
    <row r="1" spans="2:17" ht="21" customHeight="1"/>
    <row r="2" spans="2:17" ht="19.5" customHeight="1">
      <c r="B2" s="800" t="s">
        <v>560</v>
      </c>
      <c r="C2" s="800"/>
      <c r="D2" s="800"/>
      <c r="E2" s="800"/>
      <c r="F2" s="800"/>
      <c r="G2" s="800"/>
      <c r="H2" s="800"/>
      <c r="I2" s="800"/>
      <c r="J2" s="800"/>
      <c r="K2" s="800"/>
      <c r="L2" s="800"/>
      <c r="M2" s="800"/>
      <c r="N2" s="800"/>
      <c r="O2" s="800"/>
      <c r="P2" s="800"/>
      <c r="Q2" s="800"/>
    </row>
    <row r="3" spans="2:17" ht="9.9499999999999993" customHeight="1" thickBot="1">
      <c r="B3" s="799" t="s">
        <v>440</v>
      </c>
      <c r="C3" s="799"/>
      <c r="D3" s="799"/>
      <c r="E3" s="799"/>
      <c r="F3" s="799"/>
      <c r="G3" s="799"/>
      <c r="H3" s="799"/>
      <c r="I3" s="799"/>
      <c r="J3" s="799"/>
      <c r="K3" s="799"/>
      <c r="L3" s="799"/>
      <c r="M3" s="799"/>
      <c r="N3" s="799"/>
      <c r="O3" s="799"/>
      <c r="P3" s="799"/>
      <c r="Q3" s="799"/>
    </row>
    <row r="4" spans="2:17" ht="9.9499999999999993" customHeight="1">
      <c r="B4" s="801" t="s">
        <v>114</v>
      </c>
      <c r="C4" s="802"/>
      <c r="D4" s="805" t="s">
        <v>99</v>
      </c>
      <c r="E4" s="801"/>
      <c r="F4" s="801"/>
      <c r="G4" s="802"/>
      <c r="H4" s="805" t="s">
        <v>39</v>
      </c>
      <c r="I4" s="801"/>
      <c r="J4" s="801"/>
      <c r="K4" s="801"/>
      <c r="L4" s="802"/>
      <c r="M4" s="805" t="s">
        <v>40</v>
      </c>
      <c r="N4" s="801"/>
      <c r="O4" s="801"/>
      <c r="P4" s="801"/>
      <c r="Q4" s="801"/>
    </row>
    <row r="5" spans="2:17" ht="17.25" customHeight="1">
      <c r="B5" s="803"/>
      <c r="C5" s="804"/>
      <c r="D5" s="806"/>
      <c r="E5" s="803"/>
      <c r="F5" s="803"/>
      <c r="G5" s="804"/>
      <c r="H5" s="806"/>
      <c r="I5" s="803"/>
      <c r="J5" s="803"/>
      <c r="K5" s="803"/>
      <c r="L5" s="804"/>
      <c r="M5" s="806"/>
      <c r="N5" s="803"/>
      <c r="O5" s="803"/>
      <c r="P5" s="803"/>
      <c r="Q5" s="803"/>
    </row>
    <row r="6" spans="2:17" ht="17.25" customHeight="1">
      <c r="B6" s="505" t="s">
        <v>508</v>
      </c>
      <c r="C6" s="506"/>
      <c r="D6" s="795">
        <v>99</v>
      </c>
      <c r="E6" s="796"/>
      <c r="F6" s="796"/>
      <c r="G6" s="796"/>
      <c r="H6" s="796">
        <v>44</v>
      </c>
      <c r="I6" s="796"/>
      <c r="J6" s="796"/>
      <c r="K6" s="796"/>
      <c r="L6" s="796"/>
      <c r="M6" s="796">
        <v>55</v>
      </c>
      <c r="N6" s="796"/>
      <c r="O6" s="796"/>
      <c r="P6" s="796"/>
      <c r="Q6" s="796"/>
    </row>
    <row r="7" spans="2:17" ht="17.25" customHeight="1">
      <c r="B7" s="797" t="s">
        <v>509</v>
      </c>
      <c r="C7" s="797"/>
      <c r="D7" s="798">
        <v>78</v>
      </c>
      <c r="E7" s="799"/>
      <c r="F7" s="799"/>
      <c r="G7" s="799"/>
      <c r="H7" s="799">
        <v>30</v>
      </c>
      <c r="I7" s="799"/>
      <c r="J7" s="799"/>
      <c r="K7" s="799"/>
      <c r="L7" s="799"/>
      <c r="M7" s="799">
        <v>48</v>
      </c>
      <c r="N7" s="799"/>
      <c r="O7" s="799"/>
      <c r="P7" s="799"/>
      <c r="Q7" s="799"/>
    </row>
    <row r="8" spans="2:17" ht="16.5" customHeight="1" thickBot="1">
      <c r="B8" s="792" t="s">
        <v>510</v>
      </c>
      <c r="C8" s="792"/>
      <c r="D8" s="793">
        <v>59</v>
      </c>
      <c r="E8" s="794"/>
      <c r="F8" s="794"/>
      <c r="G8" s="794"/>
      <c r="H8" s="794">
        <v>27</v>
      </c>
      <c r="I8" s="794"/>
      <c r="J8" s="794"/>
      <c r="K8" s="794"/>
      <c r="L8" s="794"/>
      <c r="M8" s="794">
        <v>32</v>
      </c>
      <c r="N8" s="794"/>
      <c r="O8" s="794"/>
      <c r="P8" s="794"/>
      <c r="Q8" s="794"/>
    </row>
    <row r="9" spans="2:17" ht="27" customHeight="1">
      <c r="B9" s="507" t="s">
        <v>307</v>
      </c>
      <c r="C9" s="507"/>
      <c r="D9" s="507"/>
      <c r="E9" s="507"/>
    </row>
    <row r="10" spans="2:17" ht="27" customHeight="1"/>
    <row r="11" spans="2:17" ht="9.9499999999999993" customHeight="1"/>
    <row r="12" spans="2:17" ht="9.9499999999999993" customHeight="1"/>
    <row r="13" spans="2:17" ht="9.9499999999999993" customHeight="1"/>
    <row r="14" spans="2:17" ht="9.9499999999999993" customHeight="1"/>
    <row r="15" spans="2:17" ht="9.9499999999999993" customHeight="1"/>
    <row r="16" spans="2: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sheetData>
  <mergeCells count="17">
    <mergeCell ref="B2:Q2"/>
    <mergeCell ref="B3:Q3"/>
    <mergeCell ref="B4:C5"/>
    <mergeCell ref="D4:G5"/>
    <mergeCell ref="H4:L5"/>
    <mergeCell ref="M4:Q5"/>
    <mergeCell ref="B8:C8"/>
    <mergeCell ref="D8:G8"/>
    <mergeCell ref="H8:L8"/>
    <mergeCell ref="M8:Q8"/>
    <mergeCell ref="D6:G6"/>
    <mergeCell ref="H6:L6"/>
    <mergeCell ref="M6:Q6"/>
    <mergeCell ref="B7:C7"/>
    <mergeCell ref="D7:G7"/>
    <mergeCell ref="H7:L7"/>
    <mergeCell ref="M7:Q7"/>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5"/>
  <sheetViews>
    <sheetView showGridLines="0" zoomScaleNormal="100" zoomScaleSheetLayoutView="85" workbookViewId="0">
      <pane ySplit="5" topLeftCell="A6" activePane="bottomLeft" state="frozen"/>
      <selection activeCell="L7" sqref="L7"/>
      <selection pane="bottomLeft"/>
    </sheetView>
  </sheetViews>
  <sheetFormatPr defaultColWidth="13.375" defaultRowHeight="13.5"/>
  <cols>
    <col min="1" max="1" width="13.375" style="3"/>
    <col min="2" max="2" width="14.75" style="3" customWidth="1"/>
    <col min="3" max="3" width="7.875" style="3" customWidth="1"/>
    <col min="4" max="7" width="7.625" style="3" customWidth="1"/>
    <col min="8" max="8" width="8.625" style="3" customWidth="1"/>
    <col min="9" max="12" width="7.625" style="3" customWidth="1"/>
    <col min="13" max="16384" width="13.375" style="3"/>
  </cols>
  <sheetData>
    <row r="2" spans="1:12" ht="21" customHeight="1">
      <c r="A2" s="142"/>
      <c r="B2" s="519" t="s">
        <v>539</v>
      </c>
      <c r="C2" s="520"/>
      <c r="D2" s="520"/>
      <c r="E2" s="520"/>
      <c r="F2" s="520"/>
      <c r="G2" s="520"/>
      <c r="H2" s="520"/>
      <c r="I2" s="520"/>
      <c r="J2" s="520"/>
      <c r="K2" s="520"/>
      <c r="L2" s="520"/>
    </row>
    <row r="3" spans="1:12" ht="19.5" customHeight="1" thickBot="1">
      <c r="B3" s="143"/>
      <c r="C3" s="143"/>
      <c r="D3" s="143"/>
      <c r="E3" s="143"/>
      <c r="F3" s="143"/>
      <c r="G3" s="143"/>
      <c r="H3" s="143"/>
      <c r="I3" s="143"/>
      <c r="J3" s="143"/>
      <c r="K3" s="143"/>
      <c r="L3" s="144" t="s">
        <v>86</v>
      </c>
    </row>
    <row r="4" spans="1:12" s="145" customFormat="1" ht="15" customHeight="1">
      <c r="B4" s="523" t="s">
        <v>114</v>
      </c>
      <c r="C4" s="524"/>
      <c r="D4" s="146" t="s">
        <v>115</v>
      </c>
      <c r="E4" s="147"/>
      <c r="F4" s="147"/>
      <c r="G4" s="527" t="s">
        <v>100</v>
      </c>
      <c r="H4" s="146" t="s">
        <v>126</v>
      </c>
      <c r="I4" s="147"/>
      <c r="J4" s="147"/>
      <c r="K4" s="148" t="s">
        <v>116</v>
      </c>
      <c r="L4" s="148" t="s">
        <v>117</v>
      </c>
    </row>
    <row r="5" spans="1:12" s="145" customFormat="1" ht="15" customHeight="1">
      <c r="B5" s="525"/>
      <c r="C5" s="526"/>
      <c r="D5" s="149" t="s">
        <v>35</v>
      </c>
      <c r="E5" s="149" t="s">
        <v>101</v>
      </c>
      <c r="F5" s="149" t="s">
        <v>102</v>
      </c>
      <c r="G5" s="528"/>
      <c r="H5" s="149" t="s">
        <v>35</v>
      </c>
      <c r="I5" s="149" t="s">
        <v>39</v>
      </c>
      <c r="J5" s="149" t="s">
        <v>40</v>
      </c>
      <c r="K5" s="149" t="s">
        <v>118</v>
      </c>
      <c r="L5" s="149" t="s">
        <v>118</v>
      </c>
    </row>
    <row r="6" spans="1:12" ht="15" customHeight="1">
      <c r="B6" s="150"/>
      <c r="C6" s="151" t="s">
        <v>119</v>
      </c>
      <c r="D6" s="439">
        <f t="shared" ref="D6:L6" si="0">SUM(D7:D9)</f>
        <v>222</v>
      </c>
      <c r="E6" s="440">
        <f t="shared" si="0"/>
        <v>216</v>
      </c>
      <c r="F6" s="440">
        <f t="shared" si="0"/>
        <v>6</v>
      </c>
      <c r="G6" s="440">
        <f t="shared" si="0"/>
        <v>2012</v>
      </c>
      <c r="H6" s="153">
        <f t="shared" si="0"/>
        <v>37560</v>
      </c>
      <c r="I6" s="153">
        <f t="shared" si="0"/>
        <v>19176</v>
      </c>
      <c r="J6" s="153">
        <f t="shared" si="0"/>
        <v>18384</v>
      </c>
      <c r="K6" s="153">
        <f t="shared" si="0"/>
        <v>3162</v>
      </c>
      <c r="L6" s="153">
        <f t="shared" si="0"/>
        <v>762</v>
      </c>
    </row>
    <row r="7" spans="1:12" ht="15" customHeight="1">
      <c r="B7" s="150" t="s">
        <v>127</v>
      </c>
      <c r="C7" s="151" t="s">
        <v>120</v>
      </c>
      <c r="D7" s="155">
        <f>SUM(E7:F7)</f>
        <v>1</v>
      </c>
      <c r="E7" s="154">
        <v>1</v>
      </c>
      <c r="F7" s="154" t="s">
        <v>234</v>
      </c>
      <c r="G7" s="154">
        <v>18</v>
      </c>
      <c r="H7" s="154">
        <f>SUM(I7:J7)</f>
        <v>646</v>
      </c>
      <c r="I7" s="154">
        <v>323</v>
      </c>
      <c r="J7" s="154">
        <v>323</v>
      </c>
      <c r="K7" s="154">
        <v>27</v>
      </c>
      <c r="L7" s="154">
        <v>3</v>
      </c>
    </row>
    <row r="8" spans="1:12" ht="15" customHeight="1">
      <c r="B8" s="150"/>
      <c r="C8" s="151" t="s">
        <v>121</v>
      </c>
      <c r="D8" s="155">
        <f>SUM(E8:F8)</f>
        <v>219</v>
      </c>
      <c r="E8" s="154">
        <v>213</v>
      </c>
      <c r="F8" s="154">
        <v>6</v>
      </c>
      <c r="G8" s="154">
        <v>1976</v>
      </c>
      <c r="H8" s="154">
        <f>SUM(I8:J8)</f>
        <v>36458</v>
      </c>
      <c r="I8" s="154">
        <v>18633</v>
      </c>
      <c r="J8" s="154">
        <v>17825</v>
      </c>
      <c r="K8" s="154">
        <v>3104</v>
      </c>
      <c r="L8" s="154">
        <v>746</v>
      </c>
    </row>
    <row r="9" spans="1:12" ht="15" customHeight="1">
      <c r="B9" s="150"/>
      <c r="C9" s="151" t="s">
        <v>122</v>
      </c>
      <c r="D9" s="155">
        <f>SUM(E9:F9)</f>
        <v>2</v>
      </c>
      <c r="E9" s="154">
        <v>2</v>
      </c>
      <c r="F9" s="154" t="s">
        <v>234</v>
      </c>
      <c r="G9" s="154">
        <v>18</v>
      </c>
      <c r="H9" s="154">
        <f>SUM(I9:J9)</f>
        <v>456</v>
      </c>
      <c r="I9" s="154">
        <v>220</v>
      </c>
      <c r="J9" s="154">
        <v>236</v>
      </c>
      <c r="K9" s="154">
        <v>31</v>
      </c>
      <c r="L9" s="154">
        <v>13</v>
      </c>
    </row>
    <row r="10" spans="1:12" ht="15" customHeight="1">
      <c r="B10" s="150"/>
      <c r="C10" s="151"/>
      <c r="D10" s="155"/>
      <c r="E10" s="154"/>
      <c r="F10" s="154"/>
      <c r="G10" s="154"/>
      <c r="H10" s="154"/>
      <c r="I10" s="154"/>
      <c r="J10" s="154"/>
      <c r="K10" s="154"/>
      <c r="L10" s="154"/>
    </row>
    <row r="11" spans="1:12" ht="15" customHeight="1">
      <c r="B11" s="150"/>
      <c r="C11" s="151" t="s">
        <v>119</v>
      </c>
      <c r="D11" s="152">
        <f t="shared" ref="D11:L11" si="1">SUM(D12:D14)</f>
        <v>93</v>
      </c>
      <c r="E11" s="191">
        <f t="shared" si="1"/>
        <v>90</v>
      </c>
      <c r="F11" s="191">
        <f t="shared" si="1"/>
        <v>3</v>
      </c>
      <c r="G11" s="191">
        <f t="shared" si="1"/>
        <v>855</v>
      </c>
      <c r="H11" s="153">
        <f t="shared" si="1"/>
        <v>20801</v>
      </c>
      <c r="I11" s="153">
        <f t="shared" si="1"/>
        <v>10582</v>
      </c>
      <c r="J11" s="153">
        <f t="shared" si="1"/>
        <v>10219</v>
      </c>
      <c r="K11" s="153">
        <f t="shared" si="1"/>
        <v>1884</v>
      </c>
      <c r="L11" s="153">
        <f t="shared" si="1"/>
        <v>321</v>
      </c>
    </row>
    <row r="12" spans="1:12" ht="15" customHeight="1">
      <c r="B12" s="150" t="s">
        <v>128</v>
      </c>
      <c r="C12" s="151" t="s">
        <v>120</v>
      </c>
      <c r="D12" s="155">
        <f>SUM(E12:F12)</f>
        <v>1</v>
      </c>
      <c r="E12" s="156">
        <v>1</v>
      </c>
      <c r="F12" s="156" t="s">
        <v>234</v>
      </c>
      <c r="G12" s="154">
        <v>12</v>
      </c>
      <c r="H12" s="154">
        <f>SUM(I12:J12)</f>
        <v>463</v>
      </c>
      <c r="I12" s="154">
        <v>236</v>
      </c>
      <c r="J12" s="154">
        <v>227</v>
      </c>
      <c r="K12" s="154">
        <v>25</v>
      </c>
      <c r="L12" s="154">
        <v>1</v>
      </c>
    </row>
    <row r="13" spans="1:12" ht="15" customHeight="1">
      <c r="B13" s="150"/>
      <c r="C13" s="151" t="s">
        <v>121</v>
      </c>
      <c r="D13" s="155">
        <f>SUM(E13:F13)</f>
        <v>90</v>
      </c>
      <c r="E13" s="154">
        <v>87</v>
      </c>
      <c r="F13" s="154">
        <v>3</v>
      </c>
      <c r="G13" s="154">
        <v>826</v>
      </c>
      <c r="H13" s="154">
        <f>SUM(I13:J13)</f>
        <v>19888</v>
      </c>
      <c r="I13" s="154">
        <v>10106</v>
      </c>
      <c r="J13" s="154">
        <v>9782</v>
      </c>
      <c r="K13" s="154">
        <v>1829</v>
      </c>
      <c r="L13" s="154">
        <v>316</v>
      </c>
    </row>
    <row r="14" spans="1:12" ht="15" customHeight="1">
      <c r="B14" s="150"/>
      <c r="C14" s="151" t="s">
        <v>122</v>
      </c>
      <c r="D14" s="155">
        <f>SUM(E14:F14)</f>
        <v>2</v>
      </c>
      <c r="E14" s="154">
        <v>2</v>
      </c>
      <c r="F14" s="154" t="s">
        <v>234</v>
      </c>
      <c r="G14" s="154">
        <v>17</v>
      </c>
      <c r="H14" s="154">
        <f>SUM(I14:J14)</f>
        <v>450</v>
      </c>
      <c r="I14" s="154">
        <v>240</v>
      </c>
      <c r="J14" s="154">
        <v>210</v>
      </c>
      <c r="K14" s="154">
        <v>30</v>
      </c>
      <c r="L14" s="154">
        <v>4</v>
      </c>
    </row>
    <row r="15" spans="1:12" ht="15" customHeight="1">
      <c r="B15" s="150"/>
      <c r="C15" s="151"/>
      <c r="D15" s="155"/>
      <c r="E15" s="154"/>
      <c r="F15" s="154"/>
      <c r="G15" s="154"/>
      <c r="H15" s="154"/>
      <c r="I15" s="154"/>
      <c r="J15" s="154"/>
      <c r="K15" s="154"/>
      <c r="L15" s="154"/>
    </row>
    <row r="16" spans="1:12" ht="15" customHeight="1">
      <c r="B16" s="150"/>
      <c r="C16" s="151" t="s">
        <v>119</v>
      </c>
      <c r="D16" s="152">
        <f>SUM(D17:D18)</f>
        <v>38</v>
      </c>
      <c r="E16" s="153">
        <f>SUM(E17:E18)</f>
        <v>35</v>
      </c>
      <c r="F16" s="153">
        <f t="shared" ref="F16:L16" si="2">SUM(F17:F18)</f>
        <v>3</v>
      </c>
      <c r="G16" s="153">
        <f t="shared" si="2"/>
        <v>595</v>
      </c>
      <c r="H16" s="153">
        <f t="shared" si="2"/>
        <v>19983</v>
      </c>
      <c r="I16" s="153">
        <f t="shared" si="2"/>
        <v>9801</v>
      </c>
      <c r="J16" s="153">
        <f t="shared" si="2"/>
        <v>10182</v>
      </c>
      <c r="K16" s="153">
        <f t="shared" si="2"/>
        <v>1715</v>
      </c>
      <c r="L16" s="153">
        <f t="shared" si="2"/>
        <v>362</v>
      </c>
    </row>
    <row r="17" spans="2:12" ht="15" customHeight="1">
      <c r="B17" s="150" t="s">
        <v>129</v>
      </c>
      <c r="C17" s="151" t="s">
        <v>121</v>
      </c>
      <c r="D17" s="155">
        <f>SUM(E17:F17)</f>
        <v>35</v>
      </c>
      <c r="E17" s="154">
        <v>32</v>
      </c>
      <c r="F17" s="154">
        <v>3</v>
      </c>
      <c r="G17" s="154">
        <v>595</v>
      </c>
      <c r="H17" s="154">
        <f>SUM(I17:J17)</f>
        <v>19158</v>
      </c>
      <c r="I17" s="154">
        <v>9293</v>
      </c>
      <c r="J17" s="154">
        <v>9865</v>
      </c>
      <c r="K17" s="154">
        <v>1654</v>
      </c>
      <c r="L17" s="154">
        <v>352</v>
      </c>
    </row>
    <row r="18" spans="2:12" ht="15" customHeight="1">
      <c r="B18" s="150"/>
      <c r="C18" s="151" t="s">
        <v>122</v>
      </c>
      <c r="D18" s="155">
        <v>3</v>
      </c>
      <c r="E18" s="154">
        <v>3</v>
      </c>
      <c r="F18" s="154" t="s">
        <v>234</v>
      </c>
      <c r="G18" s="154" t="s">
        <v>274</v>
      </c>
      <c r="H18" s="154">
        <f>SUM(I18:J18)</f>
        <v>825</v>
      </c>
      <c r="I18" s="154">
        <v>508</v>
      </c>
      <c r="J18" s="154">
        <v>317</v>
      </c>
      <c r="K18" s="154">
        <v>61</v>
      </c>
      <c r="L18" s="154">
        <v>10</v>
      </c>
    </row>
    <row r="19" spans="2:12" ht="15" customHeight="1">
      <c r="B19" s="150"/>
      <c r="C19" s="151"/>
      <c r="D19" s="155"/>
      <c r="E19" s="154"/>
      <c r="F19" s="154"/>
      <c r="G19" s="154"/>
      <c r="H19" s="154"/>
      <c r="I19" s="154"/>
      <c r="J19" s="154"/>
      <c r="K19" s="154"/>
      <c r="L19" s="154"/>
    </row>
    <row r="20" spans="2:12" ht="15" customHeight="1">
      <c r="B20" s="157" t="s">
        <v>221</v>
      </c>
      <c r="C20" s="151" t="s">
        <v>123</v>
      </c>
      <c r="D20" s="155">
        <v>1</v>
      </c>
      <c r="E20" s="154">
        <v>1</v>
      </c>
      <c r="F20" s="154" t="s">
        <v>287</v>
      </c>
      <c r="G20" s="154" t="s">
        <v>287</v>
      </c>
      <c r="H20" s="154">
        <f>SUM(I20:J20)</f>
        <v>342</v>
      </c>
      <c r="I20" s="154">
        <v>136</v>
      </c>
      <c r="J20" s="154">
        <v>206</v>
      </c>
      <c r="K20" s="154">
        <v>17</v>
      </c>
      <c r="L20" s="154">
        <v>3</v>
      </c>
    </row>
    <row r="21" spans="2:12" ht="15" customHeight="1">
      <c r="B21" s="150"/>
      <c r="C21" s="151"/>
      <c r="D21" s="155"/>
      <c r="E21" s="154"/>
      <c r="F21" s="154"/>
      <c r="G21" s="154"/>
      <c r="H21" s="154"/>
      <c r="I21" s="154"/>
      <c r="J21" s="154"/>
      <c r="K21" s="154"/>
      <c r="L21" s="154"/>
    </row>
    <row r="22" spans="2:12" ht="15" customHeight="1">
      <c r="B22" s="150"/>
      <c r="C22" s="151" t="s">
        <v>119</v>
      </c>
      <c r="D22" s="155">
        <v>12</v>
      </c>
      <c r="E22" s="156">
        <v>10</v>
      </c>
      <c r="F22" s="156">
        <v>2</v>
      </c>
      <c r="G22" s="156">
        <v>271</v>
      </c>
      <c r="H22" s="154">
        <v>1032</v>
      </c>
      <c r="I22" s="156">
        <v>668</v>
      </c>
      <c r="J22" s="156">
        <v>364</v>
      </c>
      <c r="K22" s="156">
        <v>738</v>
      </c>
      <c r="L22" s="156">
        <v>151</v>
      </c>
    </row>
    <row r="23" spans="2:12" ht="15" customHeight="1">
      <c r="B23" s="150" t="s">
        <v>309</v>
      </c>
      <c r="C23" s="151" t="s">
        <v>120</v>
      </c>
      <c r="D23" s="155">
        <v>1</v>
      </c>
      <c r="E23" s="154">
        <v>1</v>
      </c>
      <c r="F23" s="154" t="s">
        <v>287</v>
      </c>
      <c r="G23" s="154">
        <v>9</v>
      </c>
      <c r="H23" s="154">
        <v>60</v>
      </c>
      <c r="I23" s="154">
        <v>42</v>
      </c>
      <c r="J23" s="154">
        <v>18</v>
      </c>
      <c r="K23" s="154">
        <v>31</v>
      </c>
      <c r="L23" s="154">
        <v>4</v>
      </c>
    </row>
    <row r="24" spans="2:12" ht="15" customHeight="1">
      <c r="B24" s="150"/>
      <c r="C24" s="151" t="s">
        <v>121</v>
      </c>
      <c r="D24" s="155">
        <v>11</v>
      </c>
      <c r="E24" s="154">
        <v>9</v>
      </c>
      <c r="F24" s="154">
        <v>2</v>
      </c>
      <c r="G24" s="154">
        <v>262</v>
      </c>
      <c r="H24" s="154">
        <f>H22-H23</f>
        <v>972</v>
      </c>
      <c r="I24" s="154">
        <f>I22-I23</f>
        <v>626</v>
      </c>
      <c r="J24" s="154">
        <f>J22-J23</f>
        <v>346</v>
      </c>
      <c r="K24" s="154">
        <f>K22-K23</f>
        <v>707</v>
      </c>
      <c r="L24" s="154">
        <v>147</v>
      </c>
    </row>
    <row r="25" spans="2:12" ht="15" customHeight="1">
      <c r="B25" s="150"/>
      <c r="C25" s="151"/>
      <c r="D25" s="155"/>
      <c r="E25" s="154"/>
      <c r="F25" s="154"/>
      <c r="G25" s="154"/>
      <c r="H25" s="154"/>
      <c r="I25" s="154"/>
      <c r="J25" s="154"/>
      <c r="K25" s="154"/>
      <c r="L25" s="154"/>
    </row>
    <row r="26" spans="2:12" ht="15" customHeight="1">
      <c r="B26" s="150"/>
      <c r="C26" s="151" t="s">
        <v>119</v>
      </c>
      <c r="D26" s="152">
        <f>SUM(E26:F26)</f>
        <v>182</v>
      </c>
      <c r="E26" s="153">
        <f>SUM(E27:E29)</f>
        <v>178</v>
      </c>
      <c r="F26" s="153">
        <f>SUM(F27:F29)</f>
        <v>4</v>
      </c>
      <c r="G26" s="153">
        <v>421</v>
      </c>
      <c r="H26" s="153">
        <f>SUM(I26:J26)</f>
        <v>7349</v>
      </c>
      <c r="I26" s="153">
        <f>SUM(I27:I29)</f>
        <v>3728</v>
      </c>
      <c r="J26" s="153">
        <f>SUM(J27:J29)</f>
        <v>3621</v>
      </c>
      <c r="K26" s="153">
        <f>SUM(K27:K29)</f>
        <v>802</v>
      </c>
      <c r="L26" s="153">
        <f>SUM(L27:L29)</f>
        <v>80</v>
      </c>
    </row>
    <row r="27" spans="2:12" ht="15" customHeight="1">
      <c r="B27" s="150" t="s">
        <v>130</v>
      </c>
      <c r="C27" s="151" t="s">
        <v>120</v>
      </c>
      <c r="D27" s="152">
        <f>SUM(E27:F27)</f>
        <v>1</v>
      </c>
      <c r="E27" s="154">
        <v>1</v>
      </c>
      <c r="F27" s="154" t="s">
        <v>287</v>
      </c>
      <c r="G27" s="154">
        <v>5</v>
      </c>
      <c r="H27" s="153">
        <f>SUM(I27:J27)</f>
        <v>126</v>
      </c>
      <c r="I27" s="154">
        <v>64</v>
      </c>
      <c r="J27" s="154">
        <v>62</v>
      </c>
      <c r="K27" s="154">
        <v>9</v>
      </c>
      <c r="L27" s="154">
        <v>1</v>
      </c>
    </row>
    <row r="28" spans="2:12" ht="15" customHeight="1">
      <c r="B28" s="150"/>
      <c r="C28" s="151" t="s">
        <v>121</v>
      </c>
      <c r="D28" s="152">
        <f>SUM(E28:F28)</f>
        <v>169</v>
      </c>
      <c r="E28" s="154">
        <v>165</v>
      </c>
      <c r="F28" s="154">
        <v>4</v>
      </c>
      <c r="G28" s="154">
        <v>348</v>
      </c>
      <c r="H28" s="153">
        <f>SUM(I28:J28)</f>
        <v>5907</v>
      </c>
      <c r="I28" s="154">
        <v>2977</v>
      </c>
      <c r="J28" s="154">
        <v>2930</v>
      </c>
      <c r="K28" s="154">
        <v>665</v>
      </c>
      <c r="L28" s="154">
        <v>41</v>
      </c>
    </row>
    <row r="29" spans="2:12" ht="15" customHeight="1">
      <c r="B29" s="150"/>
      <c r="C29" s="151" t="s">
        <v>122</v>
      </c>
      <c r="D29" s="152">
        <f>SUM(E29:F29)</f>
        <v>12</v>
      </c>
      <c r="E29" s="154">
        <v>12</v>
      </c>
      <c r="F29" s="154" t="s">
        <v>287</v>
      </c>
      <c r="G29" s="154">
        <v>68</v>
      </c>
      <c r="H29" s="153">
        <f>SUM(I29:J29)</f>
        <v>1316</v>
      </c>
      <c r="I29" s="154">
        <v>687</v>
      </c>
      <c r="J29" s="154">
        <v>629</v>
      </c>
      <c r="K29" s="154">
        <v>128</v>
      </c>
      <c r="L29" s="154">
        <v>38</v>
      </c>
    </row>
    <row r="30" spans="2:12" ht="15" customHeight="1">
      <c r="B30" s="150"/>
      <c r="C30" s="151"/>
      <c r="D30" s="155"/>
      <c r="E30" s="154"/>
      <c r="F30" s="154"/>
      <c r="G30" s="154"/>
      <c r="H30" s="154"/>
      <c r="I30" s="154"/>
      <c r="J30" s="154"/>
      <c r="K30" s="154"/>
      <c r="L30" s="154"/>
    </row>
    <row r="31" spans="2:12" ht="15" customHeight="1">
      <c r="B31" s="150"/>
      <c r="C31" s="151" t="s">
        <v>119</v>
      </c>
      <c r="D31" s="152">
        <v>18</v>
      </c>
      <c r="E31" s="153">
        <v>18</v>
      </c>
      <c r="F31" s="153" t="s">
        <v>287</v>
      </c>
      <c r="G31" s="153" t="s">
        <v>287</v>
      </c>
      <c r="H31" s="153">
        <v>2407</v>
      </c>
      <c r="I31" s="153">
        <v>883</v>
      </c>
      <c r="J31" s="153">
        <v>1524</v>
      </c>
      <c r="K31" s="153">
        <v>187</v>
      </c>
      <c r="L31" s="153">
        <v>70</v>
      </c>
    </row>
    <row r="32" spans="2:12" ht="15" customHeight="1">
      <c r="B32" s="150" t="s">
        <v>131</v>
      </c>
      <c r="C32" s="151" t="s">
        <v>120</v>
      </c>
      <c r="D32" s="155" t="s">
        <v>287</v>
      </c>
      <c r="E32" s="154" t="s">
        <v>194</v>
      </c>
      <c r="F32" s="154" t="s">
        <v>287</v>
      </c>
      <c r="G32" s="154" t="s">
        <v>287</v>
      </c>
      <c r="H32" s="154" t="s">
        <v>287</v>
      </c>
      <c r="I32" s="154" t="s">
        <v>287</v>
      </c>
      <c r="J32" s="154" t="s">
        <v>287</v>
      </c>
      <c r="K32" s="154" t="s">
        <v>287</v>
      </c>
      <c r="L32" s="154" t="s">
        <v>287</v>
      </c>
    </row>
    <row r="33" spans="2:12" ht="15" customHeight="1">
      <c r="B33" s="150"/>
      <c r="C33" s="151" t="s">
        <v>121</v>
      </c>
      <c r="D33" s="155">
        <v>2</v>
      </c>
      <c r="E33" s="154">
        <v>2</v>
      </c>
      <c r="F33" s="154" t="s">
        <v>234</v>
      </c>
      <c r="G33" s="154" t="s">
        <v>234</v>
      </c>
      <c r="H33" s="154">
        <v>552</v>
      </c>
      <c r="I33" s="154">
        <v>149</v>
      </c>
      <c r="J33" s="154">
        <v>403</v>
      </c>
      <c r="K33" s="154">
        <v>51</v>
      </c>
      <c r="L33" s="154">
        <v>14</v>
      </c>
    </row>
    <row r="34" spans="2:12" ht="15" customHeight="1">
      <c r="B34" s="150"/>
      <c r="C34" s="151" t="s">
        <v>122</v>
      </c>
      <c r="D34" s="155">
        <v>16</v>
      </c>
      <c r="E34" s="156">
        <f>E31-E33</f>
        <v>16</v>
      </c>
      <c r="F34" s="154" t="s">
        <v>287</v>
      </c>
      <c r="G34" s="154" t="s">
        <v>287</v>
      </c>
      <c r="H34" s="156">
        <v>1855</v>
      </c>
      <c r="I34" s="156">
        <v>734</v>
      </c>
      <c r="J34" s="156">
        <v>1121</v>
      </c>
      <c r="K34" s="154">
        <v>136</v>
      </c>
      <c r="L34" s="154">
        <v>56</v>
      </c>
    </row>
    <row r="35" spans="2:12" ht="15" customHeight="1">
      <c r="B35" s="150"/>
      <c r="C35" s="151"/>
      <c r="D35" s="155"/>
      <c r="E35" s="154"/>
      <c r="F35" s="154"/>
      <c r="G35" s="154"/>
      <c r="H35" s="154"/>
      <c r="I35" s="154"/>
      <c r="J35" s="154"/>
      <c r="K35" s="154"/>
      <c r="L35" s="154"/>
    </row>
    <row r="36" spans="2:12" ht="15" customHeight="1">
      <c r="B36" s="150" t="s">
        <v>132</v>
      </c>
      <c r="C36" s="151" t="s">
        <v>124</v>
      </c>
      <c r="D36" s="152">
        <v>6</v>
      </c>
      <c r="E36" s="153">
        <v>6</v>
      </c>
      <c r="F36" s="153" t="s">
        <v>287</v>
      </c>
      <c r="G36" s="153" t="s">
        <v>287</v>
      </c>
      <c r="H36" s="153">
        <v>145</v>
      </c>
      <c r="I36" s="153">
        <v>61</v>
      </c>
      <c r="J36" s="153">
        <v>84</v>
      </c>
      <c r="K36" s="153">
        <v>14</v>
      </c>
      <c r="L36" s="153">
        <v>5</v>
      </c>
    </row>
    <row r="37" spans="2:12" ht="15" customHeight="1">
      <c r="B37" s="150"/>
      <c r="C37" s="151"/>
      <c r="D37" s="155"/>
      <c r="E37" s="154"/>
      <c r="F37" s="154"/>
      <c r="G37" s="154"/>
      <c r="H37" s="154"/>
      <c r="I37" s="154"/>
      <c r="J37" s="154"/>
      <c r="K37" s="154"/>
      <c r="L37" s="154"/>
    </row>
    <row r="38" spans="2:12" ht="15" customHeight="1">
      <c r="B38" s="150"/>
      <c r="C38" s="151" t="s">
        <v>119</v>
      </c>
      <c r="D38" s="155">
        <v>4</v>
      </c>
      <c r="E38" s="156">
        <v>4</v>
      </c>
      <c r="F38" s="156" t="s">
        <v>287</v>
      </c>
      <c r="G38" s="156" t="s">
        <v>287</v>
      </c>
      <c r="H38" s="156">
        <v>14288</v>
      </c>
      <c r="I38" s="156">
        <v>7715</v>
      </c>
      <c r="J38" s="156">
        <v>6573</v>
      </c>
      <c r="K38" s="156">
        <v>1598</v>
      </c>
      <c r="L38" s="156">
        <v>1685</v>
      </c>
    </row>
    <row r="39" spans="2:12" ht="15" customHeight="1">
      <c r="B39" s="150" t="s">
        <v>133</v>
      </c>
      <c r="C39" s="151" t="s">
        <v>120</v>
      </c>
      <c r="D39" s="155">
        <v>2</v>
      </c>
      <c r="E39" s="154">
        <v>2</v>
      </c>
      <c r="F39" s="154" t="s">
        <v>287</v>
      </c>
      <c r="G39" s="156" t="s">
        <v>287</v>
      </c>
      <c r="H39" s="154">
        <v>8857</v>
      </c>
      <c r="I39" s="154">
        <v>5740</v>
      </c>
      <c r="J39" s="154">
        <v>3117</v>
      </c>
      <c r="K39" s="154">
        <v>1122</v>
      </c>
      <c r="L39" s="154">
        <v>1471</v>
      </c>
    </row>
    <row r="40" spans="2:12" ht="15" customHeight="1">
      <c r="B40" s="150"/>
      <c r="C40" s="151" t="s">
        <v>122</v>
      </c>
      <c r="D40" s="155">
        <v>2</v>
      </c>
      <c r="E40" s="154">
        <v>2</v>
      </c>
      <c r="F40" s="154" t="s">
        <v>287</v>
      </c>
      <c r="G40" s="156" t="s">
        <v>287</v>
      </c>
      <c r="H40" s="154">
        <v>5431</v>
      </c>
      <c r="I40" s="154">
        <v>1975</v>
      </c>
      <c r="J40" s="154">
        <v>3456</v>
      </c>
      <c r="K40" s="154">
        <v>476</v>
      </c>
      <c r="L40" s="154">
        <v>214</v>
      </c>
    </row>
    <row r="41" spans="2:12" ht="15" customHeight="1">
      <c r="B41" s="150"/>
      <c r="C41" s="151"/>
      <c r="D41" s="155"/>
      <c r="E41" s="154"/>
      <c r="F41" s="154"/>
      <c r="G41" s="154"/>
      <c r="H41" s="154"/>
      <c r="I41" s="154"/>
      <c r="J41" s="154"/>
      <c r="K41" s="154"/>
      <c r="L41" s="154"/>
    </row>
    <row r="42" spans="2:12" ht="15" customHeight="1">
      <c r="B42" s="150"/>
      <c r="C42" s="151" t="s">
        <v>119</v>
      </c>
      <c r="D42" s="155">
        <v>3</v>
      </c>
      <c r="E42" s="156">
        <v>3</v>
      </c>
      <c r="F42" s="156" t="s">
        <v>287</v>
      </c>
      <c r="G42" s="156" t="s">
        <v>287</v>
      </c>
      <c r="H42" s="156">
        <v>750</v>
      </c>
      <c r="I42" s="156">
        <v>233</v>
      </c>
      <c r="J42" s="156">
        <v>517</v>
      </c>
      <c r="K42" s="156">
        <v>103</v>
      </c>
      <c r="L42" s="156">
        <v>56</v>
      </c>
    </row>
    <row r="43" spans="2:12" ht="15" customHeight="1">
      <c r="B43" s="150" t="s">
        <v>134</v>
      </c>
      <c r="C43" s="151" t="s">
        <v>120</v>
      </c>
      <c r="D43" s="155" t="s">
        <v>287</v>
      </c>
      <c r="E43" s="154" t="s">
        <v>287</v>
      </c>
      <c r="F43" s="154" t="s">
        <v>287</v>
      </c>
      <c r="G43" s="154" t="s">
        <v>287</v>
      </c>
      <c r="H43" s="154" t="s">
        <v>287</v>
      </c>
      <c r="I43" s="154" t="s">
        <v>287</v>
      </c>
      <c r="J43" s="154" t="s">
        <v>287</v>
      </c>
      <c r="K43" s="154" t="s">
        <v>287</v>
      </c>
      <c r="L43" s="154" t="s">
        <v>287</v>
      </c>
    </row>
    <row r="44" spans="2:12" ht="15" customHeight="1">
      <c r="B44" s="150"/>
      <c r="C44" s="151" t="s">
        <v>122</v>
      </c>
      <c r="D44" s="155">
        <v>3</v>
      </c>
      <c r="E44" s="154">
        <v>3</v>
      </c>
      <c r="F44" s="154" t="s">
        <v>287</v>
      </c>
      <c r="G44" s="154" t="s">
        <v>287</v>
      </c>
      <c r="H44" s="154">
        <v>750</v>
      </c>
      <c r="I44" s="154">
        <v>233</v>
      </c>
      <c r="J44" s="154">
        <v>517</v>
      </c>
      <c r="K44" s="154">
        <f>K42</f>
        <v>103</v>
      </c>
      <c r="L44" s="154">
        <v>56</v>
      </c>
    </row>
    <row r="45" spans="2:12" ht="15" customHeight="1">
      <c r="B45" s="150"/>
      <c r="C45" s="151"/>
      <c r="D45" s="155"/>
      <c r="E45" s="154"/>
      <c r="F45" s="154"/>
      <c r="G45" s="154"/>
      <c r="H45" s="154"/>
      <c r="I45" s="154"/>
      <c r="J45" s="154"/>
      <c r="K45" s="154"/>
      <c r="L45" s="154"/>
    </row>
    <row r="46" spans="2:12" ht="15" customHeight="1" thickBot="1">
      <c r="B46" s="521" t="s">
        <v>125</v>
      </c>
      <c r="C46" s="522"/>
      <c r="D46" s="443">
        <v>1</v>
      </c>
      <c r="E46" s="444">
        <v>1</v>
      </c>
      <c r="F46" s="444" t="s">
        <v>287</v>
      </c>
      <c r="G46" s="444" t="s">
        <v>287</v>
      </c>
      <c r="H46" s="444">
        <v>826</v>
      </c>
      <c r="I46" s="444">
        <v>693</v>
      </c>
      <c r="J46" s="444">
        <v>133</v>
      </c>
      <c r="K46" s="444">
        <v>67</v>
      </c>
      <c r="L46" s="444" t="s">
        <v>235</v>
      </c>
    </row>
    <row r="47" spans="2:12" ht="16.5" customHeight="1">
      <c r="B47" s="158" t="s">
        <v>257</v>
      </c>
      <c r="C47" s="158"/>
      <c r="D47" s="158"/>
      <c r="E47" s="158"/>
      <c r="F47" s="158"/>
      <c r="G47" s="158"/>
      <c r="H47" s="158"/>
      <c r="I47" s="158"/>
      <c r="J47" s="158"/>
      <c r="K47" s="158"/>
      <c r="L47" s="158"/>
    </row>
    <row r="48" spans="2:12" ht="16.5" customHeight="1">
      <c r="B48" s="159" t="s">
        <v>354</v>
      </c>
      <c r="C48" s="158"/>
      <c r="D48" s="158"/>
      <c r="E48" s="158"/>
      <c r="F48" s="158"/>
      <c r="G48" s="158"/>
      <c r="H48" s="158"/>
      <c r="I48" s="158"/>
      <c r="J48" s="158"/>
      <c r="K48" s="158"/>
      <c r="L48" s="158"/>
    </row>
    <row r="49" spans="2:12" ht="16.5" customHeight="1">
      <c r="B49" s="159" t="s">
        <v>353</v>
      </c>
    </row>
    <row r="50" spans="2:12" ht="16.5" customHeight="1">
      <c r="B50" s="159" t="s">
        <v>352</v>
      </c>
      <c r="C50" s="159"/>
      <c r="D50" s="159"/>
      <c r="E50" s="159"/>
      <c r="F50" s="159"/>
      <c r="G50" s="159"/>
      <c r="H50" s="159"/>
      <c r="I50" s="159"/>
      <c r="J50" s="159"/>
      <c r="K50" s="159"/>
      <c r="L50" s="159"/>
    </row>
    <row r="145" spans="6:6">
      <c r="F145" s="3">
        <v>1082</v>
      </c>
    </row>
  </sheetData>
  <mergeCells count="4">
    <mergeCell ref="B2:L2"/>
    <mergeCell ref="B46:C46"/>
    <mergeCell ref="B4:C5"/>
    <mergeCell ref="G4:G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zoomScaleNormal="100" zoomScaleSheetLayoutView="80" workbookViewId="0"/>
  </sheetViews>
  <sheetFormatPr defaultRowHeight="10.5"/>
  <cols>
    <col min="1" max="1" width="2.25" style="376" customWidth="1"/>
    <col min="2" max="2" width="8" style="376" customWidth="1"/>
    <col min="3" max="3" width="10" style="376" customWidth="1"/>
    <col min="4" max="5" width="4.375" style="376" customWidth="1"/>
    <col min="6" max="8" width="5.625" style="376" customWidth="1"/>
    <col min="9" max="17" width="5.375" style="376" customWidth="1"/>
    <col min="18" max="18" width="2.125" style="376" customWidth="1"/>
    <col min="19" max="16384" width="9" style="376"/>
  </cols>
  <sheetData>
    <row r="1" spans="1:17" s="509" customFormat="1" ht="21">
      <c r="A1" s="508"/>
      <c r="B1" s="376"/>
      <c r="C1" s="376"/>
      <c r="D1" s="376"/>
      <c r="E1" s="376"/>
      <c r="F1" s="376"/>
      <c r="G1" s="376"/>
      <c r="H1" s="376"/>
      <c r="I1" s="376"/>
      <c r="J1" s="376"/>
      <c r="K1" s="376"/>
      <c r="L1" s="376"/>
      <c r="M1" s="376"/>
      <c r="N1" s="376"/>
      <c r="O1" s="376"/>
      <c r="P1" s="376"/>
      <c r="Q1" s="376"/>
    </row>
    <row r="2" spans="1:17" s="510" customFormat="1" ht="19.5" customHeight="1">
      <c r="B2" s="800" t="s">
        <v>561</v>
      </c>
      <c r="C2" s="800"/>
      <c r="D2" s="800"/>
      <c r="E2" s="800"/>
      <c r="F2" s="800"/>
      <c r="G2" s="800"/>
      <c r="H2" s="800"/>
      <c r="I2" s="800"/>
      <c r="J2" s="800"/>
      <c r="K2" s="800"/>
      <c r="L2" s="800"/>
      <c r="M2" s="800"/>
      <c r="N2" s="800"/>
      <c r="O2" s="800"/>
      <c r="P2" s="800"/>
      <c r="Q2" s="800"/>
    </row>
    <row r="3" spans="1:17" s="511" customFormat="1" ht="17.45" customHeight="1" thickBot="1">
      <c r="B3" s="799" t="s">
        <v>258</v>
      </c>
      <c r="C3" s="799"/>
      <c r="D3" s="799"/>
      <c r="E3" s="799"/>
      <c r="F3" s="799"/>
      <c r="G3" s="799"/>
      <c r="H3" s="799"/>
      <c r="I3" s="799"/>
      <c r="J3" s="799"/>
      <c r="K3" s="799"/>
      <c r="L3" s="799"/>
      <c r="M3" s="799"/>
      <c r="N3" s="799"/>
      <c r="O3" s="799"/>
      <c r="P3" s="799"/>
      <c r="Q3" s="799"/>
    </row>
    <row r="4" spans="1:17" s="511" customFormat="1" ht="17.45" customHeight="1">
      <c r="B4" s="801" t="s">
        <v>195</v>
      </c>
      <c r="C4" s="801"/>
      <c r="D4" s="801"/>
      <c r="E4" s="801"/>
      <c r="F4" s="812" t="s">
        <v>27</v>
      </c>
      <c r="G4" s="813"/>
      <c r="H4" s="813"/>
      <c r="I4" s="813"/>
      <c r="J4" s="813"/>
      <c r="K4" s="814"/>
      <c r="L4" s="812" t="s">
        <v>28</v>
      </c>
      <c r="M4" s="813"/>
      <c r="N4" s="813"/>
      <c r="O4" s="813"/>
      <c r="P4" s="813"/>
      <c r="Q4" s="813"/>
    </row>
    <row r="5" spans="1:17" s="510" customFormat="1" ht="17.45" customHeight="1">
      <c r="B5" s="803"/>
      <c r="C5" s="803"/>
      <c r="D5" s="803"/>
      <c r="E5" s="803"/>
      <c r="F5" s="815" t="s">
        <v>35</v>
      </c>
      <c r="G5" s="816"/>
      <c r="H5" s="815" t="s">
        <v>39</v>
      </c>
      <c r="I5" s="816"/>
      <c r="J5" s="815" t="s">
        <v>40</v>
      </c>
      <c r="K5" s="816"/>
      <c r="L5" s="815" t="s">
        <v>35</v>
      </c>
      <c r="M5" s="816"/>
      <c r="N5" s="815" t="s">
        <v>39</v>
      </c>
      <c r="O5" s="816"/>
      <c r="P5" s="815" t="s">
        <v>40</v>
      </c>
      <c r="Q5" s="817"/>
    </row>
    <row r="6" spans="1:17" s="510" customFormat="1" ht="17.45" customHeight="1">
      <c r="B6" s="811" t="s">
        <v>511</v>
      </c>
      <c r="C6" s="811"/>
      <c r="D6" s="811"/>
      <c r="E6" s="811"/>
      <c r="F6" s="795">
        <v>18</v>
      </c>
      <c r="G6" s="796"/>
      <c r="H6" s="796">
        <v>4</v>
      </c>
      <c r="I6" s="796"/>
      <c r="J6" s="796">
        <v>14</v>
      </c>
      <c r="K6" s="796"/>
      <c r="L6" s="796">
        <v>8</v>
      </c>
      <c r="M6" s="796"/>
      <c r="N6" s="796">
        <v>2</v>
      </c>
      <c r="O6" s="796"/>
      <c r="P6" s="796">
        <v>6</v>
      </c>
      <c r="Q6" s="796"/>
    </row>
    <row r="7" spans="1:17" s="510" customFormat="1" ht="17.45" customHeight="1">
      <c r="B7" s="808" t="s">
        <v>512</v>
      </c>
      <c r="C7" s="809"/>
      <c r="D7" s="809"/>
      <c r="E7" s="810"/>
      <c r="F7" s="798">
        <v>16</v>
      </c>
      <c r="G7" s="799"/>
      <c r="H7" s="799">
        <v>3</v>
      </c>
      <c r="I7" s="799"/>
      <c r="J7" s="799">
        <v>13</v>
      </c>
      <c r="K7" s="799"/>
      <c r="L7" s="799">
        <v>7</v>
      </c>
      <c r="M7" s="799"/>
      <c r="N7" s="799">
        <v>2</v>
      </c>
      <c r="O7" s="799"/>
      <c r="P7" s="799">
        <v>5</v>
      </c>
      <c r="Q7" s="799"/>
    </row>
    <row r="8" spans="1:17" s="510" customFormat="1" ht="16.5" customHeight="1" thickBot="1">
      <c r="B8" s="807" t="s">
        <v>514</v>
      </c>
      <c r="C8" s="807"/>
      <c r="D8" s="807"/>
      <c r="E8" s="807"/>
      <c r="F8" s="793">
        <v>14</v>
      </c>
      <c r="G8" s="794"/>
      <c r="H8" s="794">
        <v>3</v>
      </c>
      <c r="I8" s="794"/>
      <c r="J8" s="794">
        <v>11</v>
      </c>
      <c r="K8" s="794"/>
      <c r="L8" s="794">
        <v>5</v>
      </c>
      <c r="M8" s="794"/>
      <c r="N8" s="794">
        <v>1</v>
      </c>
      <c r="O8" s="794"/>
      <c r="P8" s="794">
        <v>4</v>
      </c>
      <c r="Q8" s="794"/>
    </row>
    <row r="9" spans="1:17" ht="29.25" customHeight="1">
      <c r="B9" s="507" t="s">
        <v>307</v>
      </c>
      <c r="C9" s="507"/>
      <c r="D9" s="507"/>
      <c r="E9" s="507"/>
      <c r="F9" s="507"/>
      <c r="G9" s="507"/>
      <c r="H9" s="507"/>
      <c r="I9" s="510"/>
      <c r="J9" s="510"/>
      <c r="K9" s="510"/>
      <c r="L9" s="510"/>
      <c r="M9" s="510"/>
      <c r="N9" s="510"/>
      <c r="O9" s="510"/>
      <c r="P9" s="510"/>
      <c r="Q9" s="510"/>
    </row>
    <row r="10" spans="1:17" ht="9.9499999999999993" customHeight="1"/>
    <row r="11" spans="1:17" ht="9.9499999999999993" customHeight="1"/>
    <row r="12" spans="1:17" ht="9.9499999999999993" customHeight="1"/>
    <row r="13" spans="1:17" ht="9.9499999999999993" customHeight="1"/>
    <row r="14" spans="1:17" ht="9.9499999999999993" customHeight="1"/>
    <row r="15" spans="1:17" ht="9.9499999999999993" customHeight="1"/>
    <row r="16" spans="1: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sheetData>
  <mergeCells count="32">
    <mergeCell ref="B2:Q2"/>
    <mergeCell ref="B3:Q3"/>
    <mergeCell ref="B4:E5"/>
    <mergeCell ref="F4:K4"/>
    <mergeCell ref="L4:Q4"/>
    <mergeCell ref="F5:G5"/>
    <mergeCell ref="H5:I5"/>
    <mergeCell ref="J5:K5"/>
    <mergeCell ref="L5:M5"/>
    <mergeCell ref="N5:O5"/>
    <mergeCell ref="P5:Q5"/>
    <mergeCell ref="P6:Q6"/>
    <mergeCell ref="B7:E7"/>
    <mergeCell ref="F7:G7"/>
    <mergeCell ref="H7:I7"/>
    <mergeCell ref="J7:K7"/>
    <mergeCell ref="L7:M7"/>
    <mergeCell ref="N7:O7"/>
    <mergeCell ref="P7:Q7"/>
    <mergeCell ref="B6:E6"/>
    <mergeCell ref="F6:G6"/>
    <mergeCell ref="H6:I6"/>
    <mergeCell ref="J6:K6"/>
    <mergeCell ref="L6:M6"/>
    <mergeCell ref="N6:O6"/>
    <mergeCell ref="P8:Q8"/>
    <mergeCell ref="B8:E8"/>
    <mergeCell ref="F8:G8"/>
    <mergeCell ref="H8:I8"/>
    <mergeCell ref="J8:K8"/>
    <mergeCell ref="L8:M8"/>
    <mergeCell ref="N8:O8"/>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showGridLines="0" zoomScaleNormal="100" zoomScaleSheetLayoutView="80" workbookViewId="0"/>
  </sheetViews>
  <sheetFormatPr defaultColWidth="14.625" defaultRowHeight="13.5"/>
  <cols>
    <col min="1" max="1" width="14.625" style="52"/>
    <col min="2" max="2" width="12.75" style="52" customWidth="1"/>
    <col min="3" max="12" width="8" style="52" customWidth="1"/>
    <col min="13" max="13" width="7.875" style="52" customWidth="1"/>
    <col min="14" max="14" width="7.625" style="52" customWidth="1"/>
    <col min="15" max="15" width="5.125" style="52" customWidth="1"/>
    <col min="16" max="16" width="7" style="52" customWidth="1"/>
    <col min="17" max="17" width="6" style="52" customWidth="1"/>
    <col min="18" max="18" width="4.5" style="52" bestFit="1" customWidth="1"/>
    <col min="19" max="19" width="14.625" style="101"/>
    <col min="20" max="16384" width="14.625" style="52"/>
  </cols>
  <sheetData>
    <row r="2" spans="1:19" s="83" customFormat="1" ht="21">
      <c r="A2" s="102"/>
      <c r="B2" s="818" t="s">
        <v>562</v>
      </c>
      <c r="C2" s="819"/>
      <c r="D2" s="819"/>
      <c r="E2" s="819"/>
      <c r="F2" s="819"/>
      <c r="G2" s="819"/>
      <c r="H2" s="819"/>
      <c r="I2" s="819"/>
      <c r="J2" s="819"/>
      <c r="K2" s="819"/>
      <c r="L2" s="819"/>
      <c r="M2" s="138"/>
      <c r="N2" s="138"/>
      <c r="O2" s="138"/>
      <c r="P2" s="138"/>
      <c r="S2" s="103"/>
    </row>
    <row r="3" spans="1:19" ht="15" customHeight="1" thickBot="1">
      <c r="B3" s="56"/>
      <c r="C3" s="56"/>
      <c r="D3" s="56"/>
      <c r="E3" s="56"/>
      <c r="F3" s="56"/>
      <c r="G3" s="56"/>
      <c r="H3" s="56"/>
      <c r="I3" s="56"/>
      <c r="J3" s="56"/>
      <c r="K3" s="56"/>
      <c r="L3" s="48" t="s">
        <v>2</v>
      </c>
      <c r="M3" s="101"/>
      <c r="S3" s="52"/>
    </row>
    <row r="4" spans="1:19" s="85" customFormat="1">
      <c r="B4" s="667" t="s">
        <v>195</v>
      </c>
      <c r="C4" s="823" t="s">
        <v>35</v>
      </c>
      <c r="D4" s="820" t="s">
        <v>109</v>
      </c>
      <c r="E4" s="820" t="s">
        <v>111</v>
      </c>
      <c r="F4" s="822" t="s">
        <v>113</v>
      </c>
      <c r="G4" s="377"/>
      <c r="H4" s="377"/>
      <c r="I4" s="377"/>
      <c r="J4" s="377"/>
      <c r="K4" s="377"/>
      <c r="L4" s="377"/>
      <c r="M4" s="113"/>
    </row>
    <row r="5" spans="1:19" s="85" customFormat="1">
      <c r="B5" s="658"/>
      <c r="C5" s="821"/>
      <c r="D5" s="821"/>
      <c r="E5" s="821"/>
      <c r="F5" s="659"/>
      <c r="G5" s="378" t="s">
        <v>29</v>
      </c>
      <c r="H5" s="379" t="s">
        <v>0</v>
      </c>
      <c r="I5" s="378" t="s">
        <v>269</v>
      </c>
      <c r="J5" s="378" t="s">
        <v>30</v>
      </c>
      <c r="K5" s="379" t="s">
        <v>1</v>
      </c>
      <c r="L5" s="378" t="s">
        <v>31</v>
      </c>
      <c r="M5" s="113"/>
    </row>
    <row r="6" spans="1:19">
      <c r="B6" s="89" t="s">
        <v>492</v>
      </c>
      <c r="C6" s="131">
        <v>20</v>
      </c>
      <c r="D6" s="64" t="s">
        <v>194</v>
      </c>
      <c r="E6" s="105">
        <v>2</v>
      </c>
      <c r="F6" s="105">
        <v>18</v>
      </c>
      <c r="G6" s="64" t="s">
        <v>194</v>
      </c>
      <c r="H6" s="79">
        <v>8</v>
      </c>
      <c r="I6" s="79">
        <v>3</v>
      </c>
      <c r="J6" s="79">
        <v>2</v>
      </c>
      <c r="K6" s="79">
        <v>3</v>
      </c>
      <c r="L6" s="79">
        <v>2</v>
      </c>
      <c r="M6" s="101"/>
      <c r="S6" s="52"/>
    </row>
    <row r="7" spans="1:19">
      <c r="B7" s="93" t="s">
        <v>515</v>
      </c>
      <c r="C7" s="131">
        <v>18</v>
      </c>
      <c r="D7" s="64" t="s">
        <v>194</v>
      </c>
      <c r="E7" s="105">
        <v>2</v>
      </c>
      <c r="F7" s="105">
        <v>16</v>
      </c>
      <c r="G7" s="64" t="s">
        <v>194</v>
      </c>
      <c r="H7" s="79">
        <v>7</v>
      </c>
      <c r="I7" s="79">
        <v>2</v>
      </c>
      <c r="J7" s="79">
        <v>1</v>
      </c>
      <c r="K7" s="79">
        <v>4</v>
      </c>
      <c r="L7" s="79">
        <v>2</v>
      </c>
      <c r="M7" s="101"/>
      <c r="S7" s="52"/>
    </row>
    <row r="8" spans="1:19" ht="14.25" thickBot="1">
      <c r="B8" s="106" t="s">
        <v>516</v>
      </c>
      <c r="C8" s="135">
        <v>18</v>
      </c>
      <c r="D8" s="57" t="s">
        <v>194</v>
      </c>
      <c r="E8" s="108">
        <v>2</v>
      </c>
      <c r="F8" s="108">
        <v>16</v>
      </c>
      <c r="G8" s="57" t="s">
        <v>194</v>
      </c>
      <c r="H8" s="109">
        <v>7</v>
      </c>
      <c r="I8" s="109">
        <v>2</v>
      </c>
      <c r="J8" s="109">
        <v>1</v>
      </c>
      <c r="K8" s="109">
        <v>4</v>
      </c>
      <c r="L8" s="109">
        <v>2</v>
      </c>
      <c r="M8" s="101"/>
      <c r="S8" s="52"/>
    </row>
    <row r="9" spans="1:19" ht="16.5" customHeight="1">
      <c r="B9" s="99" t="s">
        <v>307</v>
      </c>
      <c r="C9" s="113"/>
      <c r="D9" s="113"/>
      <c r="E9" s="113"/>
      <c r="N9" s="101"/>
      <c r="S9" s="52"/>
    </row>
    <row r="10" spans="1:19" ht="9.9499999999999993" customHeight="1"/>
    <row r="11" spans="1:19" ht="9.9499999999999993" customHeight="1"/>
    <row r="12" spans="1:19" ht="9.9499999999999993" customHeight="1"/>
    <row r="13" spans="1:19" ht="9.9499999999999993" customHeight="1"/>
    <row r="14" spans="1:19" ht="9.9499999999999993" customHeight="1"/>
    <row r="15" spans="1:19" ht="9.9499999999999993" customHeight="1"/>
    <row r="16" spans="1: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sheetData>
  <mergeCells count="6">
    <mergeCell ref="B4:B5"/>
    <mergeCell ref="B2:L2"/>
    <mergeCell ref="D4:D5"/>
    <mergeCell ref="E4:E5"/>
    <mergeCell ref="F4:F5"/>
    <mergeCell ref="C4:C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2"/>
  <sheetViews>
    <sheetView showGridLines="0" zoomScaleNormal="100" zoomScaleSheetLayoutView="80" workbookViewId="0"/>
  </sheetViews>
  <sheetFormatPr defaultColWidth="14.625" defaultRowHeight="13.5"/>
  <cols>
    <col min="1" max="1" width="14.625" style="52"/>
    <col min="2" max="2" width="12.875" style="52" customWidth="1"/>
    <col min="3" max="14" width="6.625" style="52" customWidth="1"/>
    <col min="15" max="15" width="14.625" style="101"/>
    <col min="16" max="16384" width="14.625" style="52"/>
  </cols>
  <sheetData>
    <row r="2" spans="2:15" s="83" customFormat="1" ht="21">
      <c r="B2" s="818" t="s">
        <v>568</v>
      </c>
      <c r="C2" s="819"/>
      <c r="D2" s="819"/>
      <c r="E2" s="819"/>
      <c r="F2" s="819"/>
      <c r="G2" s="819"/>
      <c r="H2" s="819"/>
      <c r="I2" s="819"/>
      <c r="J2" s="819"/>
      <c r="K2" s="819"/>
      <c r="L2" s="819"/>
      <c r="M2" s="819"/>
      <c r="N2" s="819"/>
    </row>
    <row r="3" spans="2:15" ht="15" customHeight="1" thickBot="1">
      <c r="B3" s="84"/>
      <c r="C3" s="84"/>
      <c r="D3" s="84"/>
      <c r="E3" s="84"/>
      <c r="F3" s="84"/>
      <c r="G3" s="84"/>
      <c r="H3" s="84"/>
      <c r="I3" s="84"/>
      <c r="J3" s="84"/>
      <c r="K3" s="84"/>
      <c r="L3" s="84"/>
      <c r="M3" s="84"/>
      <c r="N3" s="48" t="s">
        <v>430</v>
      </c>
      <c r="O3" s="52"/>
    </row>
    <row r="4" spans="2:15" s="85" customFormat="1">
      <c r="B4" s="667" t="s">
        <v>183</v>
      </c>
      <c r="C4" s="659" t="s">
        <v>35</v>
      </c>
      <c r="D4" s="829"/>
      <c r="E4" s="658"/>
      <c r="F4" s="659" t="s">
        <v>108</v>
      </c>
      <c r="G4" s="829"/>
      <c r="H4" s="658"/>
      <c r="I4" s="826" t="s">
        <v>110</v>
      </c>
      <c r="J4" s="827"/>
      <c r="K4" s="828"/>
      <c r="L4" s="824" t="s">
        <v>112</v>
      </c>
      <c r="M4" s="825"/>
      <c r="N4" s="825"/>
    </row>
    <row r="5" spans="2:15" s="85" customFormat="1">
      <c r="B5" s="658"/>
      <c r="C5" s="39" t="s">
        <v>35</v>
      </c>
      <c r="D5" s="39" t="s">
        <v>39</v>
      </c>
      <c r="E5" s="39" t="s">
        <v>40</v>
      </c>
      <c r="F5" s="39" t="s">
        <v>35</v>
      </c>
      <c r="G5" s="39" t="s">
        <v>39</v>
      </c>
      <c r="H5" s="39" t="s">
        <v>40</v>
      </c>
      <c r="I5" s="86" t="s">
        <v>35</v>
      </c>
      <c r="J5" s="86" t="s">
        <v>39</v>
      </c>
      <c r="K5" s="87" t="s">
        <v>40</v>
      </c>
      <c r="L5" s="88" t="s">
        <v>35</v>
      </c>
      <c r="M5" s="88" t="s">
        <v>39</v>
      </c>
      <c r="N5" s="88" t="s">
        <v>40</v>
      </c>
    </row>
    <row r="6" spans="2:15">
      <c r="B6" s="89" t="s">
        <v>492</v>
      </c>
      <c r="C6" s="90">
        <v>2415</v>
      </c>
      <c r="D6" s="91">
        <v>923</v>
      </c>
      <c r="E6" s="91">
        <v>1492</v>
      </c>
      <c r="F6" s="92" t="s">
        <v>194</v>
      </c>
      <c r="G6" s="92" t="s">
        <v>194</v>
      </c>
      <c r="H6" s="92" t="s">
        <v>194</v>
      </c>
      <c r="I6" s="91">
        <v>541</v>
      </c>
      <c r="J6" s="91">
        <v>144</v>
      </c>
      <c r="K6" s="91">
        <v>397</v>
      </c>
      <c r="L6" s="91">
        <v>1874</v>
      </c>
      <c r="M6" s="91">
        <v>779</v>
      </c>
      <c r="N6" s="91">
        <v>1095</v>
      </c>
      <c r="O6" s="52"/>
    </row>
    <row r="7" spans="2:15">
      <c r="B7" s="93" t="s">
        <v>515</v>
      </c>
      <c r="C7" s="90">
        <v>2386</v>
      </c>
      <c r="D7" s="91">
        <v>895</v>
      </c>
      <c r="E7" s="91">
        <v>1491</v>
      </c>
      <c r="F7" s="92" t="s">
        <v>194</v>
      </c>
      <c r="G7" s="92" t="s">
        <v>194</v>
      </c>
      <c r="H7" s="92" t="s">
        <v>194</v>
      </c>
      <c r="I7" s="91">
        <v>548</v>
      </c>
      <c r="J7" s="91">
        <v>143</v>
      </c>
      <c r="K7" s="91">
        <v>405</v>
      </c>
      <c r="L7" s="91">
        <v>1838</v>
      </c>
      <c r="M7" s="91">
        <v>752</v>
      </c>
      <c r="N7" s="91">
        <v>1086</v>
      </c>
      <c r="O7" s="52"/>
    </row>
    <row r="8" spans="2:15">
      <c r="B8" s="94" t="s">
        <v>516</v>
      </c>
      <c r="C8" s="90">
        <v>2407</v>
      </c>
      <c r="D8" s="91">
        <v>883</v>
      </c>
      <c r="E8" s="91">
        <v>1524</v>
      </c>
      <c r="F8" s="92" t="s">
        <v>194</v>
      </c>
      <c r="G8" s="92" t="s">
        <v>194</v>
      </c>
      <c r="H8" s="92" t="s">
        <v>194</v>
      </c>
      <c r="I8" s="91">
        <v>552</v>
      </c>
      <c r="J8" s="91">
        <v>149</v>
      </c>
      <c r="K8" s="91">
        <v>403</v>
      </c>
      <c r="L8" s="91">
        <v>1855</v>
      </c>
      <c r="M8" s="91">
        <v>734</v>
      </c>
      <c r="N8" s="91">
        <v>1121</v>
      </c>
      <c r="O8" s="52"/>
    </row>
    <row r="9" spans="2:15">
      <c r="B9" s="95" t="s">
        <v>196</v>
      </c>
      <c r="C9" s="90">
        <v>216</v>
      </c>
      <c r="D9" s="91">
        <v>60</v>
      </c>
      <c r="E9" s="91">
        <v>156</v>
      </c>
      <c r="F9" s="92" t="s">
        <v>194</v>
      </c>
      <c r="G9" s="92" t="s">
        <v>194</v>
      </c>
      <c r="H9" s="92" t="s">
        <v>194</v>
      </c>
      <c r="I9" s="91">
        <v>159</v>
      </c>
      <c r="J9" s="91">
        <v>29</v>
      </c>
      <c r="K9" s="91">
        <v>130</v>
      </c>
      <c r="L9" s="91">
        <v>57</v>
      </c>
      <c r="M9" s="91">
        <v>31</v>
      </c>
      <c r="N9" s="91">
        <v>26</v>
      </c>
      <c r="O9" s="52"/>
    </row>
    <row r="10" spans="2:15">
      <c r="B10" s="96" t="s">
        <v>197</v>
      </c>
      <c r="C10" s="90">
        <v>2191</v>
      </c>
      <c r="D10" s="91">
        <v>823</v>
      </c>
      <c r="E10" s="91">
        <v>1368</v>
      </c>
      <c r="F10" s="92" t="s">
        <v>194</v>
      </c>
      <c r="G10" s="92" t="s">
        <v>194</v>
      </c>
      <c r="H10" s="92" t="s">
        <v>194</v>
      </c>
      <c r="I10" s="91">
        <v>393</v>
      </c>
      <c r="J10" s="91">
        <v>120</v>
      </c>
      <c r="K10" s="91">
        <v>273</v>
      </c>
      <c r="L10" s="91">
        <v>1798</v>
      </c>
      <c r="M10" s="91">
        <v>703</v>
      </c>
      <c r="N10" s="91">
        <v>1095</v>
      </c>
      <c r="O10" s="52"/>
    </row>
    <row r="11" spans="2:15" ht="14.25" thickBot="1">
      <c r="B11" s="97" t="s">
        <v>198</v>
      </c>
      <c r="C11" s="98" t="s">
        <v>194</v>
      </c>
      <c r="D11" s="57" t="s">
        <v>194</v>
      </c>
      <c r="E11" s="57" t="s">
        <v>194</v>
      </c>
      <c r="F11" s="57" t="s">
        <v>194</v>
      </c>
      <c r="G11" s="57" t="s">
        <v>194</v>
      </c>
      <c r="H11" s="57" t="s">
        <v>194</v>
      </c>
      <c r="I11" s="57" t="s">
        <v>194</v>
      </c>
      <c r="J11" s="57" t="s">
        <v>194</v>
      </c>
      <c r="K11" s="57" t="s">
        <v>194</v>
      </c>
      <c r="L11" s="57" t="s">
        <v>194</v>
      </c>
      <c r="M11" s="57" t="s">
        <v>194</v>
      </c>
      <c r="N11" s="57" t="s">
        <v>194</v>
      </c>
      <c r="O11" s="52"/>
    </row>
    <row r="12" spans="2:15" ht="16.5" customHeight="1">
      <c r="B12" s="99" t="s">
        <v>307</v>
      </c>
      <c r="C12" s="79"/>
      <c r="D12" s="79"/>
      <c r="E12" s="79"/>
      <c r="F12" s="100"/>
      <c r="G12" s="79"/>
      <c r="H12" s="79"/>
      <c r="I12" s="79"/>
      <c r="J12" s="79"/>
      <c r="K12" s="79"/>
      <c r="L12" s="79"/>
      <c r="M12" s="79"/>
      <c r="N12" s="79"/>
      <c r="O12" s="52"/>
    </row>
  </sheetData>
  <mergeCells count="6">
    <mergeCell ref="B2:N2"/>
    <mergeCell ref="L4:N4"/>
    <mergeCell ref="I4:K4"/>
    <mergeCell ref="F4:H4"/>
    <mergeCell ref="C4:E4"/>
    <mergeCell ref="B4:B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
  <sheetViews>
    <sheetView showGridLines="0" zoomScaleNormal="100" zoomScaleSheetLayoutView="80" workbookViewId="0"/>
  </sheetViews>
  <sheetFormatPr defaultColWidth="14.625" defaultRowHeight="13.5"/>
  <cols>
    <col min="1" max="1" width="14.625" style="52"/>
    <col min="2" max="2" width="12.75" style="52" customWidth="1"/>
    <col min="3" max="14" width="6.625" style="52" customWidth="1"/>
    <col min="15" max="15" width="5.125" style="52" customWidth="1"/>
    <col min="16" max="16" width="7" style="52" customWidth="1"/>
    <col min="17" max="17" width="6" style="52" customWidth="1"/>
    <col min="18" max="18" width="4.5" style="52" bestFit="1" customWidth="1"/>
    <col min="19" max="19" width="14.625" style="101"/>
    <col min="20" max="16384" width="14.625" style="52"/>
  </cols>
  <sheetData>
    <row r="2" spans="1:19" s="83" customFormat="1" ht="21">
      <c r="A2" s="102"/>
      <c r="B2" s="830" t="s">
        <v>569</v>
      </c>
      <c r="C2" s="831"/>
      <c r="D2" s="831"/>
      <c r="E2" s="831"/>
      <c r="F2" s="831"/>
      <c r="G2" s="831"/>
      <c r="H2" s="831"/>
      <c r="I2" s="831"/>
      <c r="J2" s="831"/>
      <c r="K2" s="831"/>
      <c r="L2" s="831"/>
      <c r="M2" s="831"/>
      <c r="N2" s="831"/>
      <c r="O2" s="103"/>
    </row>
    <row r="3" spans="1:19" ht="15" customHeight="1" thickBot="1">
      <c r="B3" s="56"/>
      <c r="C3" s="56"/>
      <c r="D3" s="56"/>
      <c r="E3" s="56"/>
      <c r="F3" s="56"/>
      <c r="G3" s="56"/>
      <c r="H3" s="56"/>
      <c r="I3" s="56"/>
      <c r="J3" s="56"/>
      <c r="K3" s="84"/>
      <c r="L3" s="84"/>
      <c r="M3" s="84"/>
      <c r="N3" s="48" t="s">
        <v>177</v>
      </c>
      <c r="O3" s="101"/>
      <c r="S3" s="52"/>
    </row>
    <row r="4" spans="1:19" s="85" customFormat="1">
      <c r="B4" s="667" t="s">
        <v>183</v>
      </c>
      <c r="C4" s="659" t="s">
        <v>35</v>
      </c>
      <c r="D4" s="829"/>
      <c r="E4" s="658"/>
      <c r="F4" s="659" t="s">
        <v>108</v>
      </c>
      <c r="G4" s="829"/>
      <c r="H4" s="658"/>
      <c r="I4" s="826" t="s">
        <v>110</v>
      </c>
      <c r="J4" s="827"/>
      <c r="K4" s="828"/>
      <c r="L4" s="824" t="s">
        <v>112</v>
      </c>
      <c r="M4" s="825"/>
      <c r="N4" s="825"/>
    </row>
    <row r="5" spans="1:19" s="85" customFormat="1">
      <c r="B5" s="658"/>
      <c r="C5" s="39" t="s">
        <v>35</v>
      </c>
      <c r="D5" s="39" t="s">
        <v>39</v>
      </c>
      <c r="E5" s="39" t="s">
        <v>40</v>
      </c>
      <c r="F5" s="39" t="s">
        <v>35</v>
      </c>
      <c r="G5" s="39" t="s">
        <v>39</v>
      </c>
      <c r="H5" s="39" t="s">
        <v>40</v>
      </c>
      <c r="I5" s="86" t="s">
        <v>35</v>
      </c>
      <c r="J5" s="86" t="s">
        <v>39</v>
      </c>
      <c r="K5" s="87" t="s">
        <v>40</v>
      </c>
      <c r="L5" s="88" t="s">
        <v>35</v>
      </c>
      <c r="M5" s="88" t="s">
        <v>39</v>
      </c>
      <c r="N5" s="88" t="s">
        <v>40</v>
      </c>
    </row>
    <row r="6" spans="1:19">
      <c r="B6" s="89" t="s">
        <v>517</v>
      </c>
      <c r="C6" s="104">
        <v>896</v>
      </c>
      <c r="D6" s="105">
        <v>319</v>
      </c>
      <c r="E6" s="105">
        <v>577</v>
      </c>
      <c r="F6" s="64" t="s">
        <v>194</v>
      </c>
      <c r="G6" s="64" t="s">
        <v>194</v>
      </c>
      <c r="H6" s="64" t="s">
        <v>194</v>
      </c>
      <c r="I6" s="105">
        <v>213</v>
      </c>
      <c r="J6" s="105">
        <v>62</v>
      </c>
      <c r="K6" s="79">
        <v>151</v>
      </c>
      <c r="L6" s="79">
        <v>683</v>
      </c>
      <c r="M6" s="79">
        <v>257</v>
      </c>
      <c r="N6" s="79">
        <v>426</v>
      </c>
      <c r="S6" s="52"/>
    </row>
    <row r="7" spans="1:19">
      <c r="B7" s="94" t="s">
        <v>376</v>
      </c>
      <c r="C7" s="104">
        <v>887</v>
      </c>
      <c r="D7" s="105">
        <v>332</v>
      </c>
      <c r="E7" s="105">
        <v>555</v>
      </c>
      <c r="F7" s="64" t="s">
        <v>194</v>
      </c>
      <c r="G7" s="64" t="s">
        <v>194</v>
      </c>
      <c r="H7" s="64" t="s">
        <v>194</v>
      </c>
      <c r="I7" s="105">
        <v>200</v>
      </c>
      <c r="J7" s="105">
        <v>59</v>
      </c>
      <c r="K7" s="79">
        <v>141</v>
      </c>
      <c r="L7" s="79">
        <v>687</v>
      </c>
      <c r="M7" s="79">
        <v>273</v>
      </c>
      <c r="N7" s="79">
        <v>414</v>
      </c>
      <c r="S7" s="52"/>
    </row>
    <row r="8" spans="1:19" ht="14.25" thickBot="1">
      <c r="B8" s="106" t="s">
        <v>377</v>
      </c>
      <c r="C8" s="107">
        <v>818</v>
      </c>
      <c r="D8" s="108">
        <v>289</v>
      </c>
      <c r="E8" s="108">
        <v>529</v>
      </c>
      <c r="F8" s="57" t="s">
        <v>194</v>
      </c>
      <c r="G8" s="57" t="s">
        <v>194</v>
      </c>
      <c r="H8" s="57" t="s">
        <v>194</v>
      </c>
      <c r="I8" s="108">
        <v>189</v>
      </c>
      <c r="J8" s="108">
        <v>47</v>
      </c>
      <c r="K8" s="109">
        <v>142</v>
      </c>
      <c r="L8" s="109">
        <v>629</v>
      </c>
      <c r="M8" s="109">
        <v>242</v>
      </c>
      <c r="N8" s="109">
        <v>387</v>
      </c>
      <c r="S8" s="52"/>
    </row>
    <row r="9" spans="1:19" ht="16.5" customHeight="1">
      <c r="B9" s="110" t="s">
        <v>307</v>
      </c>
      <c r="C9" s="79"/>
      <c r="D9" s="79"/>
      <c r="E9" s="79"/>
      <c r="F9" s="100"/>
      <c r="G9" s="105"/>
      <c r="H9" s="105"/>
      <c r="I9" s="105"/>
      <c r="J9" s="105"/>
      <c r="K9" s="79"/>
      <c r="L9" s="79"/>
      <c r="M9" s="79"/>
      <c r="N9" s="79"/>
      <c r="O9" s="101"/>
      <c r="S9" s="52"/>
    </row>
  </sheetData>
  <mergeCells count="6">
    <mergeCell ref="B2:N2"/>
    <mergeCell ref="L4:N4"/>
    <mergeCell ref="B4:B5"/>
    <mergeCell ref="C4:E4"/>
    <mergeCell ref="F4:H4"/>
    <mergeCell ref="I4:K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
  <sheetViews>
    <sheetView showGridLines="0" zoomScaleNormal="100" zoomScaleSheetLayoutView="80" workbookViewId="0"/>
  </sheetViews>
  <sheetFormatPr defaultColWidth="14.625" defaultRowHeight="13.5"/>
  <cols>
    <col min="1" max="1" width="14.625" style="52"/>
    <col min="2" max="2" width="14.125" style="52" customWidth="1"/>
    <col min="3" max="18" width="4.875" style="52" customWidth="1"/>
    <col min="19" max="19" width="14.625" style="101"/>
    <col min="20" max="16384" width="14.625" style="52"/>
  </cols>
  <sheetData>
    <row r="2" spans="1:19" s="83" customFormat="1" ht="21">
      <c r="A2" s="102"/>
      <c r="B2" s="818" t="s">
        <v>570</v>
      </c>
      <c r="C2" s="819"/>
      <c r="D2" s="819"/>
      <c r="E2" s="819"/>
      <c r="F2" s="819"/>
      <c r="G2" s="819"/>
      <c r="H2" s="819"/>
      <c r="I2" s="819"/>
      <c r="J2" s="819"/>
      <c r="K2" s="819"/>
      <c r="L2" s="819"/>
      <c r="M2" s="819"/>
      <c r="N2" s="819"/>
      <c r="O2" s="819"/>
      <c r="P2" s="819"/>
      <c r="Q2" s="819"/>
      <c r="R2" s="819"/>
      <c r="S2" s="103"/>
    </row>
    <row r="3" spans="1:19" ht="15" customHeight="1" thickBot="1">
      <c r="B3" s="109"/>
      <c r="C3" s="109"/>
      <c r="D3" s="109"/>
      <c r="E3" s="109"/>
      <c r="F3" s="109"/>
      <c r="G3" s="109"/>
      <c r="H3" s="109"/>
      <c r="I3" s="109"/>
      <c r="J3" s="109"/>
      <c r="K3" s="109"/>
      <c r="L3" s="109"/>
      <c r="M3" s="109"/>
      <c r="N3" s="109"/>
      <c r="O3" s="109"/>
      <c r="P3" s="109" t="s">
        <v>431</v>
      </c>
      <c r="Q3" s="111"/>
      <c r="R3" s="112"/>
    </row>
    <row r="4" spans="1:19" s="85" customFormat="1">
      <c r="B4" s="667" t="s">
        <v>195</v>
      </c>
      <c r="C4" s="659" t="s">
        <v>27</v>
      </c>
      <c r="D4" s="829"/>
      <c r="E4" s="829"/>
      <c r="F4" s="829"/>
      <c r="G4" s="829"/>
      <c r="H4" s="829"/>
      <c r="I4" s="829"/>
      <c r="J4" s="658"/>
      <c r="K4" s="659" t="s">
        <v>28</v>
      </c>
      <c r="L4" s="829"/>
      <c r="M4" s="829"/>
      <c r="N4" s="829"/>
      <c r="O4" s="829"/>
      <c r="P4" s="829"/>
      <c r="Q4" s="829"/>
      <c r="R4" s="829"/>
      <c r="S4" s="113"/>
    </row>
    <row r="5" spans="1:19" s="85" customFormat="1">
      <c r="B5" s="667"/>
      <c r="C5" s="835" t="s">
        <v>3</v>
      </c>
      <c r="D5" s="39" t="s">
        <v>108</v>
      </c>
      <c r="E5" s="832" t="s">
        <v>110</v>
      </c>
      <c r="F5" s="833"/>
      <c r="G5" s="834"/>
      <c r="H5" s="832" t="s">
        <v>112</v>
      </c>
      <c r="I5" s="833"/>
      <c r="J5" s="834"/>
      <c r="K5" s="835" t="s">
        <v>3</v>
      </c>
      <c r="L5" s="39" t="s">
        <v>108</v>
      </c>
      <c r="M5" s="832" t="s">
        <v>110</v>
      </c>
      <c r="N5" s="833"/>
      <c r="O5" s="834"/>
      <c r="P5" s="832" t="s">
        <v>112</v>
      </c>
      <c r="Q5" s="833"/>
      <c r="R5" s="833"/>
      <c r="S5" s="113"/>
    </row>
    <row r="6" spans="1:19" s="85" customFormat="1">
      <c r="B6" s="658"/>
      <c r="C6" s="821"/>
      <c r="D6" s="39" t="s">
        <v>99</v>
      </c>
      <c r="E6" s="39" t="s">
        <v>35</v>
      </c>
      <c r="F6" s="39" t="s">
        <v>39</v>
      </c>
      <c r="G6" s="39" t="s">
        <v>40</v>
      </c>
      <c r="H6" s="39" t="s">
        <v>35</v>
      </c>
      <c r="I6" s="39" t="s">
        <v>39</v>
      </c>
      <c r="J6" s="39" t="s">
        <v>40</v>
      </c>
      <c r="K6" s="821"/>
      <c r="L6" s="39" t="s">
        <v>99</v>
      </c>
      <c r="M6" s="39" t="s">
        <v>35</v>
      </c>
      <c r="N6" s="39" t="s">
        <v>39</v>
      </c>
      <c r="O6" s="39" t="s">
        <v>40</v>
      </c>
      <c r="P6" s="39" t="s">
        <v>35</v>
      </c>
      <c r="Q6" s="39" t="s">
        <v>39</v>
      </c>
      <c r="R6" s="39" t="s">
        <v>40</v>
      </c>
      <c r="S6" s="113"/>
    </row>
    <row r="7" spans="1:19">
      <c r="B7" s="89" t="s">
        <v>518</v>
      </c>
      <c r="C7" s="114">
        <v>192</v>
      </c>
      <c r="D7" s="64" t="s">
        <v>194</v>
      </c>
      <c r="E7" s="79">
        <v>52</v>
      </c>
      <c r="F7" s="64">
        <v>15</v>
      </c>
      <c r="G7" s="79">
        <v>37</v>
      </c>
      <c r="H7" s="79">
        <v>140</v>
      </c>
      <c r="I7" s="79">
        <v>53</v>
      </c>
      <c r="J7" s="79">
        <v>87</v>
      </c>
      <c r="K7" s="79">
        <v>74</v>
      </c>
      <c r="L7" s="64" t="s">
        <v>194</v>
      </c>
      <c r="M7" s="79">
        <v>18</v>
      </c>
      <c r="N7" s="79">
        <v>11</v>
      </c>
      <c r="O7" s="79">
        <v>7</v>
      </c>
      <c r="P7" s="79">
        <v>56</v>
      </c>
      <c r="Q7" s="79">
        <v>20</v>
      </c>
      <c r="R7" s="79">
        <v>36</v>
      </c>
    </row>
    <row r="8" spans="1:19">
      <c r="B8" s="441" t="s">
        <v>519</v>
      </c>
      <c r="C8" s="114">
        <v>195</v>
      </c>
      <c r="D8" s="64" t="s">
        <v>194</v>
      </c>
      <c r="E8" s="79">
        <v>55</v>
      </c>
      <c r="F8" s="64">
        <v>16</v>
      </c>
      <c r="G8" s="79">
        <v>39</v>
      </c>
      <c r="H8" s="79">
        <v>140</v>
      </c>
      <c r="I8" s="79">
        <v>56</v>
      </c>
      <c r="J8" s="79">
        <v>84</v>
      </c>
      <c r="K8" s="79">
        <v>70</v>
      </c>
      <c r="L8" s="64" t="s">
        <v>194</v>
      </c>
      <c r="M8" s="79">
        <v>13</v>
      </c>
      <c r="N8" s="79">
        <v>8</v>
      </c>
      <c r="O8" s="79">
        <v>5</v>
      </c>
      <c r="P8" s="79">
        <v>57</v>
      </c>
      <c r="Q8" s="79">
        <v>20</v>
      </c>
      <c r="R8" s="79">
        <v>37</v>
      </c>
    </row>
    <row r="9" spans="1:19" ht="14.25" thickBot="1">
      <c r="B9" s="442" t="s">
        <v>520</v>
      </c>
      <c r="C9" s="115">
        <v>187</v>
      </c>
      <c r="D9" s="57" t="s">
        <v>194</v>
      </c>
      <c r="E9" s="109">
        <v>51</v>
      </c>
      <c r="F9" s="57">
        <v>16</v>
      </c>
      <c r="G9" s="109">
        <v>35</v>
      </c>
      <c r="H9" s="109">
        <v>136</v>
      </c>
      <c r="I9" s="109">
        <v>53</v>
      </c>
      <c r="J9" s="109">
        <v>83</v>
      </c>
      <c r="K9" s="109">
        <v>70</v>
      </c>
      <c r="L9" s="57" t="s">
        <v>194</v>
      </c>
      <c r="M9" s="109">
        <v>14</v>
      </c>
      <c r="N9" s="109">
        <v>7</v>
      </c>
      <c r="O9" s="109">
        <v>7</v>
      </c>
      <c r="P9" s="109">
        <v>56</v>
      </c>
      <c r="Q9" s="109">
        <v>20</v>
      </c>
      <c r="R9" s="109">
        <v>36</v>
      </c>
    </row>
    <row r="10" spans="1:19" ht="16.5" customHeight="1">
      <c r="B10" s="99" t="s">
        <v>307</v>
      </c>
      <c r="C10" s="79"/>
      <c r="D10" s="79"/>
      <c r="E10" s="79"/>
      <c r="F10" s="79"/>
      <c r="G10" s="79"/>
      <c r="H10" s="79"/>
      <c r="I10" s="79"/>
      <c r="J10" s="79"/>
      <c r="K10" s="79"/>
      <c r="L10" s="79"/>
      <c r="M10" s="79"/>
      <c r="N10" s="79"/>
      <c r="O10" s="79"/>
      <c r="P10" s="79"/>
      <c r="Q10" s="79"/>
      <c r="R10" s="79"/>
    </row>
  </sheetData>
  <mergeCells count="10">
    <mergeCell ref="B2:R2"/>
    <mergeCell ref="P5:R5"/>
    <mergeCell ref="M5:O5"/>
    <mergeCell ref="H5:J5"/>
    <mergeCell ref="E5:G5"/>
    <mergeCell ref="K4:R4"/>
    <mergeCell ref="C4:J4"/>
    <mergeCell ref="B4:B6"/>
    <mergeCell ref="K5:K6"/>
    <mergeCell ref="C5:C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
  <sheetViews>
    <sheetView showGridLines="0" zoomScaleNormal="100" zoomScaleSheetLayoutView="80" workbookViewId="0"/>
  </sheetViews>
  <sheetFormatPr defaultColWidth="14.625" defaultRowHeight="13.5"/>
  <cols>
    <col min="1" max="1" width="14.625" style="52"/>
    <col min="2" max="2" width="12.25" style="52" customWidth="1"/>
    <col min="3" max="3" width="6.125" style="52" customWidth="1"/>
    <col min="4" max="5" width="5.125" style="52" customWidth="1"/>
    <col min="6" max="6" width="6.125" style="52" customWidth="1"/>
    <col min="7" max="8" width="5.125" style="52" customWidth="1"/>
    <col min="9" max="9" width="6.125" style="52" customWidth="1"/>
    <col min="10" max="17" width="5.125" style="52" customWidth="1"/>
    <col min="18" max="18" width="4.5" style="52" bestFit="1" customWidth="1"/>
    <col min="19" max="19" width="14.625" style="101"/>
    <col min="20" max="16384" width="14.625" style="52"/>
  </cols>
  <sheetData>
    <row r="2" spans="1:19" s="83" customFormat="1" ht="21">
      <c r="A2" s="102"/>
      <c r="B2" s="830" t="s">
        <v>571</v>
      </c>
      <c r="C2" s="831"/>
      <c r="D2" s="831"/>
      <c r="E2" s="831"/>
      <c r="F2" s="831"/>
      <c r="G2" s="831"/>
      <c r="H2" s="831"/>
      <c r="I2" s="831"/>
      <c r="J2" s="831"/>
      <c r="K2" s="831"/>
      <c r="L2" s="831"/>
      <c r="M2" s="831"/>
      <c r="N2" s="831"/>
      <c r="O2" s="831"/>
      <c r="P2" s="831"/>
      <c r="Q2" s="831"/>
      <c r="S2" s="103"/>
    </row>
    <row r="3" spans="1:19" ht="15" customHeight="1" thickBot="1">
      <c r="B3" s="56"/>
      <c r="C3" s="56"/>
      <c r="D3" s="56"/>
      <c r="E3" s="56"/>
      <c r="F3" s="56"/>
      <c r="G3" s="56"/>
      <c r="H3" s="56"/>
      <c r="I3" s="56"/>
      <c r="J3" s="56"/>
      <c r="K3" s="56"/>
      <c r="L3" s="56"/>
      <c r="M3" s="56"/>
      <c r="N3" s="56"/>
      <c r="O3" s="112"/>
      <c r="P3" s="84"/>
      <c r="Q3" s="48" t="s">
        <v>296</v>
      </c>
      <c r="R3" s="101"/>
      <c r="S3" s="52"/>
    </row>
    <row r="4" spans="1:19" s="85" customFormat="1" ht="8.25" customHeight="1">
      <c r="B4" s="667" t="s">
        <v>195</v>
      </c>
      <c r="C4" s="826" t="s">
        <v>33</v>
      </c>
      <c r="D4" s="827"/>
      <c r="E4" s="827"/>
      <c r="F4" s="116"/>
      <c r="G4" s="116"/>
      <c r="H4" s="116"/>
      <c r="I4" s="116"/>
      <c r="J4" s="116"/>
      <c r="K4" s="116"/>
      <c r="L4" s="826" t="s">
        <v>166</v>
      </c>
      <c r="M4" s="827"/>
      <c r="N4" s="667"/>
      <c r="O4" s="836" t="s">
        <v>199</v>
      </c>
      <c r="P4" s="837"/>
      <c r="Q4" s="837"/>
      <c r="R4" s="113"/>
    </row>
    <row r="5" spans="1:19" s="85" customFormat="1" ht="24.75" customHeight="1">
      <c r="B5" s="667"/>
      <c r="C5" s="659"/>
      <c r="D5" s="829"/>
      <c r="E5" s="829"/>
      <c r="F5" s="840" t="s">
        <v>292</v>
      </c>
      <c r="G5" s="841"/>
      <c r="H5" s="842"/>
      <c r="I5" s="840" t="s">
        <v>229</v>
      </c>
      <c r="J5" s="841"/>
      <c r="K5" s="842"/>
      <c r="L5" s="659"/>
      <c r="M5" s="829"/>
      <c r="N5" s="658"/>
      <c r="O5" s="838"/>
      <c r="P5" s="839"/>
      <c r="Q5" s="839"/>
      <c r="R5" s="113"/>
    </row>
    <row r="6" spans="1:19" s="85" customFormat="1" ht="18" customHeight="1">
      <c r="B6" s="658"/>
      <c r="C6" s="39" t="s">
        <v>35</v>
      </c>
      <c r="D6" s="39" t="s">
        <v>39</v>
      </c>
      <c r="E6" s="39" t="s">
        <v>40</v>
      </c>
      <c r="F6" s="39" t="s">
        <v>35</v>
      </c>
      <c r="G6" s="39" t="s">
        <v>39</v>
      </c>
      <c r="H6" s="39" t="s">
        <v>40</v>
      </c>
      <c r="I6" s="39" t="s">
        <v>35</v>
      </c>
      <c r="J6" s="39" t="s">
        <v>39</v>
      </c>
      <c r="K6" s="39" t="s">
        <v>40</v>
      </c>
      <c r="L6" s="39" t="s">
        <v>35</v>
      </c>
      <c r="M6" s="39" t="s">
        <v>39</v>
      </c>
      <c r="N6" s="39" t="s">
        <v>40</v>
      </c>
      <c r="O6" s="39" t="s">
        <v>35</v>
      </c>
      <c r="P6" s="39" t="s">
        <v>39</v>
      </c>
      <c r="Q6" s="88" t="s">
        <v>40</v>
      </c>
      <c r="R6" s="113"/>
    </row>
    <row r="7" spans="1:19">
      <c r="B7" s="117" t="s">
        <v>521</v>
      </c>
      <c r="C7" s="118">
        <v>14305</v>
      </c>
      <c r="D7" s="118">
        <v>7752</v>
      </c>
      <c r="E7" s="118">
        <v>6553</v>
      </c>
      <c r="F7" s="118">
        <v>11751</v>
      </c>
      <c r="G7" s="118">
        <v>6038</v>
      </c>
      <c r="H7" s="118">
        <v>5713</v>
      </c>
      <c r="I7" s="118">
        <v>2399</v>
      </c>
      <c r="J7" s="118">
        <v>1628</v>
      </c>
      <c r="K7" s="118">
        <v>771</v>
      </c>
      <c r="L7" s="118">
        <v>726</v>
      </c>
      <c r="M7" s="118">
        <v>202</v>
      </c>
      <c r="N7" s="118">
        <v>524</v>
      </c>
      <c r="O7" s="118">
        <v>865</v>
      </c>
      <c r="P7" s="118">
        <v>741</v>
      </c>
      <c r="Q7" s="119">
        <v>124</v>
      </c>
      <c r="R7" s="101"/>
      <c r="S7" s="52"/>
    </row>
    <row r="8" spans="1:19">
      <c r="B8" s="120" t="s">
        <v>522</v>
      </c>
      <c r="C8" s="118">
        <v>14295</v>
      </c>
      <c r="D8" s="118">
        <v>7747</v>
      </c>
      <c r="E8" s="118">
        <v>6548</v>
      </c>
      <c r="F8" s="118">
        <v>11794</v>
      </c>
      <c r="G8" s="118">
        <v>6080</v>
      </c>
      <c r="H8" s="118">
        <v>5714</v>
      </c>
      <c r="I8" s="118">
        <v>2336</v>
      </c>
      <c r="J8" s="118">
        <v>1572</v>
      </c>
      <c r="K8" s="118">
        <v>764</v>
      </c>
      <c r="L8" s="118">
        <v>741</v>
      </c>
      <c r="M8" s="118">
        <v>205</v>
      </c>
      <c r="N8" s="118">
        <v>536</v>
      </c>
      <c r="O8" s="118">
        <v>838</v>
      </c>
      <c r="P8" s="118">
        <v>710</v>
      </c>
      <c r="Q8" s="119">
        <v>128</v>
      </c>
      <c r="R8" s="101"/>
      <c r="S8" s="52"/>
    </row>
    <row r="9" spans="1:19">
      <c r="B9" s="120" t="s">
        <v>491</v>
      </c>
      <c r="C9" s="118">
        <v>14288</v>
      </c>
      <c r="D9" s="118">
        <v>7715</v>
      </c>
      <c r="E9" s="118">
        <v>6573</v>
      </c>
      <c r="F9" s="118">
        <f t="shared" ref="F9:Q9" si="0">SUM(F10:F11)</f>
        <v>11822</v>
      </c>
      <c r="G9" s="118">
        <f t="shared" si="0"/>
        <v>6095</v>
      </c>
      <c r="H9" s="118">
        <f t="shared" si="0"/>
        <v>5727</v>
      </c>
      <c r="I9" s="118">
        <f t="shared" si="0"/>
        <v>2293</v>
      </c>
      <c r="J9" s="118">
        <f t="shared" si="0"/>
        <v>1507</v>
      </c>
      <c r="K9" s="118">
        <f t="shared" si="0"/>
        <v>786</v>
      </c>
      <c r="L9" s="118">
        <f t="shared" si="0"/>
        <v>750</v>
      </c>
      <c r="M9" s="118">
        <f t="shared" si="0"/>
        <v>233</v>
      </c>
      <c r="N9" s="118">
        <f t="shared" si="0"/>
        <v>517</v>
      </c>
      <c r="O9" s="118">
        <f t="shared" si="0"/>
        <v>826</v>
      </c>
      <c r="P9" s="118">
        <f t="shared" si="0"/>
        <v>693</v>
      </c>
      <c r="Q9" s="118">
        <f t="shared" si="0"/>
        <v>133</v>
      </c>
      <c r="R9" s="101"/>
      <c r="S9" s="52"/>
    </row>
    <row r="10" spans="1:19">
      <c r="B10" s="121" t="s">
        <v>200</v>
      </c>
      <c r="C10" s="122">
        <v>8857</v>
      </c>
      <c r="D10" s="118">
        <v>5740</v>
      </c>
      <c r="E10" s="118">
        <v>3117</v>
      </c>
      <c r="F10" s="122">
        <f>SUM(G10:H10)</f>
        <v>6488</v>
      </c>
      <c r="G10" s="118">
        <v>4158</v>
      </c>
      <c r="H10" s="118">
        <v>2330</v>
      </c>
      <c r="I10" s="122">
        <f>SUM(J10:K10)</f>
        <v>2233</v>
      </c>
      <c r="J10" s="118">
        <v>1479</v>
      </c>
      <c r="K10" s="118">
        <v>754</v>
      </c>
      <c r="L10" s="466">
        <f>SUM(M10:N10)</f>
        <v>0</v>
      </c>
      <c r="M10" s="467" t="s">
        <v>194</v>
      </c>
      <c r="N10" s="467" t="s">
        <v>194</v>
      </c>
      <c r="O10" s="466">
        <f>SUM(P10:Q10)</f>
        <v>826</v>
      </c>
      <c r="P10" s="118">
        <v>693</v>
      </c>
      <c r="Q10" s="118">
        <v>133</v>
      </c>
      <c r="R10" s="101"/>
      <c r="S10" s="52"/>
    </row>
    <row r="11" spans="1:19" ht="14.25" thickBot="1">
      <c r="B11" s="123" t="s">
        <v>201</v>
      </c>
      <c r="C11" s="124">
        <v>5431</v>
      </c>
      <c r="D11" s="124">
        <v>1975</v>
      </c>
      <c r="E11" s="124">
        <v>3456</v>
      </c>
      <c r="F11" s="124">
        <f>SUM(G11:H11)</f>
        <v>5334</v>
      </c>
      <c r="G11" s="124">
        <v>1937</v>
      </c>
      <c r="H11" s="124">
        <v>3397</v>
      </c>
      <c r="I11" s="124">
        <f>SUM(J11:K11)</f>
        <v>60</v>
      </c>
      <c r="J11" s="124">
        <v>28</v>
      </c>
      <c r="K11" s="124">
        <v>32</v>
      </c>
      <c r="L11" s="468">
        <f>SUM(M11:N11)</f>
        <v>750</v>
      </c>
      <c r="M11" s="468">
        <v>233</v>
      </c>
      <c r="N11" s="468">
        <v>517</v>
      </c>
      <c r="O11" s="468">
        <f>SUM(P11:Q11)</f>
        <v>0</v>
      </c>
      <c r="P11" s="57" t="s">
        <v>194</v>
      </c>
      <c r="Q11" s="57" t="s">
        <v>194</v>
      </c>
      <c r="R11" s="101"/>
      <c r="S11" s="52"/>
    </row>
    <row r="12" spans="1:19" ht="16.5" customHeight="1">
      <c r="B12" s="99" t="s">
        <v>270</v>
      </c>
      <c r="C12" s="79"/>
      <c r="D12" s="79"/>
      <c r="E12" s="79"/>
      <c r="F12" s="79"/>
      <c r="G12" s="79"/>
      <c r="H12" s="79"/>
      <c r="I12" s="79"/>
      <c r="J12" s="79"/>
      <c r="K12" s="100"/>
      <c r="L12" s="100"/>
      <c r="M12" s="100"/>
      <c r="N12" s="100"/>
      <c r="O12" s="100"/>
      <c r="P12" s="100"/>
      <c r="Q12" s="100"/>
      <c r="R12" s="101"/>
      <c r="S12" s="52"/>
    </row>
    <row r="13" spans="1:19" ht="16.5" customHeight="1">
      <c r="B13" s="119" t="s">
        <v>271</v>
      </c>
      <c r="C13" s="91"/>
      <c r="D13" s="91"/>
      <c r="E13" s="91"/>
      <c r="F13" s="91"/>
      <c r="G13" s="91"/>
      <c r="H13" s="91"/>
      <c r="I13" s="91"/>
      <c r="J13" s="91"/>
      <c r="K13" s="125"/>
      <c r="L13" s="125"/>
      <c r="M13" s="125"/>
      <c r="N13" s="125"/>
      <c r="O13" s="125"/>
      <c r="P13" s="125"/>
      <c r="Q13" s="125"/>
    </row>
    <row r="14" spans="1:19" ht="16.5" customHeight="1">
      <c r="B14" s="119" t="s">
        <v>272</v>
      </c>
      <c r="C14" s="91"/>
      <c r="D14" s="91"/>
      <c r="E14" s="91"/>
      <c r="F14" s="91"/>
      <c r="G14" s="91"/>
      <c r="H14" s="91"/>
      <c r="I14" s="91"/>
      <c r="J14" s="91"/>
      <c r="K14" s="126"/>
      <c r="L14" s="126"/>
      <c r="M14" s="126"/>
      <c r="N14" s="126"/>
      <c r="O14" s="126"/>
      <c r="P14" s="126"/>
      <c r="Q14" s="126"/>
    </row>
  </sheetData>
  <mergeCells count="7">
    <mergeCell ref="B2:Q2"/>
    <mergeCell ref="C4:E5"/>
    <mergeCell ref="B4:B6"/>
    <mergeCell ref="O4:Q5"/>
    <mergeCell ref="L4:N5"/>
    <mergeCell ref="I5:K5"/>
    <mergeCell ref="F5:H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4"/>
  <sheetViews>
    <sheetView showGridLines="0" zoomScaleNormal="100" zoomScaleSheetLayoutView="80" workbookViewId="0"/>
  </sheetViews>
  <sheetFormatPr defaultColWidth="14.625" defaultRowHeight="13.5"/>
  <cols>
    <col min="1" max="1" width="14.125" style="52" bestFit="1" customWidth="1"/>
    <col min="2" max="2" width="14.875" style="52" customWidth="1"/>
    <col min="3" max="3" width="13.375" style="52" customWidth="1"/>
    <col min="4" max="9" width="10.625" style="52" customWidth="1"/>
    <col min="10" max="16" width="14.625" style="52"/>
    <col min="17" max="17" width="14.625" style="101"/>
    <col min="18" max="16384" width="14.625" style="52"/>
  </cols>
  <sheetData>
    <row r="2" spans="1:17" ht="21" customHeight="1">
      <c r="A2" s="53"/>
      <c r="B2" s="652" t="s">
        <v>563</v>
      </c>
      <c r="C2" s="653"/>
      <c r="D2" s="653"/>
      <c r="E2" s="653"/>
      <c r="F2" s="653"/>
      <c r="G2" s="653"/>
      <c r="H2" s="653"/>
      <c r="I2" s="653"/>
    </row>
    <row r="3" spans="1:17" ht="14.25" customHeight="1" thickBot="1">
      <c r="B3" s="84"/>
      <c r="C3" s="84"/>
      <c r="D3" s="84"/>
      <c r="E3" s="84"/>
      <c r="F3" s="84"/>
      <c r="G3" s="84"/>
      <c r="H3" s="84"/>
      <c r="I3" s="48" t="s">
        <v>442</v>
      </c>
      <c r="N3" s="101"/>
      <c r="Q3" s="52"/>
    </row>
    <row r="4" spans="1:17">
      <c r="B4" s="827" t="s">
        <v>202</v>
      </c>
      <c r="C4" s="667"/>
      <c r="D4" s="659" t="s">
        <v>27</v>
      </c>
      <c r="E4" s="829"/>
      <c r="F4" s="658"/>
      <c r="G4" s="843" t="s">
        <v>28</v>
      </c>
      <c r="H4" s="825"/>
      <c r="I4" s="825"/>
      <c r="N4" s="101"/>
      <c r="Q4" s="52"/>
    </row>
    <row r="5" spans="1:17">
      <c r="B5" s="829"/>
      <c r="C5" s="658"/>
      <c r="D5" s="39" t="s">
        <v>35</v>
      </c>
      <c r="E5" s="39" t="s">
        <v>39</v>
      </c>
      <c r="F5" s="39" t="s">
        <v>40</v>
      </c>
      <c r="G5" s="39" t="s">
        <v>35</v>
      </c>
      <c r="H5" s="39" t="s">
        <v>39</v>
      </c>
      <c r="I5" s="88" t="s">
        <v>40</v>
      </c>
      <c r="N5" s="101"/>
      <c r="Q5" s="52"/>
    </row>
    <row r="6" spans="1:17">
      <c r="B6" s="91"/>
      <c r="C6" s="380" t="s">
        <v>35</v>
      </c>
      <c r="D6" s="91">
        <v>1598</v>
      </c>
      <c r="E6" s="91">
        <v>1229</v>
      </c>
      <c r="F6" s="91">
        <v>369</v>
      </c>
      <c r="G6" s="91">
        <v>1685</v>
      </c>
      <c r="H6" s="91">
        <v>523</v>
      </c>
      <c r="I6" s="381">
        <v>1162</v>
      </c>
      <c r="N6" s="101"/>
      <c r="Q6" s="52"/>
    </row>
    <row r="7" spans="1:17">
      <c r="B7" s="96" t="s">
        <v>203</v>
      </c>
      <c r="C7" s="96" t="s">
        <v>108</v>
      </c>
      <c r="D7" s="90">
        <v>1122</v>
      </c>
      <c r="E7" s="91">
        <v>904</v>
      </c>
      <c r="F7" s="91">
        <v>218</v>
      </c>
      <c r="G7" s="92">
        <v>1471</v>
      </c>
      <c r="H7" s="91">
        <v>450</v>
      </c>
      <c r="I7" s="91">
        <v>1021</v>
      </c>
      <c r="N7" s="101"/>
      <c r="Q7" s="52"/>
    </row>
    <row r="8" spans="1:17">
      <c r="B8" s="91"/>
      <c r="C8" s="96" t="s">
        <v>112</v>
      </c>
      <c r="D8" s="90">
        <v>476</v>
      </c>
      <c r="E8" s="91">
        <v>325</v>
      </c>
      <c r="F8" s="91">
        <v>151</v>
      </c>
      <c r="G8" s="92">
        <v>214</v>
      </c>
      <c r="H8" s="91">
        <v>73</v>
      </c>
      <c r="I8" s="91">
        <v>141</v>
      </c>
      <c r="N8" s="101"/>
      <c r="Q8" s="52"/>
    </row>
    <row r="9" spans="1:17" ht="6" customHeight="1">
      <c r="B9" s="91"/>
      <c r="C9" s="91"/>
      <c r="D9" s="90"/>
      <c r="E9" s="91"/>
      <c r="F9" s="91"/>
      <c r="G9" s="92"/>
      <c r="H9" s="91"/>
      <c r="I9" s="91"/>
      <c r="N9" s="101"/>
      <c r="Q9" s="52"/>
    </row>
    <row r="10" spans="1:17">
      <c r="B10" s="91"/>
      <c r="C10" s="96" t="s">
        <v>35</v>
      </c>
      <c r="D10" s="90">
        <v>103</v>
      </c>
      <c r="E10" s="79">
        <v>63</v>
      </c>
      <c r="F10" s="79">
        <v>40</v>
      </c>
      <c r="G10" s="79">
        <v>56</v>
      </c>
      <c r="H10" s="79">
        <v>20</v>
      </c>
      <c r="I10" s="79">
        <v>36</v>
      </c>
      <c r="N10" s="101"/>
      <c r="Q10" s="52"/>
    </row>
    <row r="11" spans="1:17">
      <c r="B11" s="96" t="s">
        <v>166</v>
      </c>
      <c r="C11" s="96" t="s">
        <v>108</v>
      </c>
      <c r="D11" s="382" t="s">
        <v>234</v>
      </c>
      <c r="E11" s="92" t="s">
        <v>234</v>
      </c>
      <c r="F11" s="92" t="s">
        <v>234</v>
      </c>
      <c r="G11" s="92" t="s">
        <v>234</v>
      </c>
      <c r="H11" s="92" t="s">
        <v>234</v>
      </c>
      <c r="I11" s="92" t="s">
        <v>234</v>
      </c>
      <c r="N11" s="101"/>
      <c r="Q11" s="52"/>
    </row>
    <row r="12" spans="1:17">
      <c r="B12" s="91"/>
      <c r="C12" s="96" t="s">
        <v>112</v>
      </c>
      <c r="D12" s="90">
        <v>103</v>
      </c>
      <c r="E12" s="91">
        <v>63</v>
      </c>
      <c r="F12" s="91">
        <v>40</v>
      </c>
      <c r="G12" s="92">
        <v>56</v>
      </c>
      <c r="H12" s="91">
        <v>20</v>
      </c>
      <c r="I12" s="91">
        <v>36</v>
      </c>
      <c r="N12" s="101"/>
      <c r="Q12" s="52"/>
    </row>
    <row r="13" spans="1:17" ht="6" customHeight="1">
      <c r="B13" s="79"/>
      <c r="C13" s="79"/>
      <c r="D13" s="90"/>
      <c r="E13" s="79"/>
      <c r="F13" s="79"/>
      <c r="G13" s="79"/>
      <c r="H13" s="79"/>
      <c r="I13" s="79"/>
      <c r="N13" s="101"/>
      <c r="Q13" s="52"/>
    </row>
    <row r="14" spans="1:17" ht="14.25" thickBot="1">
      <c r="B14" s="97" t="s">
        <v>199</v>
      </c>
      <c r="C14" s="97" t="s">
        <v>273</v>
      </c>
      <c r="D14" s="383">
        <v>67</v>
      </c>
      <c r="E14" s="109">
        <v>61</v>
      </c>
      <c r="F14" s="109">
        <v>6</v>
      </c>
      <c r="G14" s="57" t="s">
        <v>274</v>
      </c>
      <c r="H14" s="57" t="s">
        <v>274</v>
      </c>
      <c r="I14" s="57" t="s">
        <v>274</v>
      </c>
      <c r="N14" s="101"/>
      <c r="Q14" s="52"/>
    </row>
    <row r="15" spans="1:17" ht="12" customHeight="1">
      <c r="B15" s="99" t="s">
        <v>218</v>
      </c>
      <c r="C15" s="79"/>
      <c r="D15" s="91"/>
      <c r="E15" s="91"/>
      <c r="F15" s="91"/>
      <c r="G15" s="91"/>
      <c r="H15" s="91"/>
      <c r="I15" s="91"/>
      <c r="N15" s="101"/>
      <c r="Q15" s="52"/>
    </row>
    <row r="16" spans="1:17" ht="8.1" customHeight="1"/>
    <row r="17" ht="8.1" customHeight="1"/>
    <row r="18" ht="8.1" customHeight="1"/>
    <row r="19" ht="8.1" customHeight="1"/>
    <row r="20" ht="8.1" customHeight="1"/>
    <row r="21" ht="8.1" customHeight="1"/>
    <row r="22" ht="8.1" customHeight="1"/>
    <row r="23" ht="8.1" customHeight="1"/>
    <row r="24" ht="8.1" customHeight="1"/>
  </sheetData>
  <mergeCells count="4">
    <mergeCell ref="B2:I2"/>
    <mergeCell ref="G4:I4"/>
    <mergeCell ref="D4:F4"/>
    <mergeCell ref="B4:C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2"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showGridLines="0" zoomScaleNormal="100" zoomScaleSheetLayoutView="80" workbookViewId="0"/>
  </sheetViews>
  <sheetFormatPr defaultColWidth="14.625" defaultRowHeight="13.5"/>
  <cols>
    <col min="1" max="1" width="14.125" style="52" bestFit="1" customWidth="1"/>
    <col min="2" max="2" width="10.375" style="52" customWidth="1"/>
    <col min="3" max="3" width="11.125" style="52" customWidth="1"/>
    <col min="4" max="8" width="7.5" style="52" customWidth="1"/>
    <col min="9" max="11" width="8.125" style="52" customWidth="1"/>
    <col min="12" max="12" width="8.625" style="52" customWidth="1"/>
    <col min="13" max="19" width="14.625" style="52"/>
    <col min="20" max="20" width="14.625" style="101"/>
    <col min="21" max="16384" width="14.625" style="52"/>
  </cols>
  <sheetData>
    <row r="2" spans="1:20" s="83" customFormat="1" ht="21">
      <c r="A2" s="102"/>
      <c r="B2" s="818" t="s">
        <v>572</v>
      </c>
      <c r="C2" s="819"/>
      <c r="D2" s="819"/>
      <c r="E2" s="819"/>
      <c r="F2" s="819"/>
      <c r="G2" s="819"/>
      <c r="H2" s="819"/>
      <c r="I2" s="819"/>
      <c r="J2" s="819"/>
      <c r="K2" s="819"/>
      <c r="L2" s="819"/>
      <c r="T2" s="103"/>
    </row>
    <row r="3" spans="1:20" ht="14.25" customHeight="1" thickBot="1">
      <c r="B3" s="56"/>
      <c r="C3" s="56"/>
      <c r="D3" s="56"/>
      <c r="E3" s="56"/>
      <c r="F3" s="56"/>
      <c r="G3" s="56"/>
      <c r="H3" s="56"/>
      <c r="I3" s="56"/>
      <c r="J3" s="56"/>
      <c r="K3" s="56"/>
      <c r="L3" s="48" t="s">
        <v>32</v>
      </c>
    </row>
    <row r="4" spans="1:20" s="85" customFormat="1" ht="36" customHeight="1">
      <c r="B4" s="127" t="s">
        <v>173</v>
      </c>
      <c r="C4" s="127"/>
      <c r="D4" s="39" t="s">
        <v>35</v>
      </c>
      <c r="E4" s="39" t="s">
        <v>78</v>
      </c>
      <c r="F4" s="39" t="s">
        <v>62</v>
      </c>
      <c r="G4" s="128" t="s">
        <v>318</v>
      </c>
      <c r="H4" s="128" t="s">
        <v>319</v>
      </c>
      <c r="I4" s="129" t="s">
        <v>276</v>
      </c>
      <c r="J4" s="130" t="s">
        <v>275</v>
      </c>
      <c r="K4" s="130" t="s">
        <v>322</v>
      </c>
      <c r="L4" s="129" t="s">
        <v>320</v>
      </c>
      <c r="T4" s="113"/>
    </row>
    <row r="5" spans="1:20" ht="12" customHeight="1">
      <c r="B5" s="126" t="s">
        <v>204</v>
      </c>
      <c r="C5" s="126"/>
      <c r="D5" s="131"/>
      <c r="E5" s="126"/>
      <c r="F5" s="126"/>
      <c r="G5" s="126"/>
      <c r="H5" s="126"/>
      <c r="I5" s="126"/>
      <c r="J5" s="126"/>
      <c r="K5" s="126"/>
      <c r="L5" s="92"/>
    </row>
    <row r="6" spans="1:20" ht="6" customHeight="1">
      <c r="B6" s="844" t="s">
        <v>293</v>
      </c>
      <c r="C6" s="126"/>
      <c r="D6" s="131"/>
      <c r="E6" s="126"/>
      <c r="F6" s="126"/>
      <c r="G6" s="126"/>
      <c r="H6" s="126"/>
      <c r="I6" s="126"/>
      <c r="J6" s="126"/>
      <c r="K6" s="126"/>
      <c r="L6" s="92"/>
    </row>
    <row r="7" spans="1:20" ht="12" customHeight="1">
      <c r="B7" s="844"/>
      <c r="C7" s="121" t="s">
        <v>523</v>
      </c>
      <c r="D7" s="126">
        <v>2508</v>
      </c>
      <c r="E7" s="126">
        <v>524</v>
      </c>
      <c r="F7" s="126">
        <v>1534</v>
      </c>
      <c r="G7" s="126">
        <v>129</v>
      </c>
      <c r="H7" s="126">
        <v>21</v>
      </c>
      <c r="I7" s="126">
        <v>47</v>
      </c>
      <c r="J7" s="126">
        <v>250</v>
      </c>
      <c r="K7" s="126">
        <v>3</v>
      </c>
      <c r="L7" s="92" t="s">
        <v>194</v>
      </c>
    </row>
    <row r="8" spans="1:20" ht="12" customHeight="1">
      <c r="B8" s="844"/>
      <c r="C8" s="120" t="s">
        <v>375</v>
      </c>
      <c r="D8" s="126">
        <v>2523</v>
      </c>
      <c r="E8" s="126">
        <v>504</v>
      </c>
      <c r="F8" s="126">
        <v>1608</v>
      </c>
      <c r="G8" s="126">
        <v>120</v>
      </c>
      <c r="H8" s="126">
        <v>22</v>
      </c>
      <c r="I8" s="126">
        <v>32</v>
      </c>
      <c r="J8" s="126">
        <v>236</v>
      </c>
      <c r="K8" s="126">
        <v>1</v>
      </c>
      <c r="L8" s="92" t="s">
        <v>194</v>
      </c>
    </row>
    <row r="9" spans="1:20" ht="12" customHeight="1">
      <c r="B9" s="844"/>
      <c r="C9" s="120" t="s">
        <v>514</v>
      </c>
      <c r="D9" s="126">
        <v>2531</v>
      </c>
      <c r="E9" s="126">
        <v>494</v>
      </c>
      <c r="F9" s="126">
        <v>1572</v>
      </c>
      <c r="G9" s="126">
        <v>111</v>
      </c>
      <c r="H9" s="126">
        <v>12</v>
      </c>
      <c r="I9" s="126">
        <v>28</v>
      </c>
      <c r="J9" s="126">
        <v>314</v>
      </c>
      <c r="K9" s="92" t="s">
        <v>194</v>
      </c>
      <c r="L9" s="92" t="s">
        <v>194</v>
      </c>
    </row>
    <row r="10" spans="1:20" ht="6" customHeight="1">
      <c r="B10" s="844" t="s">
        <v>435</v>
      </c>
      <c r="C10" s="126"/>
      <c r="D10" s="131"/>
      <c r="E10" s="126"/>
      <c r="F10" s="126"/>
      <c r="G10" s="126"/>
      <c r="H10" s="126"/>
      <c r="I10" s="126"/>
      <c r="J10" s="126"/>
      <c r="K10" s="126"/>
      <c r="L10" s="92"/>
    </row>
    <row r="11" spans="1:20" ht="12" customHeight="1">
      <c r="B11" s="844"/>
      <c r="C11" s="121" t="s">
        <v>499</v>
      </c>
      <c r="D11" s="126">
        <v>399</v>
      </c>
      <c r="E11" s="126">
        <v>45</v>
      </c>
      <c r="F11" s="126">
        <v>279</v>
      </c>
      <c r="G11" s="92" t="s">
        <v>194</v>
      </c>
      <c r="H11" s="92">
        <v>3</v>
      </c>
      <c r="I11" s="126">
        <v>16</v>
      </c>
      <c r="J11" s="126">
        <v>56</v>
      </c>
      <c r="K11" s="92" t="s">
        <v>194</v>
      </c>
      <c r="L11" s="132" t="s">
        <v>194</v>
      </c>
    </row>
    <row r="12" spans="1:20" ht="12" customHeight="1">
      <c r="B12" s="844"/>
      <c r="C12" s="120" t="s">
        <v>374</v>
      </c>
      <c r="D12" s="126">
        <v>325</v>
      </c>
      <c r="E12" s="126">
        <v>28</v>
      </c>
      <c r="F12" s="126">
        <v>243</v>
      </c>
      <c r="G12" s="92" t="s">
        <v>194</v>
      </c>
      <c r="H12" s="92">
        <v>3</v>
      </c>
      <c r="I12" s="126">
        <v>9</v>
      </c>
      <c r="J12" s="126">
        <v>42</v>
      </c>
      <c r="K12" s="92" t="s">
        <v>194</v>
      </c>
      <c r="L12" s="132" t="s">
        <v>194</v>
      </c>
    </row>
    <row r="13" spans="1:20" ht="12" customHeight="1">
      <c r="B13" s="844"/>
      <c r="C13" s="120" t="s">
        <v>513</v>
      </c>
      <c r="D13" s="126">
        <v>307</v>
      </c>
      <c r="E13" s="126">
        <v>27</v>
      </c>
      <c r="F13" s="126">
        <v>246</v>
      </c>
      <c r="G13" s="92" t="s">
        <v>194</v>
      </c>
      <c r="H13" s="92">
        <v>4</v>
      </c>
      <c r="I13" s="126">
        <v>7</v>
      </c>
      <c r="J13" s="126">
        <v>23</v>
      </c>
      <c r="K13" s="92" t="s">
        <v>194</v>
      </c>
      <c r="L13" s="132" t="s">
        <v>194</v>
      </c>
    </row>
    <row r="14" spans="1:20">
      <c r="B14" s="126" t="s">
        <v>207</v>
      </c>
      <c r="C14" s="126"/>
      <c r="D14" s="131"/>
      <c r="E14" s="126"/>
      <c r="F14" s="126"/>
      <c r="G14" s="126"/>
      <c r="H14" s="126"/>
      <c r="I14" s="126"/>
      <c r="J14" s="126"/>
      <c r="K14" s="126"/>
      <c r="L14" s="92"/>
    </row>
    <row r="15" spans="1:20" ht="6" customHeight="1">
      <c r="B15" s="844" t="s">
        <v>205</v>
      </c>
      <c r="C15" s="126"/>
      <c r="D15" s="131"/>
      <c r="E15" s="126"/>
      <c r="F15" s="126"/>
      <c r="G15" s="126"/>
      <c r="H15" s="126"/>
      <c r="I15" s="126"/>
      <c r="J15" s="126"/>
      <c r="K15" s="126"/>
      <c r="L15" s="92"/>
    </row>
    <row r="16" spans="1:20" ht="12" customHeight="1">
      <c r="B16" s="844"/>
      <c r="C16" s="121" t="s">
        <v>499</v>
      </c>
      <c r="D16" s="126">
        <v>1294</v>
      </c>
      <c r="E16" s="126">
        <v>395</v>
      </c>
      <c r="F16" s="126">
        <v>634</v>
      </c>
      <c r="G16" s="126">
        <v>91</v>
      </c>
      <c r="H16" s="126">
        <v>14</v>
      </c>
      <c r="I16" s="126">
        <v>16</v>
      </c>
      <c r="J16" s="126">
        <v>142</v>
      </c>
      <c r="K16" s="126">
        <v>2</v>
      </c>
      <c r="L16" s="92" t="s">
        <v>194</v>
      </c>
    </row>
    <row r="17" spans="2:20" ht="12" customHeight="1">
      <c r="B17" s="844"/>
      <c r="C17" s="120" t="s">
        <v>374</v>
      </c>
      <c r="D17" s="126">
        <v>1218</v>
      </c>
      <c r="E17" s="126">
        <v>374</v>
      </c>
      <c r="F17" s="126">
        <v>626</v>
      </c>
      <c r="G17" s="126">
        <v>72</v>
      </c>
      <c r="H17" s="126">
        <v>8</v>
      </c>
      <c r="I17" s="126">
        <v>12</v>
      </c>
      <c r="J17" s="126">
        <v>126</v>
      </c>
      <c r="K17" s="92" t="s">
        <v>194</v>
      </c>
      <c r="L17" s="92" t="s">
        <v>194</v>
      </c>
    </row>
    <row r="18" spans="2:20" ht="12" customHeight="1">
      <c r="B18" s="844"/>
      <c r="C18" s="120" t="s">
        <v>513</v>
      </c>
      <c r="D18" s="126">
        <v>1260</v>
      </c>
      <c r="E18" s="126">
        <v>386</v>
      </c>
      <c r="F18" s="126">
        <v>625</v>
      </c>
      <c r="G18" s="126">
        <v>78</v>
      </c>
      <c r="H18" s="126">
        <v>6</v>
      </c>
      <c r="I18" s="126">
        <v>17</v>
      </c>
      <c r="J18" s="126">
        <v>148</v>
      </c>
      <c r="K18" s="92" t="s">
        <v>194</v>
      </c>
      <c r="L18" s="92" t="s">
        <v>194</v>
      </c>
    </row>
    <row r="19" spans="2:20" ht="6" customHeight="1">
      <c r="B19" s="844" t="s">
        <v>206</v>
      </c>
      <c r="C19" s="126"/>
      <c r="D19" s="131"/>
      <c r="E19" s="126"/>
      <c r="F19" s="126"/>
      <c r="G19" s="126"/>
      <c r="H19" s="126"/>
      <c r="I19" s="126"/>
      <c r="J19" s="126"/>
      <c r="K19" s="126"/>
      <c r="L19" s="92"/>
    </row>
    <row r="20" spans="2:20" ht="12" customHeight="1">
      <c r="B20" s="844"/>
      <c r="C20" s="121" t="s">
        <v>499</v>
      </c>
      <c r="D20" s="126">
        <v>107</v>
      </c>
      <c r="E20" s="126">
        <v>23</v>
      </c>
      <c r="F20" s="126">
        <v>59</v>
      </c>
      <c r="G20" s="92" t="s">
        <v>194</v>
      </c>
      <c r="H20" s="92">
        <v>1</v>
      </c>
      <c r="I20" s="126">
        <v>7</v>
      </c>
      <c r="J20" s="126">
        <v>17</v>
      </c>
      <c r="K20" s="92" t="s">
        <v>194</v>
      </c>
      <c r="L20" s="132" t="s">
        <v>194</v>
      </c>
    </row>
    <row r="21" spans="2:20" ht="12" customHeight="1">
      <c r="B21" s="844"/>
      <c r="C21" s="120" t="s">
        <v>374</v>
      </c>
      <c r="D21" s="126">
        <v>85</v>
      </c>
      <c r="E21" s="126">
        <v>15</v>
      </c>
      <c r="F21" s="126">
        <v>56</v>
      </c>
      <c r="G21" s="92" t="s">
        <v>194</v>
      </c>
      <c r="H21" s="92" t="s">
        <v>194</v>
      </c>
      <c r="I21" s="126">
        <v>1</v>
      </c>
      <c r="J21" s="126">
        <v>13</v>
      </c>
      <c r="K21" s="92" t="s">
        <v>194</v>
      </c>
      <c r="L21" s="132" t="s">
        <v>194</v>
      </c>
    </row>
    <row r="22" spans="2:20" ht="12" customHeight="1">
      <c r="B22" s="844"/>
      <c r="C22" s="120" t="s">
        <v>513</v>
      </c>
      <c r="D22" s="126">
        <v>70</v>
      </c>
      <c r="E22" s="126">
        <v>13</v>
      </c>
      <c r="F22" s="126">
        <v>49</v>
      </c>
      <c r="G22" s="92" t="s">
        <v>434</v>
      </c>
      <c r="H22" s="132">
        <v>2</v>
      </c>
      <c r="I22" s="126">
        <v>2</v>
      </c>
      <c r="J22" s="126">
        <v>4</v>
      </c>
      <c r="K22" s="132" t="s">
        <v>194</v>
      </c>
      <c r="L22" s="132" t="s">
        <v>194</v>
      </c>
    </row>
    <row r="23" spans="2:20">
      <c r="B23" s="126" t="s">
        <v>208</v>
      </c>
      <c r="C23" s="126"/>
      <c r="D23" s="131"/>
      <c r="E23" s="126"/>
      <c r="F23" s="126"/>
      <c r="G23" s="126"/>
      <c r="H23" s="126"/>
      <c r="I23" s="126"/>
      <c r="J23" s="126"/>
      <c r="K23" s="126"/>
      <c r="L23" s="92"/>
    </row>
    <row r="24" spans="2:20" ht="6" customHeight="1">
      <c r="B24" s="844" t="s">
        <v>205</v>
      </c>
      <c r="C24" s="126"/>
      <c r="D24" s="131"/>
      <c r="E24" s="126"/>
      <c r="F24" s="126"/>
      <c r="G24" s="126"/>
      <c r="H24" s="126"/>
      <c r="I24" s="126"/>
      <c r="J24" s="126"/>
      <c r="K24" s="126"/>
      <c r="L24" s="92"/>
    </row>
    <row r="25" spans="2:20" ht="12" customHeight="1">
      <c r="B25" s="844"/>
      <c r="C25" s="121" t="s">
        <v>499</v>
      </c>
      <c r="D25" s="126">
        <v>1214</v>
      </c>
      <c r="E25" s="126">
        <v>129</v>
      </c>
      <c r="F25" s="126">
        <v>900</v>
      </c>
      <c r="G25" s="126">
        <v>38</v>
      </c>
      <c r="H25" s="126">
        <v>7</v>
      </c>
      <c r="I25" s="126">
        <v>31</v>
      </c>
      <c r="J25" s="126">
        <v>108</v>
      </c>
      <c r="K25" s="126">
        <v>1</v>
      </c>
      <c r="L25" s="92" t="s">
        <v>194</v>
      </c>
    </row>
    <row r="26" spans="2:20" ht="12" customHeight="1">
      <c r="B26" s="844"/>
      <c r="C26" s="120" t="s">
        <v>374</v>
      </c>
      <c r="D26" s="126">
        <v>1305</v>
      </c>
      <c r="E26" s="126">
        <v>130</v>
      </c>
      <c r="F26" s="126">
        <v>982</v>
      </c>
      <c r="G26" s="126">
        <v>48</v>
      </c>
      <c r="H26" s="126">
        <v>14</v>
      </c>
      <c r="I26" s="126">
        <v>20</v>
      </c>
      <c r="J26" s="126">
        <v>110</v>
      </c>
      <c r="K26" s="126">
        <v>1</v>
      </c>
      <c r="L26" s="92" t="s">
        <v>194</v>
      </c>
    </row>
    <row r="27" spans="2:20" ht="12" customHeight="1">
      <c r="B27" s="844"/>
      <c r="C27" s="120" t="s">
        <v>513</v>
      </c>
      <c r="D27" s="126">
        <v>1271</v>
      </c>
      <c r="E27" s="126">
        <v>108</v>
      </c>
      <c r="F27" s="126">
        <v>947</v>
      </c>
      <c r="G27" s="126">
        <v>33</v>
      </c>
      <c r="H27" s="126">
        <v>6</v>
      </c>
      <c r="I27" s="126">
        <v>11</v>
      </c>
      <c r="J27" s="126">
        <v>166</v>
      </c>
      <c r="K27" s="92" t="s">
        <v>194</v>
      </c>
      <c r="L27" s="92" t="s">
        <v>194</v>
      </c>
    </row>
    <row r="28" spans="2:20" ht="6" customHeight="1">
      <c r="B28" s="844" t="s">
        <v>206</v>
      </c>
      <c r="C28" s="126"/>
      <c r="D28" s="131"/>
      <c r="E28" s="126"/>
      <c r="F28" s="126"/>
      <c r="G28" s="126"/>
      <c r="H28" s="126"/>
      <c r="I28" s="126"/>
      <c r="J28" s="126"/>
      <c r="K28" s="126"/>
      <c r="L28" s="92"/>
    </row>
    <row r="29" spans="2:20" ht="12" customHeight="1">
      <c r="B29" s="845"/>
      <c r="C29" s="121" t="s">
        <v>499</v>
      </c>
      <c r="D29" s="105">
        <v>292</v>
      </c>
      <c r="E29" s="105">
        <v>22</v>
      </c>
      <c r="F29" s="105">
        <v>220</v>
      </c>
      <c r="G29" s="64" t="s">
        <v>194</v>
      </c>
      <c r="H29" s="64">
        <v>2</v>
      </c>
      <c r="I29" s="105">
        <v>9</v>
      </c>
      <c r="J29" s="105">
        <v>39</v>
      </c>
      <c r="K29" s="92" t="s">
        <v>194</v>
      </c>
      <c r="L29" s="132" t="s">
        <v>194</v>
      </c>
    </row>
    <row r="30" spans="2:20" ht="12" customHeight="1">
      <c r="B30" s="845"/>
      <c r="C30" s="120" t="s">
        <v>374</v>
      </c>
      <c r="D30" s="131">
        <v>240</v>
      </c>
      <c r="E30" s="105">
        <v>13</v>
      </c>
      <c r="F30" s="105">
        <v>187</v>
      </c>
      <c r="G30" s="64" t="s">
        <v>194</v>
      </c>
      <c r="H30" s="64">
        <v>3</v>
      </c>
      <c r="I30" s="105">
        <v>8</v>
      </c>
      <c r="J30" s="105">
        <v>29</v>
      </c>
      <c r="K30" s="64" t="s">
        <v>194</v>
      </c>
      <c r="L30" s="133" t="s">
        <v>194</v>
      </c>
    </row>
    <row r="31" spans="2:20" ht="12" customHeight="1" thickBot="1">
      <c r="B31" s="846"/>
      <c r="C31" s="134" t="s">
        <v>513</v>
      </c>
      <c r="D31" s="135">
        <v>237</v>
      </c>
      <c r="E31" s="108">
        <v>14</v>
      </c>
      <c r="F31" s="108">
        <v>197</v>
      </c>
      <c r="G31" s="57" t="s">
        <v>194</v>
      </c>
      <c r="H31" s="57">
        <v>2</v>
      </c>
      <c r="I31" s="108">
        <v>5</v>
      </c>
      <c r="J31" s="108">
        <v>19</v>
      </c>
      <c r="K31" s="136" t="s">
        <v>194</v>
      </c>
      <c r="L31" s="136" t="s">
        <v>194</v>
      </c>
    </row>
    <row r="32" spans="2:20" s="126" customFormat="1" ht="12">
      <c r="B32" s="99" t="s">
        <v>433</v>
      </c>
      <c r="C32" s="79"/>
      <c r="D32" s="79"/>
      <c r="E32" s="79"/>
      <c r="F32" s="79"/>
      <c r="G32" s="79"/>
      <c r="H32" s="79"/>
      <c r="I32" s="79"/>
      <c r="J32" s="79"/>
      <c r="K32" s="137"/>
      <c r="L32" s="137"/>
      <c r="T32" s="105"/>
    </row>
    <row r="33" spans="2:20" s="126" customFormat="1" ht="12">
      <c r="B33" s="119" t="s">
        <v>432</v>
      </c>
      <c r="C33" s="91"/>
      <c r="D33" s="91"/>
      <c r="E33" s="91"/>
      <c r="F33" s="91"/>
      <c r="G33" s="91"/>
      <c r="H33" s="91"/>
      <c r="I33" s="91"/>
      <c r="J33" s="91"/>
      <c r="T33" s="105"/>
    </row>
    <row r="34" spans="2:20" s="126" customFormat="1" ht="12">
      <c r="B34" s="119" t="s">
        <v>295</v>
      </c>
      <c r="C34" s="91"/>
      <c r="D34" s="91"/>
      <c r="E34" s="91"/>
      <c r="F34" s="91"/>
      <c r="G34" s="91"/>
      <c r="H34" s="91"/>
      <c r="I34" s="91"/>
      <c r="J34" s="91"/>
      <c r="T34" s="105"/>
    </row>
    <row r="35" spans="2:20" s="126" customFormat="1" ht="12">
      <c r="B35" s="119" t="s">
        <v>218</v>
      </c>
      <c r="C35" s="91"/>
      <c r="D35" s="91"/>
      <c r="E35" s="91"/>
      <c r="F35" s="91"/>
      <c r="G35" s="91"/>
      <c r="H35" s="91"/>
      <c r="I35" s="91"/>
      <c r="J35" s="91"/>
      <c r="T35" s="105"/>
    </row>
  </sheetData>
  <mergeCells count="7">
    <mergeCell ref="B2:L2"/>
    <mergeCell ref="B10:B13"/>
    <mergeCell ref="B6:B9"/>
    <mergeCell ref="B28:B31"/>
    <mergeCell ref="B24:B27"/>
    <mergeCell ref="B19:B22"/>
    <mergeCell ref="B15:B18"/>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2"/>
  <sheetViews>
    <sheetView showGridLines="0" zoomScaleNormal="100" zoomScaleSheetLayoutView="80" workbookViewId="0"/>
  </sheetViews>
  <sheetFormatPr defaultColWidth="14.625" defaultRowHeight="13.5"/>
  <cols>
    <col min="1" max="1" width="14.125" style="52" bestFit="1" customWidth="1"/>
    <col min="2" max="2" width="14" style="52" customWidth="1"/>
    <col min="3" max="14" width="6.5" style="52" customWidth="1"/>
    <col min="15" max="21" width="14.625" style="52"/>
    <col min="22" max="22" width="14.625" style="101"/>
    <col min="23" max="16384" width="14.625" style="52"/>
  </cols>
  <sheetData>
    <row r="2" spans="1:22" s="83" customFormat="1" ht="21">
      <c r="A2" s="102"/>
      <c r="B2" s="652" t="s">
        <v>573</v>
      </c>
      <c r="C2" s="653"/>
      <c r="D2" s="653"/>
      <c r="E2" s="653"/>
      <c r="F2" s="653"/>
      <c r="G2" s="653"/>
      <c r="H2" s="653"/>
      <c r="I2" s="653"/>
      <c r="J2" s="653"/>
      <c r="K2" s="653"/>
      <c r="L2" s="653"/>
      <c r="M2" s="653"/>
      <c r="N2" s="653"/>
      <c r="O2" s="138"/>
      <c r="V2" s="103"/>
    </row>
    <row r="3" spans="1:22" ht="14.25" thickBot="1">
      <c r="B3" s="108"/>
      <c r="C3" s="108"/>
      <c r="D3" s="108"/>
      <c r="E3" s="108"/>
      <c r="F3" s="108"/>
      <c r="G3" s="108"/>
      <c r="H3" s="108"/>
      <c r="I3" s="108"/>
      <c r="J3" s="108"/>
      <c r="K3" s="108"/>
      <c r="L3" s="108"/>
      <c r="M3" s="108"/>
      <c r="N3" s="48" t="s">
        <v>258</v>
      </c>
    </row>
    <row r="4" spans="1:22" s="85" customFormat="1" ht="12" customHeight="1">
      <c r="B4" s="657" t="s">
        <v>195</v>
      </c>
      <c r="C4" s="822" t="s">
        <v>230</v>
      </c>
      <c r="D4" s="847"/>
      <c r="E4" s="847"/>
      <c r="F4" s="847"/>
      <c r="G4" s="847"/>
      <c r="H4" s="847"/>
      <c r="I4" s="847"/>
      <c r="J4" s="847"/>
      <c r="K4" s="657"/>
      <c r="L4" s="826" t="s">
        <v>231</v>
      </c>
      <c r="M4" s="827"/>
      <c r="N4" s="827"/>
      <c r="V4" s="113"/>
    </row>
    <row r="5" spans="1:22" s="85" customFormat="1" ht="12" customHeight="1">
      <c r="B5" s="667"/>
      <c r="C5" s="832" t="s">
        <v>232</v>
      </c>
      <c r="D5" s="833"/>
      <c r="E5" s="834"/>
      <c r="F5" s="832" t="s">
        <v>233</v>
      </c>
      <c r="G5" s="833"/>
      <c r="H5" s="833"/>
      <c r="I5" s="848" t="s">
        <v>321</v>
      </c>
      <c r="J5" s="849"/>
      <c r="K5" s="850"/>
      <c r="L5" s="829"/>
      <c r="M5" s="829"/>
      <c r="N5" s="829"/>
      <c r="V5" s="113"/>
    </row>
    <row r="6" spans="1:22" s="85" customFormat="1" ht="12" customHeight="1">
      <c r="B6" s="658"/>
      <c r="C6" s="39" t="s">
        <v>35</v>
      </c>
      <c r="D6" s="39" t="s">
        <v>39</v>
      </c>
      <c r="E6" s="39" t="s">
        <v>40</v>
      </c>
      <c r="F6" s="39" t="s">
        <v>35</v>
      </c>
      <c r="G6" s="39" t="s">
        <v>39</v>
      </c>
      <c r="H6" s="39" t="s">
        <v>40</v>
      </c>
      <c r="I6" s="39" t="s">
        <v>35</v>
      </c>
      <c r="J6" s="39" t="s">
        <v>39</v>
      </c>
      <c r="K6" s="39" t="s">
        <v>40</v>
      </c>
      <c r="L6" s="39" t="s">
        <v>35</v>
      </c>
      <c r="M6" s="39" t="s">
        <v>39</v>
      </c>
      <c r="N6" s="39" t="s">
        <v>40</v>
      </c>
      <c r="V6" s="113"/>
    </row>
    <row r="7" spans="1:22" ht="12" customHeight="1">
      <c r="B7" s="139" t="s">
        <v>524</v>
      </c>
      <c r="C7" s="105">
        <v>700</v>
      </c>
      <c r="D7" s="105">
        <v>485</v>
      </c>
      <c r="E7" s="105">
        <v>215</v>
      </c>
      <c r="F7" s="105">
        <v>143</v>
      </c>
      <c r="G7" s="105">
        <v>93</v>
      </c>
      <c r="H7" s="105">
        <v>50</v>
      </c>
      <c r="I7" s="105">
        <v>47</v>
      </c>
      <c r="J7" s="105">
        <v>28</v>
      </c>
      <c r="K7" s="105">
        <v>19</v>
      </c>
      <c r="L7" s="105">
        <v>146</v>
      </c>
      <c r="M7" s="105">
        <v>115</v>
      </c>
      <c r="N7" s="105">
        <v>31</v>
      </c>
    </row>
    <row r="8" spans="1:22" ht="12" customHeight="1">
      <c r="B8" s="120" t="s">
        <v>378</v>
      </c>
      <c r="C8" s="131">
        <v>721</v>
      </c>
      <c r="D8" s="105">
        <v>499</v>
      </c>
      <c r="E8" s="105">
        <v>222</v>
      </c>
      <c r="F8" s="105">
        <v>135</v>
      </c>
      <c r="G8" s="105">
        <v>83</v>
      </c>
      <c r="H8" s="105">
        <v>52</v>
      </c>
      <c r="I8" s="105">
        <v>39</v>
      </c>
      <c r="J8" s="105">
        <v>21</v>
      </c>
      <c r="K8" s="105">
        <v>18</v>
      </c>
      <c r="L8" s="105">
        <v>166</v>
      </c>
      <c r="M8" s="105">
        <v>139</v>
      </c>
      <c r="N8" s="105">
        <v>27</v>
      </c>
    </row>
    <row r="9" spans="1:22" ht="12" customHeight="1" thickBot="1">
      <c r="B9" s="140" t="s">
        <v>525</v>
      </c>
      <c r="C9" s="135">
        <v>707</v>
      </c>
      <c r="D9" s="108">
        <v>492</v>
      </c>
      <c r="E9" s="108">
        <v>215</v>
      </c>
      <c r="F9" s="108">
        <v>147</v>
      </c>
      <c r="G9" s="108">
        <v>111</v>
      </c>
      <c r="H9" s="108">
        <v>36</v>
      </c>
      <c r="I9" s="108">
        <v>41</v>
      </c>
      <c r="J9" s="108">
        <v>24</v>
      </c>
      <c r="K9" s="108">
        <v>17</v>
      </c>
      <c r="L9" s="108">
        <v>152</v>
      </c>
      <c r="M9" s="108">
        <v>133</v>
      </c>
      <c r="N9" s="108">
        <v>19</v>
      </c>
    </row>
    <row r="10" spans="1:22" ht="12" customHeight="1">
      <c r="B10" s="99" t="s">
        <v>458</v>
      </c>
      <c r="C10" s="79"/>
      <c r="D10" s="79"/>
      <c r="E10" s="79"/>
      <c r="F10" s="79"/>
      <c r="G10" s="79"/>
      <c r="H10" s="79"/>
      <c r="I10" s="79"/>
      <c r="J10" s="79"/>
      <c r="K10" s="79"/>
      <c r="L10" s="79"/>
      <c r="M10" s="79"/>
      <c r="N10" s="137"/>
    </row>
    <row r="11" spans="1:22" ht="12" customHeight="1">
      <c r="B11" s="99" t="s">
        <v>459</v>
      </c>
      <c r="C11" s="79"/>
      <c r="D11" s="79"/>
      <c r="E11" s="79"/>
      <c r="F11" s="79"/>
      <c r="G11" s="79"/>
      <c r="H11" s="79"/>
      <c r="I11" s="79"/>
      <c r="J11" s="79"/>
      <c r="K11" s="79"/>
      <c r="L11" s="79"/>
      <c r="M11" s="79"/>
      <c r="N11" s="137"/>
    </row>
    <row r="12" spans="1:22" ht="12" customHeight="1">
      <c r="B12" s="119" t="s">
        <v>218</v>
      </c>
      <c r="C12" s="91"/>
      <c r="D12" s="91"/>
      <c r="E12" s="91"/>
      <c r="F12" s="91"/>
      <c r="G12" s="91"/>
      <c r="H12" s="91"/>
      <c r="I12" s="91"/>
      <c r="J12" s="91"/>
      <c r="K12" s="91"/>
      <c r="L12" s="91"/>
      <c r="M12" s="91"/>
      <c r="N12" s="126"/>
    </row>
  </sheetData>
  <mergeCells count="7">
    <mergeCell ref="B2:N2"/>
    <mergeCell ref="L4:N5"/>
    <mergeCell ref="B4:B6"/>
    <mergeCell ref="F5:H5"/>
    <mergeCell ref="C5:E5"/>
    <mergeCell ref="C4:K4"/>
    <mergeCell ref="I5:K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7"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5"/>
  <sheetViews>
    <sheetView showGridLines="0" zoomScaleNormal="100" zoomScaleSheetLayoutView="85" workbookViewId="0"/>
  </sheetViews>
  <sheetFormatPr defaultColWidth="14.625" defaultRowHeight="12"/>
  <cols>
    <col min="1" max="1" width="14.625" style="126"/>
    <col min="2" max="5" width="2.125" style="126" customWidth="1"/>
    <col min="6" max="6" width="19.25" style="126" customWidth="1"/>
    <col min="7" max="8" width="11.875" style="126" customWidth="1"/>
    <col min="9" max="12" width="10.25" style="126" customWidth="1"/>
    <col min="13" max="17" width="14.625" style="126"/>
    <col min="18" max="18" width="14.625" style="105"/>
    <col min="19" max="16384" width="14.625" style="126"/>
  </cols>
  <sheetData>
    <row r="2" spans="1:18" s="83" customFormat="1" ht="21">
      <c r="A2" s="102"/>
      <c r="B2" s="857" t="s">
        <v>564</v>
      </c>
      <c r="C2" s="858"/>
      <c r="D2" s="858"/>
      <c r="E2" s="858"/>
      <c r="F2" s="858"/>
      <c r="G2" s="858"/>
      <c r="H2" s="858"/>
      <c r="I2" s="858"/>
      <c r="J2" s="858"/>
      <c r="K2" s="858"/>
      <c r="L2" s="858"/>
      <c r="R2" s="103"/>
    </row>
    <row r="3" spans="1:18" ht="12.75" thickBot="1">
      <c r="B3" s="394"/>
      <c r="C3" s="394"/>
      <c r="D3" s="394"/>
      <c r="E3" s="394"/>
      <c r="F3" s="394"/>
      <c r="G3" s="394"/>
      <c r="H3" s="394"/>
      <c r="I3" s="394"/>
      <c r="J3" s="394"/>
      <c r="K3" s="395"/>
      <c r="L3" s="396" t="s">
        <v>326</v>
      </c>
    </row>
    <row r="4" spans="1:18" s="384" customFormat="1">
      <c r="B4" s="859" t="s">
        <v>202</v>
      </c>
      <c r="C4" s="859"/>
      <c r="D4" s="859"/>
      <c r="E4" s="859"/>
      <c r="F4" s="860"/>
      <c r="G4" s="863" t="s">
        <v>209</v>
      </c>
      <c r="H4" s="851" t="s">
        <v>336</v>
      </c>
      <c r="I4" s="852"/>
      <c r="J4" s="852"/>
      <c r="K4" s="852"/>
      <c r="L4" s="852"/>
      <c r="R4" s="385"/>
    </row>
    <row r="5" spans="1:18" s="384" customFormat="1">
      <c r="B5" s="861"/>
      <c r="C5" s="861"/>
      <c r="D5" s="861"/>
      <c r="E5" s="861"/>
      <c r="F5" s="862"/>
      <c r="G5" s="864"/>
      <c r="H5" s="397" t="s">
        <v>337</v>
      </c>
      <c r="I5" s="397" t="s">
        <v>106</v>
      </c>
      <c r="J5" s="397" t="s">
        <v>103</v>
      </c>
      <c r="K5" s="398" t="s">
        <v>104</v>
      </c>
      <c r="L5" s="399" t="s">
        <v>34</v>
      </c>
      <c r="R5" s="385"/>
    </row>
    <row r="6" spans="1:18" ht="12" customHeight="1">
      <c r="B6" s="853" t="s">
        <v>338</v>
      </c>
      <c r="C6" s="853"/>
      <c r="D6" s="853"/>
      <c r="E6" s="853"/>
      <c r="F6" s="853"/>
      <c r="G6" s="401"/>
      <c r="H6" s="402"/>
      <c r="I6" s="402"/>
      <c r="J6" s="402"/>
      <c r="K6" s="402"/>
      <c r="L6" s="403"/>
    </row>
    <row r="7" spans="1:18">
      <c r="B7" s="402"/>
      <c r="C7" s="402"/>
      <c r="D7" s="402" t="s">
        <v>460</v>
      </c>
      <c r="E7" s="404"/>
      <c r="F7" s="405"/>
      <c r="G7" s="402">
        <v>128219083</v>
      </c>
      <c r="H7" s="402">
        <v>109303845</v>
      </c>
      <c r="I7" s="402">
        <v>5060645</v>
      </c>
      <c r="J7" s="402">
        <v>44316326</v>
      </c>
      <c r="K7" s="402">
        <v>28280639</v>
      </c>
      <c r="L7" s="402">
        <v>7579412</v>
      </c>
    </row>
    <row r="8" spans="1:18">
      <c r="B8" s="402"/>
      <c r="C8" s="402"/>
      <c r="D8" s="406" t="s">
        <v>366</v>
      </c>
      <c r="E8" s="404"/>
      <c r="F8" s="405"/>
      <c r="G8" s="402">
        <v>126891387</v>
      </c>
      <c r="H8" s="402">
        <v>106391116</v>
      </c>
      <c r="I8" s="402">
        <v>4733606</v>
      </c>
      <c r="J8" s="402">
        <v>43124319</v>
      </c>
      <c r="K8" s="402">
        <v>27112130</v>
      </c>
      <c r="L8" s="402">
        <v>7574524</v>
      </c>
    </row>
    <row r="9" spans="1:18">
      <c r="B9" s="402"/>
      <c r="C9" s="402"/>
      <c r="D9" s="406" t="s">
        <v>461</v>
      </c>
      <c r="E9" s="404"/>
      <c r="F9" s="407"/>
      <c r="G9" s="402">
        <v>125309120</v>
      </c>
      <c r="H9" s="402">
        <v>104411303</v>
      </c>
      <c r="I9" s="402">
        <v>5121064</v>
      </c>
      <c r="J9" s="402">
        <v>41349442</v>
      </c>
      <c r="K9" s="402">
        <v>25758521</v>
      </c>
      <c r="L9" s="402">
        <v>8849041</v>
      </c>
    </row>
    <row r="10" spans="1:18" ht="12" customHeight="1">
      <c r="B10" s="854" t="s">
        <v>210</v>
      </c>
      <c r="C10" s="854"/>
      <c r="D10" s="854"/>
      <c r="E10" s="854"/>
      <c r="F10" s="854"/>
      <c r="G10" s="401"/>
      <c r="H10" s="402"/>
      <c r="I10" s="402"/>
      <c r="J10" s="402"/>
      <c r="K10" s="402"/>
      <c r="L10" s="402"/>
    </row>
    <row r="11" spans="1:18" ht="12" customHeight="1">
      <c r="B11" s="402"/>
      <c r="C11" s="853" t="s">
        <v>339</v>
      </c>
      <c r="D11" s="854"/>
      <c r="E11" s="854"/>
      <c r="F11" s="855"/>
      <c r="G11" s="402">
        <v>117137424</v>
      </c>
      <c r="H11" s="402">
        <v>98462457</v>
      </c>
      <c r="I11" s="402">
        <v>4903953</v>
      </c>
      <c r="J11" s="402">
        <v>39678551</v>
      </c>
      <c r="K11" s="402">
        <v>23563243</v>
      </c>
      <c r="L11" s="402">
        <v>8474041</v>
      </c>
    </row>
    <row r="12" spans="1:18" ht="12" customHeight="1">
      <c r="B12" s="402"/>
      <c r="C12" s="402"/>
      <c r="D12" s="853" t="s">
        <v>340</v>
      </c>
      <c r="E12" s="853"/>
      <c r="F12" s="856"/>
      <c r="G12" s="402">
        <v>17559071</v>
      </c>
      <c r="H12" s="402">
        <v>15697208</v>
      </c>
      <c r="I12" s="402">
        <v>136629</v>
      </c>
      <c r="J12" s="402">
        <v>8268598</v>
      </c>
      <c r="K12" s="402">
        <v>5063384</v>
      </c>
      <c r="L12" s="402">
        <v>2156665</v>
      </c>
    </row>
    <row r="13" spans="1:18" ht="12" customHeight="1">
      <c r="B13" s="402"/>
      <c r="C13" s="402"/>
      <c r="D13" s="853" t="s">
        <v>341</v>
      </c>
      <c r="E13" s="853"/>
      <c r="F13" s="856"/>
      <c r="G13" s="402">
        <v>68909862</v>
      </c>
      <c r="H13" s="402">
        <v>62381994</v>
      </c>
      <c r="I13" s="409">
        <v>1148</v>
      </c>
      <c r="J13" s="402">
        <v>22251294</v>
      </c>
      <c r="K13" s="402">
        <v>12929704</v>
      </c>
      <c r="L13" s="402">
        <v>6317376</v>
      </c>
    </row>
    <row r="14" spans="1:18" ht="12" customHeight="1">
      <c r="B14" s="402"/>
      <c r="C14" s="402"/>
      <c r="D14" s="853" t="s">
        <v>342</v>
      </c>
      <c r="E14" s="853"/>
      <c r="F14" s="856"/>
      <c r="G14" s="402">
        <v>30668491</v>
      </c>
      <c r="H14" s="402">
        <v>20383255</v>
      </c>
      <c r="I14" s="402">
        <v>4766176</v>
      </c>
      <c r="J14" s="402">
        <v>9158659</v>
      </c>
      <c r="K14" s="402">
        <v>5570155</v>
      </c>
      <c r="L14" s="409" t="s">
        <v>462</v>
      </c>
    </row>
    <row r="15" spans="1:18" ht="12" customHeight="1">
      <c r="B15" s="402"/>
      <c r="C15" s="854" t="s">
        <v>219</v>
      </c>
      <c r="D15" s="854"/>
      <c r="E15" s="854"/>
      <c r="F15" s="855"/>
      <c r="G15" s="402">
        <v>8104900</v>
      </c>
      <c r="H15" s="402">
        <v>5947100</v>
      </c>
      <c r="I15" s="402">
        <v>216491</v>
      </c>
      <c r="J15" s="402">
        <v>1670451</v>
      </c>
      <c r="K15" s="402">
        <v>2195158</v>
      </c>
      <c r="L15" s="402">
        <v>375000</v>
      </c>
    </row>
    <row r="16" spans="1:18" ht="12" customHeight="1">
      <c r="B16" s="402"/>
      <c r="C16" s="853" t="s">
        <v>365</v>
      </c>
      <c r="D16" s="853"/>
      <c r="E16" s="853"/>
      <c r="F16" s="856"/>
      <c r="G16" s="402">
        <v>66796</v>
      </c>
      <c r="H16" s="402">
        <v>1746</v>
      </c>
      <c r="I16" s="409">
        <v>620</v>
      </c>
      <c r="J16" s="402">
        <v>440</v>
      </c>
      <c r="K16" s="409">
        <v>120</v>
      </c>
      <c r="L16" s="409" t="s">
        <v>463</v>
      </c>
    </row>
    <row r="17" spans="2:12" ht="12" customHeight="1">
      <c r="B17" s="853" t="s">
        <v>343</v>
      </c>
      <c r="C17" s="854"/>
      <c r="D17" s="854"/>
      <c r="E17" s="854"/>
      <c r="F17" s="854"/>
      <c r="G17" s="401"/>
      <c r="H17" s="402"/>
      <c r="I17" s="410"/>
      <c r="J17" s="402"/>
      <c r="K17" s="402"/>
      <c r="L17" s="402"/>
    </row>
    <row r="18" spans="2:12" ht="12" customHeight="1">
      <c r="B18" s="402"/>
      <c r="C18" s="854" t="s">
        <v>344</v>
      </c>
      <c r="D18" s="854"/>
      <c r="E18" s="854"/>
      <c r="F18" s="854"/>
      <c r="G18" s="411">
        <v>100475508</v>
      </c>
      <c r="H18" s="402">
        <v>85206071</v>
      </c>
      <c r="I18" s="402">
        <v>4440787</v>
      </c>
      <c r="J18" s="402">
        <v>35163011</v>
      </c>
      <c r="K18" s="402">
        <v>20405666</v>
      </c>
      <c r="L18" s="402">
        <v>6749675</v>
      </c>
    </row>
    <row r="19" spans="2:12" ht="12" customHeight="1">
      <c r="B19" s="402"/>
      <c r="C19" s="402"/>
      <c r="D19" s="854" t="s">
        <v>345</v>
      </c>
      <c r="E19" s="854"/>
      <c r="F19" s="854"/>
      <c r="G19" s="412" t="s">
        <v>274</v>
      </c>
      <c r="H19" s="402">
        <v>77105606</v>
      </c>
      <c r="I19" s="402">
        <v>3892578</v>
      </c>
      <c r="J19" s="402">
        <v>31749225</v>
      </c>
      <c r="K19" s="402">
        <v>18115269</v>
      </c>
      <c r="L19" s="402">
        <v>6367896</v>
      </c>
    </row>
    <row r="20" spans="2:12">
      <c r="B20" s="402"/>
      <c r="C20" s="402"/>
      <c r="D20" s="402"/>
      <c r="E20" s="408"/>
      <c r="F20" s="408" t="s">
        <v>346</v>
      </c>
      <c r="G20" s="412" t="s">
        <v>274</v>
      </c>
      <c r="H20" s="402">
        <v>56770506</v>
      </c>
      <c r="I20" s="402">
        <v>2910949</v>
      </c>
      <c r="J20" s="402">
        <v>22767051</v>
      </c>
      <c r="K20" s="402">
        <v>13288002</v>
      </c>
      <c r="L20" s="402">
        <v>4774316</v>
      </c>
    </row>
    <row r="21" spans="2:12">
      <c r="B21" s="402"/>
      <c r="C21" s="402"/>
      <c r="D21" s="402"/>
      <c r="E21" s="402"/>
      <c r="F21" s="400" t="s">
        <v>347</v>
      </c>
      <c r="G21" s="412" t="s">
        <v>274</v>
      </c>
      <c r="H21" s="402">
        <v>20335100</v>
      </c>
      <c r="I21" s="402">
        <v>981629</v>
      </c>
      <c r="J21" s="402">
        <v>8982174</v>
      </c>
      <c r="K21" s="402">
        <v>4827267</v>
      </c>
      <c r="L21" s="402">
        <v>1593580</v>
      </c>
    </row>
    <row r="22" spans="2:12" ht="12" customHeight="1">
      <c r="B22" s="402"/>
      <c r="C22" s="854" t="s">
        <v>348</v>
      </c>
      <c r="D22" s="854"/>
      <c r="E22" s="854"/>
      <c r="F22" s="854"/>
      <c r="G22" s="412" t="s">
        <v>274</v>
      </c>
      <c r="H22" s="402">
        <v>1866493</v>
      </c>
      <c r="I22" s="402">
        <v>109312</v>
      </c>
      <c r="J22" s="402">
        <v>708706</v>
      </c>
      <c r="K22" s="402">
        <v>558202</v>
      </c>
      <c r="L22" s="402">
        <v>68742</v>
      </c>
    </row>
    <row r="23" spans="2:12" ht="12" customHeight="1">
      <c r="B23" s="402"/>
      <c r="C23" s="854" t="s">
        <v>464</v>
      </c>
      <c r="D23" s="854"/>
      <c r="E23" s="854"/>
      <c r="F23" s="854"/>
      <c r="G23" s="412" t="s">
        <v>465</v>
      </c>
      <c r="H23" s="402">
        <v>3692763</v>
      </c>
      <c r="I23" s="402">
        <v>345665</v>
      </c>
      <c r="J23" s="402">
        <v>1515861</v>
      </c>
      <c r="K23" s="402">
        <v>770938</v>
      </c>
      <c r="L23" s="402">
        <v>154587</v>
      </c>
    </row>
    <row r="24" spans="2:12" ht="12" customHeight="1">
      <c r="B24" s="402"/>
      <c r="C24" s="854" t="s">
        <v>466</v>
      </c>
      <c r="D24" s="854"/>
      <c r="E24" s="854"/>
      <c r="F24" s="854"/>
      <c r="G24" s="412" t="s">
        <v>465</v>
      </c>
      <c r="H24" s="402">
        <v>2232710</v>
      </c>
      <c r="I24" s="402">
        <v>83865</v>
      </c>
      <c r="J24" s="402">
        <v>1064840</v>
      </c>
      <c r="K24" s="402">
        <v>842199</v>
      </c>
      <c r="L24" s="402">
        <v>150268</v>
      </c>
    </row>
    <row r="25" spans="2:12" ht="12" customHeight="1">
      <c r="B25" s="402"/>
      <c r="C25" s="854" t="s">
        <v>467</v>
      </c>
      <c r="D25" s="854"/>
      <c r="E25" s="854"/>
      <c r="F25" s="854"/>
      <c r="G25" s="412" t="s">
        <v>465</v>
      </c>
      <c r="H25" s="402">
        <v>308499</v>
      </c>
      <c r="I25" s="402">
        <v>9367</v>
      </c>
      <c r="J25" s="402">
        <v>124379</v>
      </c>
      <c r="K25" s="402">
        <v>119058</v>
      </c>
      <c r="L25" s="402">
        <v>8182</v>
      </c>
    </row>
    <row r="26" spans="2:12" ht="12" customHeight="1">
      <c r="B26" s="402"/>
      <c r="C26" s="854" t="s">
        <v>211</v>
      </c>
      <c r="D26" s="854"/>
      <c r="E26" s="854"/>
      <c r="F26" s="854"/>
      <c r="G26" s="411">
        <v>18647122</v>
      </c>
      <c r="H26" s="402">
        <v>13614293</v>
      </c>
      <c r="I26" s="402">
        <v>602649</v>
      </c>
      <c r="J26" s="402">
        <v>4816521</v>
      </c>
      <c r="K26" s="402">
        <v>4146793</v>
      </c>
      <c r="L26" s="402">
        <v>2006360</v>
      </c>
    </row>
    <row r="27" spans="2:12" ht="12" customHeight="1">
      <c r="B27" s="402"/>
      <c r="C27" s="854" t="s">
        <v>212</v>
      </c>
      <c r="D27" s="854"/>
      <c r="E27" s="854"/>
      <c r="F27" s="854"/>
      <c r="G27" s="411">
        <v>6186490</v>
      </c>
      <c r="H27" s="402">
        <v>5590939</v>
      </c>
      <c r="I27" s="402">
        <v>77628</v>
      </c>
      <c r="J27" s="402">
        <v>1369910</v>
      </c>
      <c r="K27" s="402">
        <v>1206062</v>
      </c>
      <c r="L27" s="402">
        <v>93006</v>
      </c>
    </row>
    <row r="28" spans="2:12">
      <c r="B28" s="866" t="s">
        <v>213</v>
      </c>
      <c r="C28" s="867"/>
      <c r="D28" s="867"/>
      <c r="E28" s="867"/>
      <c r="F28" s="867"/>
      <c r="G28" s="412" t="s">
        <v>468</v>
      </c>
      <c r="H28" s="409" t="s">
        <v>468</v>
      </c>
      <c r="I28" s="402">
        <v>848279.60907735629</v>
      </c>
      <c r="J28" s="402">
        <v>1108029.4227986494</v>
      </c>
      <c r="K28" s="402">
        <v>1278148.2161464794</v>
      </c>
      <c r="L28" s="402">
        <v>9474347.9657387584</v>
      </c>
    </row>
    <row r="29" spans="2:12" ht="12.75" customHeight="1" thickBot="1">
      <c r="B29" s="865" t="s">
        <v>220</v>
      </c>
      <c r="C29" s="865"/>
      <c r="D29" s="865"/>
      <c r="E29" s="865"/>
      <c r="F29" s="865"/>
      <c r="G29" s="413" t="s">
        <v>468</v>
      </c>
      <c r="H29" s="396" t="s">
        <v>468</v>
      </c>
      <c r="I29" s="414">
        <v>6037</v>
      </c>
      <c r="J29" s="414">
        <v>37318</v>
      </c>
      <c r="K29" s="414">
        <v>20153</v>
      </c>
      <c r="L29" s="414">
        <v>934</v>
      </c>
    </row>
    <row r="30" spans="2:12" ht="5.25" customHeight="1">
      <c r="B30" s="91"/>
      <c r="C30" s="91"/>
      <c r="D30" s="91"/>
      <c r="E30" s="91"/>
      <c r="F30" s="91"/>
      <c r="G30" s="91"/>
      <c r="H30" s="91"/>
      <c r="I30" s="91"/>
      <c r="J30" s="91"/>
      <c r="K30" s="91"/>
      <c r="L30" s="91"/>
    </row>
    <row r="31" spans="2:12">
      <c r="B31" s="91" t="s">
        <v>578</v>
      </c>
    </row>
    <row r="32" spans="2:1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sheetData>
  <mergeCells count="23">
    <mergeCell ref="B2:L2"/>
    <mergeCell ref="B4:F5"/>
    <mergeCell ref="G4:G5"/>
    <mergeCell ref="B29:F29"/>
    <mergeCell ref="C25:F25"/>
    <mergeCell ref="C26:F26"/>
    <mergeCell ref="C27:F27"/>
    <mergeCell ref="B28:F28"/>
    <mergeCell ref="C22:F22"/>
    <mergeCell ref="C23:F23"/>
    <mergeCell ref="C24:F24"/>
    <mergeCell ref="C16:F16"/>
    <mergeCell ref="D19:F19"/>
    <mergeCell ref="C15:F15"/>
    <mergeCell ref="B17:F17"/>
    <mergeCell ref="C18:F18"/>
    <mergeCell ref="H4:L4"/>
    <mergeCell ref="B6:F6"/>
    <mergeCell ref="B10:F10"/>
    <mergeCell ref="C11:F11"/>
    <mergeCell ref="D14:F14"/>
    <mergeCell ref="D12:F12"/>
    <mergeCell ref="D13:F13"/>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9"/>
  <sheetViews>
    <sheetView showGridLines="0" zoomScaleNormal="100" zoomScaleSheetLayoutView="80" workbookViewId="0"/>
  </sheetViews>
  <sheetFormatPr defaultColWidth="7" defaultRowHeight="13.5"/>
  <cols>
    <col min="1" max="1" width="7.75" style="181" customWidth="1"/>
    <col min="2" max="2" width="10" style="181" customWidth="1"/>
    <col min="3" max="4" width="4.875" style="181" customWidth="1"/>
    <col min="5" max="7" width="6.75" style="181" customWidth="1"/>
    <col min="8" max="9" width="5.25" style="181" customWidth="1"/>
    <col min="10" max="16" width="6" style="181" customWidth="1"/>
    <col min="17" max="16384" width="7" style="181"/>
  </cols>
  <sheetData>
    <row r="2" spans="2:16" s="160" customFormat="1" ht="28.5" customHeight="1">
      <c r="B2" s="529" t="s">
        <v>540</v>
      </c>
      <c r="C2" s="530"/>
      <c r="D2" s="530"/>
      <c r="E2" s="530"/>
      <c r="F2" s="530"/>
      <c r="G2" s="530"/>
      <c r="H2" s="530"/>
      <c r="I2" s="530"/>
      <c r="J2" s="530"/>
      <c r="K2" s="530"/>
      <c r="L2" s="530"/>
      <c r="M2" s="530"/>
      <c r="N2" s="530"/>
      <c r="O2" s="530"/>
      <c r="P2" s="530"/>
    </row>
    <row r="3" spans="2:16" s="162" customFormat="1" ht="20.100000000000001" customHeight="1" thickBot="1">
      <c r="B3" s="514" t="s">
        <v>541</v>
      </c>
      <c r="C3" s="161"/>
      <c r="D3" s="161"/>
      <c r="P3" s="163" t="s">
        <v>82</v>
      </c>
    </row>
    <row r="4" spans="2:16" s="164" customFormat="1" ht="21.6" customHeight="1">
      <c r="B4" s="548" t="s">
        <v>95</v>
      </c>
      <c r="C4" s="539" t="s">
        <v>83</v>
      </c>
      <c r="D4" s="531" t="s">
        <v>236</v>
      </c>
      <c r="E4" s="551" t="s">
        <v>84</v>
      </c>
      <c r="F4" s="552"/>
      <c r="G4" s="552"/>
      <c r="H4" s="548"/>
      <c r="I4" s="548"/>
      <c r="J4" s="548"/>
      <c r="K4" s="548"/>
      <c r="L4" s="548"/>
      <c r="M4" s="553"/>
      <c r="N4" s="542" t="s">
        <v>237</v>
      </c>
      <c r="O4" s="543"/>
      <c r="P4" s="543"/>
    </row>
    <row r="5" spans="2:16" s="164" customFormat="1" ht="21.6" customHeight="1">
      <c r="B5" s="549"/>
      <c r="C5" s="540"/>
      <c r="D5" s="532"/>
      <c r="E5" s="534" t="s">
        <v>35</v>
      </c>
      <c r="F5" s="535"/>
      <c r="G5" s="535"/>
      <c r="H5" s="536" t="s">
        <v>36</v>
      </c>
      <c r="I5" s="537"/>
      <c r="J5" s="536" t="s">
        <v>37</v>
      </c>
      <c r="K5" s="537"/>
      <c r="L5" s="536" t="s">
        <v>38</v>
      </c>
      <c r="M5" s="538"/>
      <c r="N5" s="544" t="s">
        <v>99</v>
      </c>
      <c r="O5" s="544" t="s">
        <v>238</v>
      </c>
      <c r="P5" s="546" t="s">
        <v>156</v>
      </c>
    </row>
    <row r="6" spans="2:16" s="164" customFormat="1" ht="21.6" customHeight="1">
      <c r="B6" s="550"/>
      <c r="C6" s="541"/>
      <c r="D6" s="533"/>
      <c r="E6" s="165" t="s">
        <v>35</v>
      </c>
      <c r="F6" s="165" t="s">
        <v>39</v>
      </c>
      <c r="G6" s="165" t="s">
        <v>40</v>
      </c>
      <c r="H6" s="166" t="s">
        <v>39</v>
      </c>
      <c r="I6" s="166" t="s">
        <v>40</v>
      </c>
      <c r="J6" s="166" t="s">
        <v>39</v>
      </c>
      <c r="K6" s="166" t="s">
        <v>40</v>
      </c>
      <c r="L6" s="166" t="s">
        <v>39</v>
      </c>
      <c r="M6" s="166" t="s">
        <v>40</v>
      </c>
      <c r="N6" s="545"/>
      <c r="O6" s="545"/>
      <c r="P6" s="547"/>
    </row>
    <row r="7" spans="2:16" s="171" customFormat="1" ht="21.6" customHeight="1">
      <c r="B7" s="167" t="s">
        <v>485</v>
      </c>
      <c r="C7" s="168">
        <v>209</v>
      </c>
      <c r="D7" s="169">
        <v>807</v>
      </c>
      <c r="E7" s="169">
        <v>7756</v>
      </c>
      <c r="F7" s="169">
        <v>3934</v>
      </c>
      <c r="G7" s="169">
        <v>3822</v>
      </c>
      <c r="H7" s="169">
        <v>278</v>
      </c>
      <c r="I7" s="169">
        <v>266</v>
      </c>
      <c r="J7" s="169">
        <v>1594</v>
      </c>
      <c r="K7" s="169">
        <v>1602</v>
      </c>
      <c r="L7" s="169">
        <v>2062</v>
      </c>
      <c r="M7" s="169">
        <v>1954</v>
      </c>
      <c r="N7" s="169">
        <v>3923</v>
      </c>
      <c r="O7" s="169">
        <v>1977</v>
      </c>
      <c r="P7" s="169">
        <v>1946</v>
      </c>
    </row>
    <row r="8" spans="2:16" s="171" customFormat="1" ht="21.6" customHeight="1">
      <c r="B8" s="170" t="s">
        <v>369</v>
      </c>
      <c r="C8" s="168">
        <v>189</v>
      </c>
      <c r="D8" s="169">
        <v>824</v>
      </c>
      <c r="E8" s="169">
        <v>7562</v>
      </c>
      <c r="F8" s="169">
        <v>3788</v>
      </c>
      <c r="G8" s="169">
        <v>3774</v>
      </c>
      <c r="H8" s="169">
        <v>251</v>
      </c>
      <c r="I8" s="169">
        <v>249</v>
      </c>
      <c r="J8" s="169">
        <v>1616</v>
      </c>
      <c r="K8" s="169">
        <v>1595</v>
      </c>
      <c r="L8" s="169">
        <v>1921</v>
      </c>
      <c r="M8" s="169">
        <v>1930</v>
      </c>
      <c r="N8" s="169">
        <v>4021</v>
      </c>
      <c r="O8" s="169">
        <v>2067</v>
      </c>
      <c r="P8" s="169">
        <v>1954</v>
      </c>
    </row>
    <row r="9" spans="2:16" s="171" customFormat="1" ht="21.6" customHeight="1">
      <c r="B9" s="170" t="s">
        <v>486</v>
      </c>
      <c r="C9" s="168">
        <v>182</v>
      </c>
      <c r="D9" s="169">
        <v>802</v>
      </c>
      <c r="E9" s="169">
        <v>7349</v>
      </c>
      <c r="F9" s="169">
        <v>3728</v>
      </c>
      <c r="G9" s="169">
        <v>3621</v>
      </c>
      <c r="H9" s="169">
        <v>219</v>
      </c>
      <c r="I9" s="169">
        <v>214</v>
      </c>
      <c r="J9" s="169">
        <v>1538</v>
      </c>
      <c r="K9" s="169">
        <v>1539</v>
      </c>
      <c r="L9" s="169">
        <v>1971</v>
      </c>
      <c r="M9" s="169">
        <v>1868</v>
      </c>
      <c r="N9" s="169">
        <v>3863</v>
      </c>
      <c r="O9" s="169">
        <v>1930</v>
      </c>
      <c r="P9" s="169">
        <v>1933</v>
      </c>
    </row>
    <row r="10" spans="2:16" s="171" customFormat="1" ht="11.25" customHeight="1">
      <c r="B10" s="172"/>
      <c r="C10" s="168"/>
      <c r="D10" s="169"/>
      <c r="E10" s="169"/>
      <c r="F10" s="169"/>
      <c r="G10" s="169"/>
      <c r="H10" s="169"/>
      <c r="I10" s="169"/>
      <c r="J10" s="169"/>
      <c r="K10" s="169"/>
      <c r="L10" s="169"/>
      <c r="M10" s="169"/>
      <c r="N10" s="169"/>
      <c r="O10" s="169"/>
      <c r="P10" s="169"/>
    </row>
    <row r="11" spans="2:16" s="171" customFormat="1" ht="21.6" customHeight="1">
      <c r="B11" s="173" t="s">
        <v>239</v>
      </c>
      <c r="C11" s="168">
        <v>1</v>
      </c>
      <c r="D11" s="169">
        <v>9</v>
      </c>
      <c r="E11" s="169">
        <v>126</v>
      </c>
      <c r="F11" s="169">
        <v>64</v>
      </c>
      <c r="G11" s="169">
        <v>62</v>
      </c>
      <c r="H11" s="169">
        <v>13</v>
      </c>
      <c r="I11" s="169">
        <v>13</v>
      </c>
      <c r="J11" s="169">
        <v>25</v>
      </c>
      <c r="K11" s="169">
        <v>26</v>
      </c>
      <c r="L11" s="169">
        <v>26</v>
      </c>
      <c r="M11" s="169">
        <v>23</v>
      </c>
      <c r="N11" s="169">
        <v>56</v>
      </c>
      <c r="O11" s="169">
        <v>28</v>
      </c>
      <c r="P11" s="169">
        <v>28</v>
      </c>
    </row>
    <row r="12" spans="2:16" s="171" customFormat="1" ht="21.6" customHeight="1">
      <c r="B12" s="173" t="s">
        <v>85</v>
      </c>
      <c r="C12" s="168">
        <f>C9-C11-C13</f>
        <v>169</v>
      </c>
      <c r="D12" s="169">
        <f t="shared" ref="D12:P12" si="0">D9-D11-D13</f>
        <v>665</v>
      </c>
      <c r="E12" s="169">
        <f t="shared" si="0"/>
        <v>5907</v>
      </c>
      <c r="F12" s="169">
        <f t="shared" si="0"/>
        <v>2977</v>
      </c>
      <c r="G12" s="169">
        <f t="shared" si="0"/>
        <v>2930</v>
      </c>
      <c r="H12" s="169">
        <f t="shared" si="0"/>
        <v>22</v>
      </c>
      <c r="I12" s="169">
        <f t="shared" si="0"/>
        <v>20</v>
      </c>
      <c r="J12" s="169">
        <f t="shared" si="0"/>
        <v>1268</v>
      </c>
      <c r="K12" s="169">
        <f t="shared" si="0"/>
        <v>1285</v>
      </c>
      <c r="L12" s="169">
        <f t="shared" si="0"/>
        <v>1687</v>
      </c>
      <c r="M12" s="169">
        <f t="shared" si="0"/>
        <v>1625</v>
      </c>
      <c r="N12" s="169">
        <f t="shared" si="0"/>
        <v>3341</v>
      </c>
      <c r="O12" s="169">
        <f t="shared" si="0"/>
        <v>1667</v>
      </c>
      <c r="P12" s="169">
        <f t="shared" si="0"/>
        <v>1674</v>
      </c>
    </row>
    <row r="13" spans="2:16" s="171" customFormat="1" ht="21.6" customHeight="1">
      <c r="B13" s="173" t="s">
        <v>240</v>
      </c>
      <c r="C13" s="168">
        <v>12</v>
      </c>
      <c r="D13" s="169">
        <v>128</v>
      </c>
      <c r="E13" s="169">
        <v>1316</v>
      </c>
      <c r="F13" s="169">
        <v>687</v>
      </c>
      <c r="G13" s="169">
        <v>629</v>
      </c>
      <c r="H13" s="169">
        <v>184</v>
      </c>
      <c r="I13" s="169">
        <v>181</v>
      </c>
      <c r="J13" s="169">
        <v>245</v>
      </c>
      <c r="K13" s="169">
        <v>228</v>
      </c>
      <c r="L13" s="169">
        <v>258</v>
      </c>
      <c r="M13" s="169">
        <v>220</v>
      </c>
      <c r="N13" s="169">
        <v>466</v>
      </c>
      <c r="O13" s="169">
        <v>235</v>
      </c>
      <c r="P13" s="169">
        <v>231</v>
      </c>
    </row>
    <row r="14" spans="2:16" s="171" customFormat="1" ht="12" customHeight="1">
      <c r="B14" s="173"/>
      <c r="C14" s="168"/>
      <c r="D14" s="169"/>
      <c r="E14" s="169"/>
      <c r="F14" s="169"/>
      <c r="G14" s="169"/>
      <c r="H14" s="169"/>
      <c r="I14" s="169"/>
      <c r="J14" s="169"/>
      <c r="K14" s="169"/>
      <c r="L14" s="169"/>
      <c r="M14" s="169"/>
      <c r="N14" s="169"/>
      <c r="O14" s="169"/>
      <c r="P14" s="169"/>
    </row>
    <row r="15" spans="2:16" s="171" customFormat="1" ht="18.75" customHeight="1">
      <c r="B15" s="174" t="s">
        <v>43</v>
      </c>
      <c r="C15" s="168">
        <v>33</v>
      </c>
      <c r="D15" s="169">
        <v>235</v>
      </c>
      <c r="E15" s="169">
        <v>2172</v>
      </c>
      <c r="F15" s="169">
        <v>1074</v>
      </c>
      <c r="G15" s="169">
        <v>1098</v>
      </c>
      <c r="H15" s="169">
        <v>113</v>
      </c>
      <c r="I15" s="169">
        <v>105</v>
      </c>
      <c r="J15" s="169">
        <v>448</v>
      </c>
      <c r="K15" s="169">
        <v>461</v>
      </c>
      <c r="L15" s="169">
        <v>513</v>
      </c>
      <c r="M15" s="169">
        <v>532</v>
      </c>
      <c r="N15" s="169">
        <v>1021</v>
      </c>
      <c r="O15" s="169">
        <v>509</v>
      </c>
      <c r="P15" s="169">
        <v>512</v>
      </c>
    </row>
    <row r="16" spans="2:16" s="171" customFormat="1" ht="18.75" customHeight="1">
      <c r="B16" s="174" t="s">
        <v>44</v>
      </c>
      <c r="C16" s="168">
        <v>18</v>
      </c>
      <c r="D16" s="169">
        <v>89</v>
      </c>
      <c r="E16" s="169">
        <v>877</v>
      </c>
      <c r="F16" s="169">
        <v>452</v>
      </c>
      <c r="G16" s="169">
        <v>425</v>
      </c>
      <c r="H16" s="169">
        <v>17</v>
      </c>
      <c r="I16" s="169">
        <v>17</v>
      </c>
      <c r="J16" s="169">
        <v>208</v>
      </c>
      <c r="K16" s="169">
        <v>193</v>
      </c>
      <c r="L16" s="169">
        <v>227</v>
      </c>
      <c r="M16" s="169">
        <v>215</v>
      </c>
      <c r="N16" s="169">
        <v>454</v>
      </c>
      <c r="O16" s="169">
        <v>235</v>
      </c>
      <c r="P16" s="169">
        <v>219</v>
      </c>
    </row>
    <row r="17" spans="2:16" s="171" customFormat="1" ht="18.75" customHeight="1">
      <c r="B17" s="174" t="s">
        <v>45</v>
      </c>
      <c r="C17" s="168">
        <v>11</v>
      </c>
      <c r="D17" s="169">
        <v>36</v>
      </c>
      <c r="E17" s="169">
        <v>181</v>
      </c>
      <c r="F17" s="169">
        <v>99</v>
      </c>
      <c r="G17" s="169">
        <v>82</v>
      </c>
      <c r="H17" s="169">
        <v>0</v>
      </c>
      <c r="I17" s="169">
        <v>0</v>
      </c>
      <c r="J17" s="169">
        <v>43</v>
      </c>
      <c r="K17" s="169">
        <v>35</v>
      </c>
      <c r="L17" s="169">
        <v>56</v>
      </c>
      <c r="M17" s="169">
        <v>47</v>
      </c>
      <c r="N17" s="169">
        <v>131</v>
      </c>
      <c r="O17" s="169">
        <v>61</v>
      </c>
      <c r="P17" s="169">
        <v>70</v>
      </c>
    </row>
    <row r="18" spans="2:16" s="171" customFormat="1" ht="18.75" customHeight="1">
      <c r="B18" s="174" t="s">
        <v>46</v>
      </c>
      <c r="C18" s="168">
        <v>14</v>
      </c>
      <c r="D18" s="169">
        <v>70</v>
      </c>
      <c r="E18" s="169">
        <v>585</v>
      </c>
      <c r="F18" s="169">
        <v>307</v>
      </c>
      <c r="G18" s="169">
        <v>278</v>
      </c>
      <c r="H18" s="169">
        <v>61</v>
      </c>
      <c r="I18" s="169">
        <v>56</v>
      </c>
      <c r="J18" s="169">
        <v>119</v>
      </c>
      <c r="K18" s="169">
        <v>118</v>
      </c>
      <c r="L18" s="169">
        <v>127</v>
      </c>
      <c r="M18" s="169">
        <v>104</v>
      </c>
      <c r="N18" s="169">
        <v>247</v>
      </c>
      <c r="O18" s="169">
        <v>130</v>
      </c>
      <c r="P18" s="169">
        <v>117</v>
      </c>
    </row>
    <row r="19" spans="2:16" s="171" customFormat="1" ht="18.75" customHeight="1">
      <c r="B19" s="174" t="s">
        <v>243</v>
      </c>
      <c r="C19" s="168">
        <v>16</v>
      </c>
      <c r="D19" s="169">
        <v>61</v>
      </c>
      <c r="E19" s="169">
        <v>497</v>
      </c>
      <c r="F19" s="169">
        <v>237</v>
      </c>
      <c r="G19" s="169">
        <v>260</v>
      </c>
      <c r="H19" s="169">
        <v>17</v>
      </c>
      <c r="I19" s="169">
        <v>24</v>
      </c>
      <c r="J19" s="169">
        <v>80</v>
      </c>
      <c r="K19" s="169">
        <v>111</v>
      </c>
      <c r="L19" s="169">
        <v>140</v>
      </c>
      <c r="M19" s="169">
        <v>125</v>
      </c>
      <c r="N19" s="169">
        <v>265</v>
      </c>
      <c r="O19" s="169">
        <v>128</v>
      </c>
      <c r="P19" s="169">
        <v>137</v>
      </c>
    </row>
    <row r="20" spans="2:16" s="171" customFormat="1" ht="18.75" customHeight="1">
      <c r="B20" s="174" t="s">
        <v>244</v>
      </c>
      <c r="C20" s="168">
        <v>10</v>
      </c>
      <c r="D20" s="169">
        <v>54</v>
      </c>
      <c r="E20" s="169">
        <v>405</v>
      </c>
      <c r="F20" s="169">
        <v>211</v>
      </c>
      <c r="G20" s="169">
        <v>194</v>
      </c>
      <c r="H20" s="169">
        <v>0</v>
      </c>
      <c r="I20" s="169">
        <v>0</v>
      </c>
      <c r="J20" s="169">
        <v>62</v>
      </c>
      <c r="K20" s="169">
        <v>66</v>
      </c>
      <c r="L20" s="169">
        <v>149</v>
      </c>
      <c r="M20" s="169">
        <v>128</v>
      </c>
      <c r="N20" s="169">
        <v>255</v>
      </c>
      <c r="O20" s="169">
        <v>122</v>
      </c>
      <c r="P20" s="169">
        <v>133</v>
      </c>
    </row>
    <row r="21" spans="2:16" s="171" customFormat="1" ht="18.75" customHeight="1">
      <c r="B21" s="174" t="s">
        <v>245</v>
      </c>
      <c r="C21" s="168">
        <v>13</v>
      </c>
      <c r="D21" s="169">
        <v>44</v>
      </c>
      <c r="E21" s="169">
        <v>346</v>
      </c>
      <c r="F21" s="169">
        <v>178</v>
      </c>
      <c r="G21" s="169">
        <v>168</v>
      </c>
      <c r="H21" s="169">
        <v>6</v>
      </c>
      <c r="I21" s="169">
        <v>1</v>
      </c>
      <c r="J21" s="169">
        <v>62</v>
      </c>
      <c r="K21" s="169">
        <v>63</v>
      </c>
      <c r="L21" s="169">
        <v>110</v>
      </c>
      <c r="M21" s="169">
        <v>104</v>
      </c>
      <c r="N21" s="169">
        <v>194</v>
      </c>
      <c r="O21" s="169">
        <v>88</v>
      </c>
      <c r="P21" s="169">
        <v>106</v>
      </c>
    </row>
    <row r="22" spans="2:16" s="171" customFormat="1" ht="18.75" customHeight="1">
      <c r="B22" s="174" t="s">
        <v>246</v>
      </c>
      <c r="C22" s="168">
        <v>16</v>
      </c>
      <c r="D22" s="169">
        <v>15</v>
      </c>
      <c r="E22" s="169">
        <v>112</v>
      </c>
      <c r="F22" s="169">
        <v>58</v>
      </c>
      <c r="G22" s="169">
        <v>54</v>
      </c>
      <c r="H22" s="169">
        <v>0</v>
      </c>
      <c r="I22" s="169">
        <v>1</v>
      </c>
      <c r="J22" s="169">
        <v>32</v>
      </c>
      <c r="K22" s="169">
        <v>23</v>
      </c>
      <c r="L22" s="169">
        <v>26</v>
      </c>
      <c r="M22" s="169">
        <v>30</v>
      </c>
      <c r="N22" s="169">
        <v>56</v>
      </c>
      <c r="O22" s="169">
        <v>24</v>
      </c>
      <c r="P22" s="169">
        <v>32</v>
      </c>
    </row>
    <row r="23" spans="2:16" s="171" customFormat="1" ht="18.75" customHeight="1">
      <c r="B23" s="174" t="s">
        <v>47</v>
      </c>
      <c r="C23" s="168">
        <v>0</v>
      </c>
      <c r="D23" s="169">
        <v>0</v>
      </c>
      <c r="E23" s="169">
        <v>0</v>
      </c>
      <c r="F23" s="169">
        <v>0</v>
      </c>
      <c r="G23" s="169">
        <v>0</v>
      </c>
      <c r="H23" s="169">
        <v>0</v>
      </c>
      <c r="I23" s="169">
        <v>0</v>
      </c>
      <c r="J23" s="169">
        <v>0</v>
      </c>
      <c r="K23" s="169">
        <v>0</v>
      </c>
      <c r="L23" s="169">
        <v>0</v>
      </c>
      <c r="M23" s="169">
        <v>0</v>
      </c>
      <c r="N23" s="169">
        <v>0</v>
      </c>
      <c r="O23" s="175">
        <v>0</v>
      </c>
      <c r="P23" s="175">
        <v>0</v>
      </c>
    </row>
    <row r="24" spans="2:16" s="171" customFormat="1" ht="18.75" customHeight="1">
      <c r="B24" s="174" t="s">
        <v>48</v>
      </c>
      <c r="C24" s="168">
        <v>0</v>
      </c>
      <c r="D24" s="169">
        <v>0</v>
      </c>
      <c r="E24" s="169">
        <v>0</v>
      </c>
      <c r="F24" s="169">
        <v>0</v>
      </c>
      <c r="G24" s="169">
        <v>0</v>
      </c>
      <c r="H24" s="169">
        <v>0</v>
      </c>
      <c r="I24" s="169">
        <v>0</v>
      </c>
      <c r="J24" s="169">
        <v>0</v>
      </c>
      <c r="K24" s="169">
        <v>0</v>
      </c>
      <c r="L24" s="169">
        <v>0</v>
      </c>
      <c r="M24" s="169">
        <v>0</v>
      </c>
      <c r="N24" s="169">
        <v>0</v>
      </c>
      <c r="O24" s="169">
        <v>0</v>
      </c>
      <c r="P24" s="169">
        <v>0</v>
      </c>
    </row>
    <row r="25" spans="2:16" s="171" customFormat="1" ht="18.75" customHeight="1">
      <c r="B25" s="176" t="s">
        <v>49</v>
      </c>
      <c r="C25" s="168">
        <v>0</v>
      </c>
      <c r="D25" s="169">
        <v>0</v>
      </c>
      <c r="E25" s="169">
        <v>0</v>
      </c>
      <c r="F25" s="169">
        <v>0</v>
      </c>
      <c r="G25" s="169">
        <v>0</v>
      </c>
      <c r="H25" s="169">
        <v>0</v>
      </c>
      <c r="I25" s="169">
        <v>0</v>
      </c>
      <c r="J25" s="169">
        <v>0</v>
      </c>
      <c r="K25" s="169">
        <v>0</v>
      </c>
      <c r="L25" s="169">
        <v>0</v>
      </c>
      <c r="M25" s="169">
        <v>0</v>
      </c>
      <c r="N25" s="169">
        <v>0</v>
      </c>
      <c r="O25" s="175">
        <v>0</v>
      </c>
      <c r="P25" s="175">
        <v>0</v>
      </c>
    </row>
    <row r="26" spans="2:16" s="171" customFormat="1" ht="18.75" customHeight="1">
      <c r="B26" s="174" t="s">
        <v>50</v>
      </c>
      <c r="C26" s="168">
        <v>6</v>
      </c>
      <c r="D26" s="169">
        <v>34</v>
      </c>
      <c r="E26" s="169">
        <v>349</v>
      </c>
      <c r="F26" s="169">
        <v>181</v>
      </c>
      <c r="G26" s="169">
        <v>168</v>
      </c>
      <c r="H26" s="169">
        <v>0</v>
      </c>
      <c r="I26" s="169">
        <v>0</v>
      </c>
      <c r="J26" s="169">
        <v>88</v>
      </c>
      <c r="K26" s="169">
        <v>88</v>
      </c>
      <c r="L26" s="169">
        <v>93</v>
      </c>
      <c r="M26" s="169">
        <v>80</v>
      </c>
      <c r="N26" s="169">
        <v>181</v>
      </c>
      <c r="O26" s="169">
        <v>94</v>
      </c>
      <c r="P26" s="169">
        <v>87</v>
      </c>
    </row>
    <row r="27" spans="2:16" s="171" customFormat="1" ht="18.75" customHeight="1">
      <c r="B27" s="174" t="s">
        <v>51</v>
      </c>
      <c r="C27" s="168">
        <v>4</v>
      </c>
      <c r="D27" s="169">
        <v>0</v>
      </c>
      <c r="E27" s="169">
        <v>0</v>
      </c>
      <c r="F27" s="169">
        <v>0</v>
      </c>
      <c r="G27" s="169">
        <v>0</v>
      </c>
      <c r="H27" s="169">
        <v>0</v>
      </c>
      <c r="I27" s="169">
        <v>0</v>
      </c>
      <c r="J27" s="169">
        <v>0</v>
      </c>
      <c r="K27" s="169">
        <v>0</v>
      </c>
      <c r="L27" s="169">
        <v>0</v>
      </c>
      <c r="M27" s="169">
        <v>0</v>
      </c>
      <c r="N27" s="169">
        <v>0</v>
      </c>
      <c r="O27" s="175">
        <v>0</v>
      </c>
      <c r="P27" s="175">
        <v>0</v>
      </c>
    </row>
    <row r="28" spans="2:16" s="171" customFormat="1" ht="18.75" customHeight="1">
      <c r="B28" s="174" t="s">
        <v>247</v>
      </c>
      <c r="C28" s="168">
        <v>3</v>
      </c>
      <c r="D28" s="169">
        <v>7</v>
      </c>
      <c r="E28" s="169">
        <v>39</v>
      </c>
      <c r="F28" s="169">
        <v>15</v>
      </c>
      <c r="G28" s="169">
        <v>24</v>
      </c>
      <c r="H28" s="169">
        <v>0</v>
      </c>
      <c r="I28" s="169">
        <v>2</v>
      </c>
      <c r="J28" s="169">
        <v>8</v>
      </c>
      <c r="K28" s="169">
        <v>8</v>
      </c>
      <c r="L28" s="169">
        <v>7</v>
      </c>
      <c r="M28" s="169">
        <v>14</v>
      </c>
      <c r="N28" s="169">
        <v>24</v>
      </c>
      <c r="O28" s="169">
        <v>16</v>
      </c>
      <c r="P28" s="169">
        <v>8</v>
      </c>
    </row>
    <row r="29" spans="2:16" s="171" customFormat="1" ht="18.75" customHeight="1">
      <c r="B29" s="174" t="s">
        <v>52</v>
      </c>
      <c r="C29" s="168">
        <v>0</v>
      </c>
      <c r="D29" s="169">
        <v>0</v>
      </c>
      <c r="E29" s="169">
        <v>0</v>
      </c>
      <c r="F29" s="169">
        <v>0</v>
      </c>
      <c r="G29" s="169">
        <v>0</v>
      </c>
      <c r="H29" s="169">
        <v>0</v>
      </c>
      <c r="I29" s="169">
        <v>0</v>
      </c>
      <c r="J29" s="169">
        <v>0</v>
      </c>
      <c r="K29" s="169">
        <v>0</v>
      </c>
      <c r="L29" s="169">
        <v>0</v>
      </c>
      <c r="M29" s="169">
        <v>0</v>
      </c>
      <c r="N29" s="169">
        <v>0</v>
      </c>
      <c r="O29" s="175">
        <v>0</v>
      </c>
      <c r="P29" s="175">
        <v>0</v>
      </c>
    </row>
    <row r="30" spans="2:16" s="171" customFormat="1" ht="18.75" customHeight="1">
      <c r="B30" s="174" t="s">
        <v>248</v>
      </c>
      <c r="C30" s="168">
        <v>1</v>
      </c>
      <c r="D30" s="169">
        <v>6</v>
      </c>
      <c r="E30" s="169">
        <v>41</v>
      </c>
      <c r="F30" s="169">
        <v>20</v>
      </c>
      <c r="G30" s="169">
        <v>21</v>
      </c>
      <c r="H30" s="169">
        <v>0</v>
      </c>
      <c r="I30" s="169">
        <v>0</v>
      </c>
      <c r="J30" s="169">
        <v>10</v>
      </c>
      <c r="K30" s="169">
        <v>9</v>
      </c>
      <c r="L30" s="169">
        <v>10</v>
      </c>
      <c r="M30" s="169">
        <v>12</v>
      </c>
      <c r="N30" s="169">
        <v>27</v>
      </c>
      <c r="O30" s="169">
        <v>14</v>
      </c>
      <c r="P30" s="169">
        <v>13</v>
      </c>
    </row>
    <row r="31" spans="2:16" s="171" customFormat="1" ht="18.75" customHeight="1">
      <c r="B31" s="174" t="s">
        <v>249</v>
      </c>
      <c r="C31" s="168">
        <v>1</v>
      </c>
      <c r="D31" s="169">
        <v>7</v>
      </c>
      <c r="E31" s="169">
        <v>39</v>
      </c>
      <c r="F31" s="169">
        <v>20</v>
      </c>
      <c r="G31" s="169">
        <v>19</v>
      </c>
      <c r="H31" s="169">
        <v>0</v>
      </c>
      <c r="I31" s="169">
        <v>0</v>
      </c>
      <c r="J31" s="169">
        <v>8</v>
      </c>
      <c r="K31" s="169">
        <v>8</v>
      </c>
      <c r="L31" s="169">
        <v>12</v>
      </c>
      <c r="M31" s="169">
        <v>11</v>
      </c>
      <c r="N31" s="169">
        <v>22</v>
      </c>
      <c r="O31" s="169">
        <v>12</v>
      </c>
      <c r="P31" s="169">
        <v>10</v>
      </c>
    </row>
    <row r="32" spans="2:16" s="171" customFormat="1" ht="18.75" customHeight="1">
      <c r="B32" s="174" t="s">
        <v>53</v>
      </c>
      <c r="C32" s="168">
        <v>4</v>
      </c>
      <c r="D32" s="169">
        <v>22</v>
      </c>
      <c r="E32" s="169">
        <v>267</v>
      </c>
      <c r="F32" s="169">
        <v>125</v>
      </c>
      <c r="G32" s="169">
        <v>142</v>
      </c>
      <c r="H32" s="169">
        <v>5</v>
      </c>
      <c r="I32" s="169">
        <v>8</v>
      </c>
      <c r="J32" s="169">
        <v>55</v>
      </c>
      <c r="K32" s="169">
        <v>67</v>
      </c>
      <c r="L32" s="169">
        <v>65</v>
      </c>
      <c r="M32" s="169">
        <v>67</v>
      </c>
      <c r="N32" s="169">
        <v>142</v>
      </c>
      <c r="O32" s="169">
        <v>66</v>
      </c>
      <c r="P32" s="169">
        <v>76</v>
      </c>
    </row>
    <row r="33" spans="2:16" s="171" customFormat="1" ht="18.75" customHeight="1">
      <c r="B33" s="174" t="s">
        <v>54</v>
      </c>
      <c r="C33" s="168">
        <v>3</v>
      </c>
      <c r="D33" s="169">
        <v>19</v>
      </c>
      <c r="E33" s="169">
        <v>276</v>
      </c>
      <c r="F33" s="169">
        <v>134</v>
      </c>
      <c r="G33" s="169">
        <v>142</v>
      </c>
      <c r="H33" s="169">
        <v>0</v>
      </c>
      <c r="I33" s="169">
        <v>0</v>
      </c>
      <c r="J33" s="169">
        <v>24</v>
      </c>
      <c r="K33" s="169">
        <v>44</v>
      </c>
      <c r="L33" s="169">
        <v>110</v>
      </c>
      <c r="M33" s="169">
        <v>98</v>
      </c>
      <c r="N33" s="169">
        <v>178</v>
      </c>
      <c r="O33" s="169">
        <v>96</v>
      </c>
      <c r="P33" s="169">
        <v>82</v>
      </c>
    </row>
    <row r="34" spans="2:16" s="171" customFormat="1" ht="18.75" customHeight="1">
      <c r="B34" s="174" t="s">
        <v>55</v>
      </c>
      <c r="C34" s="168">
        <v>4</v>
      </c>
      <c r="D34" s="169">
        <v>50</v>
      </c>
      <c r="E34" s="169">
        <v>639</v>
      </c>
      <c r="F34" s="169">
        <v>344</v>
      </c>
      <c r="G34" s="169">
        <v>295</v>
      </c>
      <c r="H34" s="169">
        <v>0</v>
      </c>
      <c r="I34" s="169">
        <v>0</v>
      </c>
      <c r="J34" s="169">
        <v>170</v>
      </c>
      <c r="K34" s="169">
        <v>149</v>
      </c>
      <c r="L34" s="169">
        <v>174</v>
      </c>
      <c r="M34" s="169">
        <v>146</v>
      </c>
      <c r="N34" s="169">
        <v>331</v>
      </c>
      <c r="O34" s="169">
        <v>164</v>
      </c>
      <c r="P34" s="169">
        <v>167</v>
      </c>
    </row>
    <row r="35" spans="2:16" s="171" customFormat="1" ht="18.75" customHeight="1">
      <c r="B35" s="174" t="s">
        <v>56</v>
      </c>
      <c r="C35" s="168">
        <v>4</v>
      </c>
      <c r="D35" s="169">
        <v>15</v>
      </c>
      <c r="E35" s="169">
        <v>158</v>
      </c>
      <c r="F35" s="169">
        <v>79</v>
      </c>
      <c r="G35" s="169">
        <v>79</v>
      </c>
      <c r="H35" s="169">
        <v>0</v>
      </c>
      <c r="I35" s="169">
        <v>0</v>
      </c>
      <c r="J35" s="169">
        <v>41</v>
      </c>
      <c r="K35" s="169">
        <v>34</v>
      </c>
      <c r="L35" s="169">
        <v>38</v>
      </c>
      <c r="M35" s="169">
        <v>45</v>
      </c>
      <c r="N35" s="169">
        <v>91</v>
      </c>
      <c r="O35" s="169">
        <v>51</v>
      </c>
      <c r="P35" s="169">
        <v>40</v>
      </c>
    </row>
    <row r="36" spans="2:16" s="171" customFormat="1" ht="18.75" customHeight="1">
      <c r="B36" s="174" t="s">
        <v>57</v>
      </c>
      <c r="C36" s="168">
        <v>4</v>
      </c>
      <c r="D36" s="169">
        <v>18</v>
      </c>
      <c r="E36" s="169">
        <v>175</v>
      </c>
      <c r="F36" s="169">
        <v>91</v>
      </c>
      <c r="G36" s="169">
        <v>84</v>
      </c>
      <c r="H36" s="169">
        <v>0</v>
      </c>
      <c r="I36" s="169">
        <v>0</v>
      </c>
      <c r="J36" s="169">
        <v>46</v>
      </c>
      <c r="K36" s="169">
        <v>39</v>
      </c>
      <c r="L36" s="169">
        <v>45</v>
      </c>
      <c r="M36" s="169">
        <v>45</v>
      </c>
      <c r="N36" s="169">
        <v>88</v>
      </c>
      <c r="O36" s="169">
        <v>40</v>
      </c>
      <c r="P36" s="169">
        <v>48</v>
      </c>
    </row>
    <row r="37" spans="2:16" s="171" customFormat="1" ht="18.75" customHeight="1">
      <c r="B37" s="174" t="s">
        <v>250</v>
      </c>
      <c r="C37" s="168">
        <v>11</v>
      </c>
      <c r="D37" s="169">
        <v>12</v>
      </c>
      <c r="E37" s="169">
        <v>86</v>
      </c>
      <c r="F37" s="169">
        <v>46</v>
      </c>
      <c r="G37" s="169">
        <v>40</v>
      </c>
      <c r="H37" s="169">
        <v>0</v>
      </c>
      <c r="I37" s="169">
        <v>0</v>
      </c>
      <c r="J37" s="169">
        <v>34</v>
      </c>
      <c r="K37" s="169">
        <v>23</v>
      </c>
      <c r="L37" s="169">
        <v>12</v>
      </c>
      <c r="M37" s="169">
        <v>17</v>
      </c>
      <c r="N37" s="169">
        <v>42</v>
      </c>
      <c r="O37" s="169">
        <v>27</v>
      </c>
      <c r="P37" s="169">
        <v>15</v>
      </c>
    </row>
    <row r="38" spans="2:16" s="171" customFormat="1" ht="18.75" customHeight="1" thickBot="1">
      <c r="B38" s="177" t="s">
        <v>251</v>
      </c>
      <c r="C38" s="178">
        <v>6</v>
      </c>
      <c r="D38" s="179">
        <v>8</v>
      </c>
      <c r="E38" s="179">
        <v>105</v>
      </c>
      <c r="F38" s="179">
        <v>57</v>
      </c>
      <c r="G38" s="179">
        <v>48</v>
      </c>
      <c r="H38" s="179">
        <v>0</v>
      </c>
      <c r="I38" s="179">
        <v>0</v>
      </c>
      <c r="J38" s="179">
        <v>0</v>
      </c>
      <c r="K38" s="179">
        <v>0</v>
      </c>
      <c r="L38" s="179">
        <v>57</v>
      </c>
      <c r="M38" s="179">
        <v>48</v>
      </c>
      <c r="N38" s="179">
        <v>114</v>
      </c>
      <c r="O38" s="179">
        <v>53</v>
      </c>
      <c r="P38" s="179">
        <v>61</v>
      </c>
    </row>
    <row r="39" spans="2:16" ht="16.5" customHeight="1">
      <c r="B39" s="180" t="s">
        <v>355</v>
      </c>
      <c r="C39" s="162"/>
      <c r="D39" s="162"/>
      <c r="E39" s="162"/>
      <c r="F39" s="162"/>
      <c r="G39" s="162"/>
      <c r="H39" s="162"/>
      <c r="I39" s="162"/>
      <c r="J39" s="162"/>
      <c r="K39" s="162"/>
      <c r="L39" s="162"/>
      <c r="M39" s="162"/>
      <c r="N39" s="162"/>
      <c r="O39" s="162"/>
      <c r="P39" s="162"/>
    </row>
  </sheetData>
  <mergeCells count="13">
    <mergeCell ref="B2:P2"/>
    <mergeCell ref="D4:D6"/>
    <mergeCell ref="E5:G5"/>
    <mergeCell ref="H5:I5"/>
    <mergeCell ref="J5:K5"/>
    <mergeCell ref="L5:M5"/>
    <mergeCell ref="C4:C6"/>
    <mergeCell ref="N4:P4"/>
    <mergeCell ref="N5:N6"/>
    <mergeCell ref="O5:O6"/>
    <mergeCell ref="P5:P6"/>
    <mergeCell ref="B4:B6"/>
    <mergeCell ref="E4:M4"/>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showGridLines="0" zoomScaleNormal="100" zoomScaleSheetLayoutView="100" workbookViewId="0"/>
  </sheetViews>
  <sheetFormatPr defaultColWidth="14.625" defaultRowHeight="12"/>
  <cols>
    <col min="1" max="1" width="14.625" style="126"/>
    <col min="2" max="5" width="2.125" style="126" customWidth="1"/>
    <col min="6" max="6" width="19.25" style="126" customWidth="1"/>
    <col min="7" max="13" width="9.25" style="126" customWidth="1"/>
    <col min="14" max="18" width="14.625" style="126"/>
    <col min="19" max="19" width="14.625" style="105"/>
    <col min="20" max="16384" width="14.625" style="126"/>
  </cols>
  <sheetData>
    <row r="2" spans="1:19" s="83" customFormat="1" ht="21">
      <c r="A2" s="102"/>
      <c r="B2" s="760" t="s">
        <v>574</v>
      </c>
      <c r="C2" s="761"/>
      <c r="D2" s="761"/>
      <c r="E2" s="761"/>
      <c r="F2" s="761"/>
      <c r="G2" s="761"/>
      <c r="H2" s="761"/>
      <c r="I2" s="761"/>
      <c r="J2" s="761"/>
      <c r="K2" s="761"/>
      <c r="L2" s="761"/>
      <c r="S2" s="103"/>
    </row>
    <row r="3" spans="1:19" ht="13.5">
      <c r="B3" s="105"/>
      <c r="C3" s="105"/>
      <c r="D3" s="105"/>
      <c r="E3" s="105"/>
      <c r="F3" s="105"/>
      <c r="G3" s="105"/>
      <c r="H3" s="105"/>
      <c r="I3" s="105"/>
      <c r="J3" s="105"/>
      <c r="K3" s="105"/>
      <c r="L3" s="80"/>
      <c r="M3" s="80" t="s">
        <v>326</v>
      </c>
    </row>
    <row r="4" spans="1:19" ht="9" customHeight="1" thickBot="1">
      <c r="B4" s="108"/>
      <c r="C4" s="108"/>
      <c r="D4" s="108"/>
      <c r="E4" s="108"/>
      <c r="F4" s="108"/>
      <c r="G4" s="108"/>
      <c r="H4" s="108"/>
      <c r="I4" s="108"/>
      <c r="J4" s="108"/>
      <c r="K4" s="108"/>
      <c r="L4" s="55"/>
      <c r="M4" s="109"/>
    </row>
    <row r="5" spans="1:19" s="91" customFormat="1" ht="12" customHeight="1">
      <c r="A5" s="141"/>
      <c r="B5" s="878" t="s">
        <v>202</v>
      </c>
      <c r="C5" s="878"/>
      <c r="D5" s="878"/>
      <c r="E5" s="878"/>
      <c r="F5" s="879"/>
      <c r="G5" s="415"/>
      <c r="H5" s="416" t="s">
        <v>214</v>
      </c>
      <c r="I5" s="416"/>
      <c r="J5" s="417"/>
      <c r="K5" s="888" t="s">
        <v>216</v>
      </c>
      <c r="L5" s="886" t="s">
        <v>217</v>
      </c>
      <c r="M5" s="875" t="s">
        <v>350</v>
      </c>
      <c r="S5" s="79"/>
    </row>
    <row r="6" spans="1:19" s="91" customFormat="1">
      <c r="B6" s="880"/>
      <c r="C6" s="880"/>
      <c r="D6" s="880"/>
      <c r="E6" s="880"/>
      <c r="F6" s="879"/>
      <c r="G6" s="418" t="s">
        <v>215</v>
      </c>
      <c r="H6" s="416"/>
      <c r="I6" s="416"/>
      <c r="J6" s="884" t="s">
        <v>107</v>
      </c>
      <c r="K6" s="888"/>
      <c r="L6" s="886"/>
      <c r="M6" s="876"/>
      <c r="S6" s="79"/>
    </row>
    <row r="7" spans="1:19" s="91" customFormat="1">
      <c r="B7" s="881"/>
      <c r="C7" s="881"/>
      <c r="D7" s="881"/>
      <c r="E7" s="881"/>
      <c r="F7" s="882"/>
      <c r="G7" s="419" t="s">
        <v>75</v>
      </c>
      <c r="H7" s="419" t="s">
        <v>76</v>
      </c>
      <c r="I7" s="419" t="s">
        <v>77</v>
      </c>
      <c r="J7" s="885"/>
      <c r="K7" s="885"/>
      <c r="L7" s="887"/>
      <c r="M7" s="877"/>
      <c r="S7" s="79"/>
    </row>
    <row r="8" spans="1:19" ht="12" customHeight="1">
      <c r="B8" s="889" t="s">
        <v>338</v>
      </c>
      <c r="C8" s="889"/>
      <c r="D8" s="889"/>
      <c r="E8" s="889"/>
      <c r="F8" s="889"/>
      <c r="G8" s="401"/>
      <c r="H8" s="431"/>
      <c r="I8" s="431"/>
      <c r="J8" s="431"/>
      <c r="K8" s="431"/>
      <c r="L8" s="431"/>
      <c r="M8" s="402"/>
    </row>
    <row r="9" spans="1:19">
      <c r="B9" s="420"/>
      <c r="C9" s="420"/>
      <c r="D9" s="420" t="s">
        <v>460</v>
      </c>
      <c r="E9" s="421"/>
      <c r="F9" s="392"/>
      <c r="G9" s="431">
        <v>21948953</v>
      </c>
      <c r="H9" s="431">
        <v>1152362</v>
      </c>
      <c r="I9" s="431">
        <v>324267</v>
      </c>
      <c r="J9" s="431">
        <v>641241</v>
      </c>
      <c r="K9" s="431">
        <v>8358777</v>
      </c>
      <c r="L9" s="431">
        <v>7850805</v>
      </c>
      <c r="M9" s="402">
        <v>2705656</v>
      </c>
    </row>
    <row r="10" spans="1:19">
      <c r="B10" s="420"/>
      <c r="C10" s="420"/>
      <c r="D10" s="422" t="s">
        <v>366</v>
      </c>
      <c r="E10" s="421"/>
      <c r="F10" s="392"/>
      <c r="G10" s="431">
        <v>21920219</v>
      </c>
      <c r="H10" s="431">
        <v>1091889</v>
      </c>
      <c r="I10" s="431">
        <v>196960</v>
      </c>
      <c r="J10" s="431">
        <v>637469</v>
      </c>
      <c r="K10" s="431">
        <v>9445404</v>
      </c>
      <c r="L10" s="431">
        <v>7857874</v>
      </c>
      <c r="M10" s="402">
        <v>3196993</v>
      </c>
    </row>
    <row r="11" spans="1:19">
      <c r="B11" s="420"/>
      <c r="C11" s="420"/>
      <c r="D11" s="422" t="s">
        <v>461</v>
      </c>
      <c r="E11" s="421"/>
      <c r="F11" s="393"/>
      <c r="G11" s="431">
        <f>G20+G28+G29</f>
        <v>21441894</v>
      </c>
      <c r="H11" s="431">
        <f>H13+H17</f>
        <v>1020473</v>
      </c>
      <c r="I11" s="431">
        <f>I13+I17</f>
        <v>249116</v>
      </c>
      <c r="J11" s="431">
        <f>J13</f>
        <v>621752</v>
      </c>
      <c r="K11" s="431">
        <f>K13+K17+K18</f>
        <v>9825704</v>
      </c>
      <c r="L11" s="431">
        <f>L13+L17+L18</f>
        <v>6709421</v>
      </c>
      <c r="M11" s="431">
        <f>M13+M17</f>
        <v>4362692</v>
      </c>
    </row>
    <row r="12" spans="1:19" ht="12" customHeight="1">
      <c r="B12" s="869" t="s">
        <v>210</v>
      </c>
      <c r="C12" s="869"/>
      <c r="D12" s="869"/>
      <c r="E12" s="869"/>
      <c r="F12" s="871"/>
      <c r="G12" s="401"/>
      <c r="H12" s="431"/>
      <c r="I12" s="431"/>
      <c r="J12" s="431"/>
      <c r="K12" s="431"/>
      <c r="L12" s="431"/>
      <c r="M12" s="402"/>
    </row>
    <row r="13" spans="1:19" ht="12" customHeight="1">
      <c r="B13" s="420"/>
      <c r="C13" s="883" t="s">
        <v>339</v>
      </c>
      <c r="D13" s="869"/>
      <c r="E13" s="869"/>
      <c r="F13" s="871"/>
      <c r="G13" s="411">
        <f>G14+G15+G16</f>
        <v>20077744</v>
      </c>
      <c r="H13" s="431">
        <f>H14+H15</f>
        <v>960328</v>
      </c>
      <c r="I13" s="431">
        <f>I15</f>
        <v>182845</v>
      </c>
      <c r="J13" s="431">
        <f>J14+J15</f>
        <v>621752</v>
      </c>
      <c r="K13" s="431">
        <f>K14+K15+K16</f>
        <v>8680854</v>
      </c>
      <c r="L13" s="431">
        <f>L14+L15+L16</f>
        <v>6704421</v>
      </c>
      <c r="M13" s="431">
        <f>M14+M15+M16</f>
        <v>3289692</v>
      </c>
    </row>
    <row r="14" spans="1:19" ht="12" customHeight="1">
      <c r="B14" s="420"/>
      <c r="C14" s="420"/>
      <c r="D14" s="883" t="s">
        <v>340</v>
      </c>
      <c r="E14" s="883"/>
      <c r="F14" s="890"/>
      <c r="G14" s="401">
        <f>61164+500</f>
        <v>61664</v>
      </c>
      <c r="H14" s="432">
        <v>3526</v>
      </c>
      <c r="I14" s="432" t="s">
        <v>469</v>
      </c>
      <c r="J14" s="432">
        <v>6742</v>
      </c>
      <c r="K14" s="431">
        <f>230519+488720</f>
        <v>719239</v>
      </c>
      <c r="L14" s="431">
        <f>123703+1742-1534</f>
        <v>123911</v>
      </c>
      <c r="M14" s="402">
        <v>1018713</v>
      </c>
    </row>
    <row r="15" spans="1:19" ht="12" customHeight="1">
      <c r="B15" s="420"/>
      <c r="C15" s="420"/>
      <c r="D15" s="883" t="s">
        <v>470</v>
      </c>
      <c r="E15" s="883"/>
      <c r="F15" s="890"/>
      <c r="G15" s="401">
        <f>19127815</f>
        <v>19127815</v>
      </c>
      <c r="H15" s="431">
        <v>956802</v>
      </c>
      <c r="I15" s="431">
        <v>182845</v>
      </c>
      <c r="J15" s="431">
        <v>615010</v>
      </c>
      <c r="K15" s="431">
        <f>1520349+40158</f>
        <v>1560507</v>
      </c>
      <c r="L15" s="431">
        <f>2742444+260</f>
        <v>2742704</v>
      </c>
      <c r="M15" s="402">
        <v>2224657</v>
      </c>
    </row>
    <row r="16" spans="1:19" ht="12" customHeight="1">
      <c r="B16" s="420"/>
      <c r="C16" s="420"/>
      <c r="D16" s="883" t="s">
        <v>471</v>
      </c>
      <c r="E16" s="883"/>
      <c r="F16" s="889"/>
      <c r="G16" s="411">
        <f>888265</f>
        <v>888265</v>
      </c>
      <c r="H16" s="432" t="s">
        <v>472</v>
      </c>
      <c r="I16" s="432" t="s">
        <v>472</v>
      </c>
      <c r="J16" s="432" t="s">
        <v>472</v>
      </c>
      <c r="K16" s="431">
        <v>6401108</v>
      </c>
      <c r="L16" s="431">
        <v>3837806</v>
      </c>
      <c r="M16" s="402">
        <v>46322</v>
      </c>
    </row>
    <row r="17" spans="2:13" ht="12" customHeight="1">
      <c r="B17" s="420"/>
      <c r="C17" s="869" t="s">
        <v>219</v>
      </c>
      <c r="D17" s="869"/>
      <c r="E17" s="869"/>
      <c r="F17" s="871"/>
      <c r="G17" s="411">
        <f>1363584</f>
        <v>1363584</v>
      </c>
      <c r="H17" s="432">
        <v>60145</v>
      </c>
      <c r="I17" s="432">
        <v>66271</v>
      </c>
      <c r="J17" s="432" t="s">
        <v>473</v>
      </c>
      <c r="K17" s="431">
        <v>1080200</v>
      </c>
      <c r="L17" s="431">
        <v>4600</v>
      </c>
      <c r="M17" s="402">
        <v>1073000</v>
      </c>
    </row>
    <row r="18" spans="2:13" ht="12" customHeight="1">
      <c r="B18" s="420"/>
      <c r="C18" s="883" t="s">
        <v>474</v>
      </c>
      <c r="D18" s="883"/>
      <c r="E18" s="883"/>
      <c r="F18" s="883"/>
      <c r="G18" s="412">
        <f>566</f>
        <v>566</v>
      </c>
      <c r="H18" s="432" t="s">
        <v>472</v>
      </c>
      <c r="I18" s="432" t="s">
        <v>472</v>
      </c>
      <c r="J18" s="432" t="s">
        <v>472</v>
      </c>
      <c r="K18" s="431">
        <v>64650</v>
      </c>
      <c r="L18" s="432">
        <v>400</v>
      </c>
      <c r="M18" s="409" t="s">
        <v>472</v>
      </c>
    </row>
    <row r="19" spans="2:13" ht="12" customHeight="1">
      <c r="B19" s="883" t="s">
        <v>475</v>
      </c>
      <c r="C19" s="869"/>
      <c r="D19" s="869"/>
      <c r="E19" s="869"/>
      <c r="F19" s="871"/>
      <c r="G19" s="401"/>
      <c r="H19" s="431"/>
      <c r="I19" s="431"/>
      <c r="J19" s="431"/>
      <c r="K19" s="431"/>
      <c r="L19" s="431"/>
      <c r="M19" s="402"/>
    </row>
    <row r="20" spans="2:13" ht="12" customHeight="1">
      <c r="B20" s="420"/>
      <c r="C20" s="869" t="s">
        <v>344</v>
      </c>
      <c r="D20" s="869"/>
      <c r="E20" s="869"/>
      <c r="F20" s="871"/>
      <c r="G20" s="411">
        <f>G21+G24+G25+G26+G27</f>
        <v>16741477</v>
      </c>
      <c r="H20" s="431">
        <f>H21+H24+H25+H26+H27</f>
        <v>914252</v>
      </c>
      <c r="I20" s="431">
        <f>I21+I24+I25+I26+I27</f>
        <v>181827</v>
      </c>
      <c r="J20" s="431">
        <f>J21+J24+J25+J27</f>
        <v>609376</v>
      </c>
      <c r="K20" s="431">
        <f>1702234+5022011</f>
        <v>6724245</v>
      </c>
      <c r="L20" s="431">
        <f>2631876+3820469-1534</f>
        <v>6450811</v>
      </c>
      <c r="M20" s="402">
        <v>2094381</v>
      </c>
    </row>
    <row r="21" spans="2:13" ht="12" customHeight="1">
      <c r="B21" s="420"/>
      <c r="C21" s="420"/>
      <c r="D21" s="869" t="s">
        <v>345</v>
      </c>
      <c r="E21" s="869"/>
      <c r="F21" s="870"/>
      <c r="G21" s="401">
        <f>G22+G23</f>
        <v>15410117</v>
      </c>
      <c r="H21" s="431">
        <f>H22+H23</f>
        <v>859438</v>
      </c>
      <c r="I21" s="431">
        <f>I22+I23</f>
        <v>179834</v>
      </c>
      <c r="J21" s="431">
        <f>J22+J23</f>
        <v>531249</v>
      </c>
      <c r="K21" s="432">
        <f>756224+1346855</f>
        <v>2103079</v>
      </c>
      <c r="L21" s="433" t="s">
        <v>274</v>
      </c>
      <c r="M21" s="409">
        <v>623475</v>
      </c>
    </row>
    <row r="22" spans="2:13">
      <c r="B22" s="420"/>
      <c r="C22" s="420"/>
      <c r="D22" s="420"/>
      <c r="E22" s="423"/>
      <c r="F22" s="423" t="s">
        <v>346</v>
      </c>
      <c r="G22" s="401">
        <f>9390935+215042+936838+744694+457642+31247+16989</f>
        <v>11793387</v>
      </c>
      <c r="H22" s="431">
        <f>589617+14663+37634+20811</f>
        <v>662725</v>
      </c>
      <c r="I22" s="431">
        <f>111385+3721+13918</f>
        <v>129024</v>
      </c>
      <c r="J22" s="431">
        <f>318876+45856+50471+29849</f>
        <v>445052</v>
      </c>
      <c r="K22" s="433" t="s">
        <v>274</v>
      </c>
      <c r="L22" s="433" t="s">
        <v>274</v>
      </c>
      <c r="M22" s="433" t="s">
        <v>274</v>
      </c>
    </row>
    <row r="23" spans="2:13">
      <c r="B23" s="420"/>
      <c r="C23" s="420"/>
      <c r="D23" s="420"/>
      <c r="E23" s="420"/>
      <c r="F23" s="424" t="s">
        <v>347</v>
      </c>
      <c r="G23" s="401">
        <f>2386424+3788+1086627+112257+27634</f>
        <v>3616730</v>
      </c>
      <c r="H23" s="431">
        <f>142196+54517</f>
        <v>196713</v>
      </c>
      <c r="I23" s="431">
        <f>26240+24570</f>
        <v>50810</v>
      </c>
      <c r="J23" s="431">
        <v>86197</v>
      </c>
      <c r="K23" s="433" t="s">
        <v>274</v>
      </c>
      <c r="L23" s="433" t="s">
        <v>274</v>
      </c>
      <c r="M23" s="433" t="s">
        <v>274</v>
      </c>
    </row>
    <row r="24" spans="2:13" ht="12" customHeight="1">
      <c r="B24" s="420"/>
      <c r="C24" s="869" t="s">
        <v>348</v>
      </c>
      <c r="D24" s="869"/>
      <c r="E24" s="869"/>
      <c r="F24" s="870"/>
      <c r="G24" s="401">
        <f>345496+18851</f>
        <v>364347</v>
      </c>
      <c r="H24" s="431">
        <v>10652</v>
      </c>
      <c r="I24" s="431">
        <v>915</v>
      </c>
      <c r="J24" s="431">
        <v>45617</v>
      </c>
      <c r="K24" s="433" t="s">
        <v>274</v>
      </c>
      <c r="L24" s="433" t="s">
        <v>274</v>
      </c>
      <c r="M24" s="433" t="s">
        <v>274</v>
      </c>
    </row>
    <row r="25" spans="2:13" ht="12" customHeight="1">
      <c r="B25" s="420"/>
      <c r="C25" s="869" t="s">
        <v>349</v>
      </c>
      <c r="D25" s="869"/>
      <c r="E25" s="869"/>
      <c r="F25" s="870"/>
      <c r="G25" s="401">
        <f>770949+61193</f>
        <v>832142</v>
      </c>
      <c r="H25" s="431">
        <v>42361</v>
      </c>
      <c r="I25" s="431">
        <v>807</v>
      </c>
      <c r="J25" s="431">
        <v>30402</v>
      </c>
      <c r="K25" s="433" t="s">
        <v>476</v>
      </c>
      <c r="L25" s="433" t="s">
        <v>476</v>
      </c>
      <c r="M25" s="433" t="s">
        <v>476</v>
      </c>
    </row>
    <row r="26" spans="2:13" ht="12" customHeight="1">
      <c r="B26" s="420"/>
      <c r="C26" s="869" t="s">
        <v>477</v>
      </c>
      <c r="D26" s="869"/>
      <c r="E26" s="869"/>
      <c r="F26" s="870"/>
      <c r="G26" s="401">
        <f>88095+2189</f>
        <v>90284</v>
      </c>
      <c r="H26" s="431">
        <v>1095</v>
      </c>
      <c r="I26" s="431">
        <v>159</v>
      </c>
      <c r="J26" s="432" t="s">
        <v>473</v>
      </c>
      <c r="K26" s="433" t="s">
        <v>478</v>
      </c>
      <c r="L26" s="433" t="s">
        <v>478</v>
      </c>
      <c r="M26" s="433" t="s">
        <v>478</v>
      </c>
    </row>
    <row r="27" spans="2:13" ht="12" customHeight="1">
      <c r="B27" s="420"/>
      <c r="C27" s="869" t="s">
        <v>479</v>
      </c>
      <c r="D27" s="869"/>
      <c r="E27" s="869"/>
      <c r="F27" s="870"/>
      <c r="G27" s="401">
        <f>41332+3255</f>
        <v>44587</v>
      </c>
      <c r="H27" s="431">
        <v>706</v>
      </c>
      <c r="I27" s="431">
        <v>112</v>
      </c>
      <c r="J27" s="431">
        <v>2108</v>
      </c>
      <c r="K27" s="433" t="s">
        <v>480</v>
      </c>
      <c r="L27" s="433" t="s">
        <v>480</v>
      </c>
      <c r="M27" s="433" t="s">
        <v>480</v>
      </c>
    </row>
    <row r="28" spans="2:13" ht="12" customHeight="1">
      <c r="B28" s="420"/>
      <c r="C28" s="869" t="s">
        <v>211</v>
      </c>
      <c r="D28" s="869"/>
      <c r="E28" s="869"/>
      <c r="F28" s="871"/>
      <c r="G28" s="401">
        <f>1802947+97556</f>
        <v>1900503</v>
      </c>
      <c r="H28" s="431">
        <v>62623</v>
      </c>
      <c r="I28" s="431">
        <v>66468</v>
      </c>
      <c r="J28" s="431">
        <v>12376</v>
      </c>
      <c r="K28" s="431">
        <f>43709+2495237</f>
        <v>2538946</v>
      </c>
      <c r="L28" s="431">
        <f>218618+19025</f>
        <v>237643</v>
      </c>
      <c r="M28" s="402">
        <v>2256240</v>
      </c>
    </row>
    <row r="29" spans="2:13" ht="12" customHeight="1">
      <c r="B29" s="420"/>
      <c r="C29" s="869" t="s">
        <v>212</v>
      </c>
      <c r="D29" s="869"/>
      <c r="E29" s="869"/>
      <c r="F29" s="871"/>
      <c r="G29" s="401">
        <f>2739962+59952</f>
        <v>2799914</v>
      </c>
      <c r="H29" s="431">
        <v>43598</v>
      </c>
      <c r="I29" s="432">
        <v>821</v>
      </c>
      <c r="J29" s="432" t="s">
        <v>481</v>
      </c>
      <c r="K29" s="431">
        <f>4925+557588</f>
        <v>562513</v>
      </c>
      <c r="L29" s="431">
        <f>15653+5314</f>
        <v>20967</v>
      </c>
      <c r="M29" s="409">
        <v>12071</v>
      </c>
    </row>
    <row r="30" spans="2:13">
      <c r="B30" s="872" t="s">
        <v>213</v>
      </c>
      <c r="C30" s="873"/>
      <c r="D30" s="873"/>
      <c r="E30" s="873"/>
      <c r="F30" s="874"/>
      <c r="G30" s="401">
        <f t="shared" ref="G30:M30" si="0">(G11*1000)/G31</f>
        <v>1136596.5544659423</v>
      </c>
      <c r="H30" s="402">
        <f t="shared" si="0"/>
        <v>1896789.9628252788</v>
      </c>
      <c r="I30" s="402">
        <f t="shared" si="0"/>
        <v>780927.89968652034</v>
      </c>
      <c r="J30" s="402">
        <f t="shared" si="0"/>
        <v>1134583.9416058394</v>
      </c>
      <c r="K30" s="402">
        <f t="shared" si="0"/>
        <v>12516.8044371918</v>
      </c>
      <c r="L30" s="402">
        <f t="shared" si="0"/>
        <v>8547.0222330926972</v>
      </c>
      <c r="M30" s="402">
        <f t="shared" si="0"/>
        <v>5557.5623470543351</v>
      </c>
    </row>
    <row r="31" spans="2:13" ht="12.75" customHeight="1" thickBot="1">
      <c r="B31" s="868" t="s">
        <v>220</v>
      </c>
      <c r="C31" s="868"/>
      <c r="D31" s="868"/>
      <c r="E31" s="868"/>
      <c r="F31" s="868"/>
      <c r="G31" s="434">
        <v>18865</v>
      </c>
      <c r="H31" s="414">
        <v>538</v>
      </c>
      <c r="I31" s="414">
        <v>319</v>
      </c>
      <c r="J31" s="414">
        <v>548</v>
      </c>
      <c r="K31" s="414">
        <v>785001</v>
      </c>
      <c r="L31" s="414">
        <v>785001</v>
      </c>
      <c r="M31" s="414">
        <v>785001</v>
      </c>
    </row>
    <row r="32" spans="2:13" ht="11.45" customHeight="1">
      <c r="B32" s="425" t="s">
        <v>482</v>
      </c>
      <c r="C32" s="426"/>
      <c r="D32" s="426"/>
      <c r="E32" s="426"/>
      <c r="F32" s="426"/>
      <c r="G32" s="435"/>
      <c r="H32" s="435"/>
      <c r="I32" s="436"/>
      <c r="J32" s="436"/>
      <c r="K32" s="436"/>
      <c r="L32" s="436"/>
      <c r="M32" s="436"/>
    </row>
    <row r="33" spans="2:13" ht="11.45" customHeight="1">
      <c r="B33" s="428" t="s">
        <v>483</v>
      </c>
      <c r="C33" s="429"/>
      <c r="D33" s="429"/>
      <c r="E33" s="429"/>
      <c r="F33" s="429"/>
      <c r="G33" s="437"/>
      <c r="H33" s="437"/>
      <c r="I33" s="436"/>
      <c r="J33" s="436"/>
      <c r="K33" s="436"/>
      <c r="L33" s="436"/>
      <c r="M33" s="436"/>
    </row>
    <row r="34" spans="2:13" ht="11.45" customHeight="1">
      <c r="B34" s="428" t="s">
        <v>277</v>
      </c>
      <c r="C34" s="429"/>
      <c r="D34" s="429"/>
      <c r="E34" s="429"/>
      <c r="F34" s="429"/>
      <c r="G34" s="437"/>
      <c r="H34" s="437"/>
      <c r="I34" s="438"/>
      <c r="J34" s="438"/>
      <c r="K34" s="438"/>
      <c r="L34" s="438"/>
      <c r="M34" s="436"/>
    </row>
    <row r="35" spans="2:13" ht="11.45" customHeight="1">
      <c r="B35" s="428" t="s">
        <v>577</v>
      </c>
      <c r="C35" s="429"/>
      <c r="D35" s="428"/>
      <c r="E35" s="429"/>
      <c r="F35" s="429"/>
      <c r="G35" s="429"/>
      <c r="H35" s="429"/>
      <c r="I35" s="430"/>
      <c r="J35" s="430"/>
      <c r="K35" s="430"/>
      <c r="L35" s="430"/>
      <c r="M35" s="427"/>
    </row>
    <row r="36" spans="2:13" ht="11.45" customHeight="1">
      <c r="B36" s="428" t="s">
        <v>351</v>
      </c>
      <c r="C36" s="427"/>
      <c r="D36" s="427"/>
      <c r="E36" s="427"/>
      <c r="F36" s="427"/>
      <c r="G36" s="427"/>
      <c r="H36" s="427"/>
      <c r="I36" s="427"/>
      <c r="J36" s="427"/>
      <c r="K36" s="427"/>
      <c r="L36" s="427"/>
      <c r="M36" s="427"/>
    </row>
  </sheetData>
  <mergeCells count="25">
    <mergeCell ref="B2:L2"/>
    <mergeCell ref="J6:J7"/>
    <mergeCell ref="L5:L7"/>
    <mergeCell ref="K5:K7"/>
    <mergeCell ref="C25:F25"/>
    <mergeCell ref="B8:F8"/>
    <mergeCell ref="B12:F12"/>
    <mergeCell ref="C13:F13"/>
    <mergeCell ref="C18:F18"/>
    <mergeCell ref="D14:F14"/>
    <mergeCell ref="C17:F17"/>
    <mergeCell ref="D21:F21"/>
    <mergeCell ref="D16:F16"/>
    <mergeCell ref="D15:F15"/>
    <mergeCell ref="C26:F26"/>
    <mergeCell ref="M5:M7"/>
    <mergeCell ref="B5:F7"/>
    <mergeCell ref="C24:F24"/>
    <mergeCell ref="B19:F19"/>
    <mergeCell ref="C20:F20"/>
    <mergeCell ref="B31:F31"/>
    <mergeCell ref="C27:F27"/>
    <mergeCell ref="C28:F28"/>
    <mergeCell ref="C29:F29"/>
    <mergeCell ref="B30:F30"/>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9"/>
  <sheetViews>
    <sheetView showGridLines="0" zoomScaleNormal="100" zoomScaleSheetLayoutView="80" workbookViewId="0"/>
  </sheetViews>
  <sheetFormatPr defaultColWidth="10" defaultRowHeight="13.5"/>
  <cols>
    <col min="1" max="1" width="1.625" style="181" customWidth="1"/>
    <col min="2" max="2" width="12.75" style="193" customWidth="1"/>
    <col min="3" max="6" width="8.5" style="181" customWidth="1"/>
    <col min="7" max="9" width="9.5" style="181" customWidth="1"/>
    <col min="10" max="11" width="8.5" style="181" customWidth="1"/>
    <col min="12" max="12" width="0.625" style="181" customWidth="1"/>
    <col min="13" max="22" width="8.875" style="181" customWidth="1"/>
    <col min="23" max="16384" width="10" style="181"/>
  </cols>
  <sheetData>
    <row r="2" spans="2:23" s="160" customFormat="1" ht="28.5" customHeight="1">
      <c r="B2" s="529" t="s">
        <v>542</v>
      </c>
      <c r="C2" s="530"/>
      <c r="D2" s="530"/>
      <c r="E2" s="530"/>
      <c r="F2" s="530"/>
      <c r="G2" s="530"/>
      <c r="H2" s="530"/>
      <c r="I2" s="530"/>
      <c r="J2" s="530"/>
      <c r="K2" s="530"/>
      <c r="L2" s="182"/>
      <c r="M2" s="183"/>
      <c r="N2" s="184"/>
      <c r="O2" s="184"/>
      <c r="P2" s="183"/>
      <c r="Q2" s="184"/>
      <c r="R2" s="184"/>
      <c r="S2" s="184"/>
      <c r="T2" s="184"/>
      <c r="U2" s="184"/>
      <c r="V2" s="184"/>
    </row>
    <row r="3" spans="2:23" ht="19.5" customHeight="1" thickBot="1">
      <c r="B3" s="515" t="s">
        <v>543</v>
      </c>
      <c r="C3" s="185"/>
      <c r="D3" s="185"/>
      <c r="E3" s="185"/>
      <c r="F3" s="185"/>
      <c r="G3" s="186"/>
      <c r="H3" s="186"/>
      <c r="I3" s="186"/>
      <c r="J3" s="186"/>
      <c r="K3" s="186"/>
      <c r="L3" s="187"/>
      <c r="M3" s="186"/>
      <c r="N3" s="186"/>
      <c r="O3" s="186"/>
      <c r="P3" s="188"/>
      <c r="Q3" s="186"/>
      <c r="R3" s="186"/>
      <c r="S3" s="186"/>
      <c r="T3" s="186"/>
      <c r="U3" s="186"/>
      <c r="V3" s="144" t="s">
        <v>86</v>
      </c>
    </row>
    <row r="4" spans="2:23" s="162" customFormat="1" ht="21.6" customHeight="1">
      <c r="B4" s="557" t="s">
        <v>306</v>
      </c>
      <c r="C4" s="558" t="s">
        <v>87</v>
      </c>
      <c r="D4" s="558"/>
      <c r="E4" s="559" t="s">
        <v>88</v>
      </c>
      <c r="F4" s="560"/>
      <c r="G4" s="565" t="s">
        <v>304</v>
      </c>
      <c r="H4" s="554"/>
      <c r="I4" s="554"/>
      <c r="J4" s="554"/>
      <c r="K4" s="554"/>
      <c r="L4" s="473"/>
      <c r="M4" s="554" t="s">
        <v>305</v>
      </c>
      <c r="N4" s="554"/>
      <c r="O4" s="554"/>
      <c r="P4" s="554"/>
      <c r="Q4" s="554"/>
      <c r="R4" s="554"/>
      <c r="S4" s="554"/>
      <c r="T4" s="554"/>
      <c r="U4" s="554"/>
      <c r="V4" s="554"/>
      <c r="W4" s="187"/>
    </row>
    <row r="5" spans="2:23" s="162" customFormat="1" ht="21.6" customHeight="1">
      <c r="B5" s="556"/>
      <c r="C5" s="555" t="s">
        <v>89</v>
      </c>
      <c r="D5" s="555" t="s">
        <v>90</v>
      </c>
      <c r="E5" s="561"/>
      <c r="F5" s="562"/>
      <c r="G5" s="555" t="s">
        <v>35</v>
      </c>
      <c r="H5" s="555"/>
      <c r="I5" s="555"/>
      <c r="J5" s="555" t="s">
        <v>278</v>
      </c>
      <c r="K5" s="536"/>
      <c r="L5" s="473"/>
      <c r="M5" s="556" t="s">
        <v>279</v>
      </c>
      <c r="N5" s="555"/>
      <c r="O5" s="555" t="s">
        <v>280</v>
      </c>
      <c r="P5" s="555"/>
      <c r="Q5" s="555" t="s">
        <v>281</v>
      </c>
      <c r="R5" s="555"/>
      <c r="S5" s="555" t="s">
        <v>282</v>
      </c>
      <c r="T5" s="555"/>
      <c r="U5" s="555" t="s">
        <v>283</v>
      </c>
      <c r="V5" s="536"/>
      <c r="W5" s="187"/>
    </row>
    <row r="6" spans="2:23" s="162" customFormat="1" ht="21.6" customHeight="1">
      <c r="B6" s="556"/>
      <c r="C6" s="555"/>
      <c r="D6" s="555"/>
      <c r="E6" s="563"/>
      <c r="F6" s="564"/>
      <c r="G6" s="474" t="s">
        <v>35</v>
      </c>
      <c r="H6" s="474" t="s">
        <v>39</v>
      </c>
      <c r="I6" s="474" t="s">
        <v>40</v>
      </c>
      <c r="J6" s="474" t="s">
        <v>39</v>
      </c>
      <c r="K6" s="472" t="s">
        <v>40</v>
      </c>
      <c r="L6" s="473"/>
      <c r="M6" s="475" t="s">
        <v>39</v>
      </c>
      <c r="N6" s="474" t="s">
        <v>40</v>
      </c>
      <c r="O6" s="474" t="s">
        <v>39</v>
      </c>
      <c r="P6" s="474" t="s">
        <v>40</v>
      </c>
      <c r="Q6" s="474" t="s">
        <v>39</v>
      </c>
      <c r="R6" s="474" t="s">
        <v>40</v>
      </c>
      <c r="S6" s="474" t="s">
        <v>39</v>
      </c>
      <c r="T6" s="474" t="s">
        <v>40</v>
      </c>
      <c r="U6" s="474" t="s">
        <v>39</v>
      </c>
      <c r="V6" s="472" t="s">
        <v>40</v>
      </c>
      <c r="W6" s="187"/>
    </row>
    <row r="7" spans="2:23" ht="21.6" customHeight="1">
      <c r="B7" s="189" t="s">
        <v>487</v>
      </c>
      <c r="C7" s="190">
        <v>246</v>
      </c>
      <c r="D7" s="191">
        <v>7</v>
      </c>
      <c r="E7" s="191"/>
      <c r="F7" s="191">
        <v>3252</v>
      </c>
      <c r="G7" s="191">
        <v>39400</v>
      </c>
      <c r="H7" s="191">
        <v>20072</v>
      </c>
      <c r="I7" s="191">
        <v>19328</v>
      </c>
      <c r="J7" s="191">
        <v>3008</v>
      </c>
      <c r="K7" s="191">
        <v>2934</v>
      </c>
      <c r="L7" s="191"/>
      <c r="M7" s="192">
        <v>3259</v>
      </c>
      <c r="N7" s="192">
        <v>3079</v>
      </c>
      <c r="O7" s="192">
        <v>3330</v>
      </c>
      <c r="P7" s="192">
        <v>3164</v>
      </c>
      <c r="Q7" s="192">
        <v>3384</v>
      </c>
      <c r="R7" s="192">
        <v>3267</v>
      </c>
      <c r="S7" s="192">
        <v>3587</v>
      </c>
      <c r="T7" s="192">
        <v>3355</v>
      </c>
      <c r="U7" s="192">
        <v>3504</v>
      </c>
      <c r="V7" s="192">
        <v>3529</v>
      </c>
      <c r="W7" s="193"/>
    </row>
    <row r="8" spans="2:23" ht="21.6" customHeight="1">
      <c r="B8" s="172" t="s">
        <v>488</v>
      </c>
      <c r="C8" s="190">
        <v>220</v>
      </c>
      <c r="D8" s="191">
        <v>6</v>
      </c>
      <c r="E8" s="191"/>
      <c r="F8" s="191">
        <v>3236</v>
      </c>
      <c r="G8" s="191">
        <v>38463</v>
      </c>
      <c r="H8" s="191">
        <v>19732</v>
      </c>
      <c r="I8" s="191">
        <v>18731</v>
      </c>
      <c r="J8" s="191">
        <v>3188</v>
      </c>
      <c r="K8" s="191">
        <v>2965</v>
      </c>
      <c r="M8" s="191">
        <v>3000</v>
      </c>
      <c r="N8" s="192">
        <v>2925</v>
      </c>
      <c r="O8" s="192">
        <v>3264</v>
      </c>
      <c r="P8" s="192">
        <v>3077</v>
      </c>
      <c r="Q8" s="192">
        <v>3322</v>
      </c>
      <c r="R8" s="192">
        <v>3138</v>
      </c>
      <c r="S8" s="192">
        <v>3382</v>
      </c>
      <c r="T8" s="192">
        <v>3277</v>
      </c>
      <c r="U8" s="192">
        <v>3576</v>
      </c>
      <c r="V8" s="192">
        <v>3349</v>
      </c>
      <c r="W8" s="193"/>
    </row>
    <row r="9" spans="2:23" ht="21.6" customHeight="1">
      <c r="B9" s="172" t="s">
        <v>489</v>
      </c>
      <c r="C9" s="190">
        <v>216</v>
      </c>
      <c r="D9" s="191">
        <v>6</v>
      </c>
      <c r="E9" s="191"/>
      <c r="F9" s="191">
        <v>3162</v>
      </c>
      <c r="G9" s="191">
        <v>37560</v>
      </c>
      <c r="H9" s="191">
        <v>19176</v>
      </c>
      <c r="I9" s="191">
        <v>18384</v>
      </c>
      <c r="J9" s="191">
        <v>2993</v>
      </c>
      <c r="K9" s="191">
        <v>3004</v>
      </c>
      <c r="M9" s="191">
        <v>3185</v>
      </c>
      <c r="N9" s="192">
        <v>2951</v>
      </c>
      <c r="O9" s="192">
        <v>3007</v>
      </c>
      <c r="P9" s="192">
        <v>2938</v>
      </c>
      <c r="Q9" s="192">
        <v>3278</v>
      </c>
      <c r="R9" s="192">
        <v>3068</v>
      </c>
      <c r="S9" s="192">
        <v>3321</v>
      </c>
      <c r="T9" s="192">
        <v>3140</v>
      </c>
      <c r="U9" s="192">
        <v>3392</v>
      </c>
      <c r="V9" s="192">
        <v>3283</v>
      </c>
      <c r="W9" s="193"/>
    </row>
    <row r="10" spans="2:23" ht="11.25" customHeight="1">
      <c r="B10" s="172"/>
      <c r="C10" s="190"/>
      <c r="D10" s="191"/>
      <c r="E10" s="191"/>
      <c r="F10" s="191"/>
      <c r="G10" s="191"/>
      <c r="H10" s="191"/>
      <c r="I10" s="191"/>
      <c r="J10" s="191"/>
      <c r="K10" s="191"/>
      <c r="L10" s="191"/>
      <c r="M10" s="192"/>
      <c r="N10" s="192"/>
      <c r="O10" s="192"/>
      <c r="P10" s="192"/>
      <c r="Q10" s="192"/>
      <c r="R10" s="192"/>
      <c r="S10" s="192"/>
      <c r="T10" s="192"/>
      <c r="U10" s="192"/>
      <c r="V10" s="192"/>
      <c r="W10" s="193"/>
    </row>
    <row r="11" spans="2:23" ht="21.6" customHeight="1">
      <c r="B11" s="163" t="s">
        <v>41</v>
      </c>
      <c r="C11" s="190">
        <v>1</v>
      </c>
      <c r="D11" s="191" t="s">
        <v>252</v>
      </c>
      <c r="E11" s="191"/>
      <c r="F11" s="191">
        <v>27</v>
      </c>
      <c r="G11" s="192">
        <v>646</v>
      </c>
      <c r="H11" s="192">
        <v>323</v>
      </c>
      <c r="I11" s="192">
        <v>323</v>
      </c>
      <c r="J11" s="191">
        <v>51</v>
      </c>
      <c r="K11" s="191">
        <v>51</v>
      </c>
      <c r="L11" s="191"/>
      <c r="M11" s="191">
        <v>51</v>
      </c>
      <c r="N11" s="191">
        <v>49</v>
      </c>
      <c r="O11" s="191">
        <v>47</v>
      </c>
      <c r="P11" s="191">
        <v>49</v>
      </c>
      <c r="Q11" s="191">
        <v>56</v>
      </c>
      <c r="R11" s="191">
        <v>57</v>
      </c>
      <c r="S11" s="191">
        <v>60</v>
      </c>
      <c r="T11" s="191">
        <v>60</v>
      </c>
      <c r="U11" s="191">
        <v>58</v>
      </c>
      <c r="V11" s="191">
        <v>57</v>
      </c>
      <c r="W11" s="193"/>
    </row>
    <row r="12" spans="2:23" ht="21.6" customHeight="1">
      <c r="B12" s="163" t="s">
        <v>85</v>
      </c>
      <c r="C12" s="190">
        <f>C9-C11-C13</f>
        <v>213</v>
      </c>
      <c r="D12" s="191">
        <v>6</v>
      </c>
      <c r="E12" s="191"/>
      <c r="F12" s="191">
        <f t="shared" ref="F12:K12" si="0">F9-F11-F13</f>
        <v>3104</v>
      </c>
      <c r="G12" s="191">
        <f t="shared" si="0"/>
        <v>36458</v>
      </c>
      <c r="H12" s="191">
        <f t="shared" si="0"/>
        <v>18633</v>
      </c>
      <c r="I12" s="191">
        <f t="shared" si="0"/>
        <v>17825</v>
      </c>
      <c r="J12" s="191">
        <f t="shared" si="0"/>
        <v>2905</v>
      </c>
      <c r="K12" s="191">
        <f t="shared" si="0"/>
        <v>2920</v>
      </c>
      <c r="L12" s="191"/>
      <c r="M12" s="191">
        <f t="shared" ref="M12:V12" si="1">M9-M11-M13</f>
        <v>3092</v>
      </c>
      <c r="N12" s="191">
        <f t="shared" si="1"/>
        <v>2867</v>
      </c>
      <c r="O12" s="191">
        <f t="shared" si="1"/>
        <v>2926</v>
      </c>
      <c r="P12" s="191">
        <f t="shared" si="1"/>
        <v>2847</v>
      </c>
      <c r="Q12" s="191">
        <f t="shared" si="1"/>
        <v>3195</v>
      </c>
      <c r="R12" s="191">
        <f t="shared" si="1"/>
        <v>2969</v>
      </c>
      <c r="S12" s="191">
        <f t="shared" si="1"/>
        <v>3223</v>
      </c>
      <c r="T12" s="191">
        <f t="shared" si="1"/>
        <v>3046</v>
      </c>
      <c r="U12" s="191">
        <f t="shared" si="1"/>
        <v>3292</v>
      </c>
      <c r="V12" s="191">
        <f t="shared" si="1"/>
        <v>3176</v>
      </c>
      <c r="W12" s="193"/>
    </row>
    <row r="13" spans="2:23" ht="21.6" customHeight="1">
      <c r="B13" s="163" t="s">
        <v>42</v>
      </c>
      <c r="C13" s="190">
        <v>2</v>
      </c>
      <c r="D13" s="191" t="s">
        <v>252</v>
      </c>
      <c r="E13" s="191"/>
      <c r="F13" s="191">
        <v>31</v>
      </c>
      <c r="G13" s="192">
        <v>456</v>
      </c>
      <c r="H13" s="192">
        <v>220</v>
      </c>
      <c r="I13" s="192">
        <v>236</v>
      </c>
      <c r="J13" s="191">
        <v>37</v>
      </c>
      <c r="K13" s="191">
        <v>33</v>
      </c>
      <c r="L13" s="191"/>
      <c r="M13" s="191">
        <v>42</v>
      </c>
      <c r="N13" s="191">
        <v>35</v>
      </c>
      <c r="O13" s="191">
        <v>34</v>
      </c>
      <c r="P13" s="191">
        <v>42</v>
      </c>
      <c r="Q13" s="191">
        <v>27</v>
      </c>
      <c r="R13" s="191">
        <v>42</v>
      </c>
      <c r="S13" s="191">
        <v>38</v>
      </c>
      <c r="T13" s="191">
        <v>34</v>
      </c>
      <c r="U13" s="191">
        <v>42</v>
      </c>
      <c r="V13" s="191">
        <v>50</v>
      </c>
    </row>
    <row r="14" spans="2:23" ht="11.25" customHeight="1">
      <c r="B14" s="163"/>
      <c r="C14" s="190"/>
      <c r="D14" s="191"/>
      <c r="E14" s="191"/>
      <c r="F14" s="191"/>
      <c r="G14" s="192"/>
      <c r="H14" s="192"/>
      <c r="I14" s="192"/>
      <c r="J14" s="191"/>
      <c r="K14" s="191"/>
      <c r="L14" s="191"/>
      <c r="M14" s="191"/>
      <c r="N14" s="191"/>
      <c r="O14" s="191"/>
      <c r="P14" s="191"/>
      <c r="Q14" s="191"/>
      <c r="R14" s="191"/>
      <c r="S14" s="191"/>
      <c r="T14" s="191"/>
      <c r="U14" s="191"/>
      <c r="V14" s="191"/>
    </row>
    <row r="15" spans="2:23" ht="18.75" customHeight="1">
      <c r="B15" s="194" t="s">
        <v>43</v>
      </c>
      <c r="C15" s="195">
        <v>34</v>
      </c>
      <c r="D15" s="192">
        <v>1</v>
      </c>
      <c r="E15" s="192"/>
      <c r="F15" s="191">
        <v>866</v>
      </c>
      <c r="G15" s="192">
        <v>13017</v>
      </c>
      <c r="H15" s="192">
        <v>6624</v>
      </c>
      <c r="I15" s="192">
        <v>6393</v>
      </c>
      <c r="J15" s="192">
        <v>1039</v>
      </c>
      <c r="K15" s="192">
        <v>1041</v>
      </c>
      <c r="L15" s="192"/>
      <c r="M15" s="192">
        <v>1141</v>
      </c>
      <c r="N15" s="192">
        <v>1062</v>
      </c>
      <c r="O15" s="192">
        <v>1015</v>
      </c>
      <c r="P15" s="192">
        <v>1009</v>
      </c>
      <c r="Q15" s="192">
        <v>1091</v>
      </c>
      <c r="R15" s="192">
        <v>1100</v>
      </c>
      <c r="S15" s="192">
        <v>1157</v>
      </c>
      <c r="T15" s="192">
        <v>1065</v>
      </c>
      <c r="U15" s="192">
        <v>1181</v>
      </c>
      <c r="V15" s="192">
        <v>1116</v>
      </c>
    </row>
    <row r="16" spans="2:23" ht="18.75" customHeight="1">
      <c r="B16" s="194" t="s">
        <v>44</v>
      </c>
      <c r="C16" s="195">
        <v>17</v>
      </c>
      <c r="D16" s="191" t="s">
        <v>252</v>
      </c>
      <c r="E16" s="192"/>
      <c r="F16" s="191">
        <v>255</v>
      </c>
      <c r="G16" s="192">
        <v>2816</v>
      </c>
      <c r="H16" s="192">
        <v>1461</v>
      </c>
      <c r="I16" s="192">
        <v>1355</v>
      </c>
      <c r="J16" s="192">
        <v>242</v>
      </c>
      <c r="K16" s="192">
        <v>219</v>
      </c>
      <c r="L16" s="192"/>
      <c r="M16" s="192">
        <v>223</v>
      </c>
      <c r="N16" s="192">
        <v>201</v>
      </c>
      <c r="O16" s="192">
        <v>246</v>
      </c>
      <c r="P16" s="192">
        <v>220</v>
      </c>
      <c r="Q16" s="192">
        <v>251</v>
      </c>
      <c r="R16" s="192">
        <v>222</v>
      </c>
      <c r="S16" s="192">
        <v>224</v>
      </c>
      <c r="T16" s="192">
        <v>232</v>
      </c>
      <c r="U16" s="192">
        <v>275</v>
      </c>
      <c r="V16" s="192">
        <v>261</v>
      </c>
    </row>
    <row r="17" spans="2:22" ht="18.75" customHeight="1">
      <c r="B17" s="194" t="s">
        <v>45</v>
      </c>
      <c r="C17" s="195">
        <v>11</v>
      </c>
      <c r="D17" s="191" t="s">
        <v>252</v>
      </c>
      <c r="E17" s="192"/>
      <c r="F17" s="191">
        <v>176</v>
      </c>
      <c r="G17" s="192">
        <v>1878</v>
      </c>
      <c r="H17" s="192">
        <v>940</v>
      </c>
      <c r="I17" s="192">
        <v>938</v>
      </c>
      <c r="J17" s="192">
        <v>157</v>
      </c>
      <c r="K17" s="192">
        <v>167</v>
      </c>
      <c r="L17" s="192"/>
      <c r="M17" s="192">
        <v>147</v>
      </c>
      <c r="N17" s="192">
        <v>149</v>
      </c>
      <c r="O17" s="192">
        <v>156</v>
      </c>
      <c r="P17" s="192">
        <v>164</v>
      </c>
      <c r="Q17" s="192">
        <v>146</v>
      </c>
      <c r="R17" s="192">
        <v>139</v>
      </c>
      <c r="S17" s="192">
        <v>163</v>
      </c>
      <c r="T17" s="192">
        <v>133</v>
      </c>
      <c r="U17" s="192">
        <v>171</v>
      </c>
      <c r="V17" s="192">
        <v>186</v>
      </c>
    </row>
    <row r="18" spans="2:22" ht="18.75" customHeight="1">
      <c r="B18" s="194" t="s">
        <v>46</v>
      </c>
      <c r="C18" s="195">
        <v>26</v>
      </c>
      <c r="D18" s="191" t="s">
        <v>252</v>
      </c>
      <c r="E18" s="192"/>
      <c r="F18" s="191">
        <v>330</v>
      </c>
      <c r="G18" s="192">
        <v>4021</v>
      </c>
      <c r="H18" s="192">
        <v>2057</v>
      </c>
      <c r="I18" s="192">
        <v>1964</v>
      </c>
      <c r="J18" s="192">
        <v>326</v>
      </c>
      <c r="K18" s="192">
        <v>344</v>
      </c>
      <c r="L18" s="192"/>
      <c r="M18" s="192">
        <v>349</v>
      </c>
      <c r="N18" s="192">
        <v>319</v>
      </c>
      <c r="O18" s="192">
        <v>315</v>
      </c>
      <c r="P18" s="192">
        <v>311</v>
      </c>
      <c r="Q18" s="192">
        <v>359</v>
      </c>
      <c r="R18" s="192">
        <v>302</v>
      </c>
      <c r="S18" s="192">
        <v>344</v>
      </c>
      <c r="T18" s="192">
        <v>354</v>
      </c>
      <c r="U18" s="192">
        <v>364</v>
      </c>
      <c r="V18" s="192">
        <v>334</v>
      </c>
    </row>
    <row r="19" spans="2:22" ht="18.75" customHeight="1">
      <c r="B19" s="194" t="s">
        <v>243</v>
      </c>
      <c r="C19" s="195">
        <v>17</v>
      </c>
      <c r="D19" s="191" t="s">
        <v>252</v>
      </c>
      <c r="E19" s="192"/>
      <c r="F19" s="191">
        <v>201</v>
      </c>
      <c r="G19" s="192">
        <v>1963</v>
      </c>
      <c r="H19" s="192">
        <v>965</v>
      </c>
      <c r="I19" s="192">
        <v>998</v>
      </c>
      <c r="J19" s="192">
        <v>161</v>
      </c>
      <c r="K19" s="192">
        <v>171</v>
      </c>
      <c r="L19" s="192"/>
      <c r="M19" s="192">
        <v>147</v>
      </c>
      <c r="N19" s="192">
        <v>147</v>
      </c>
      <c r="O19" s="192">
        <v>168</v>
      </c>
      <c r="P19" s="192">
        <v>154</v>
      </c>
      <c r="Q19" s="192">
        <v>153</v>
      </c>
      <c r="R19" s="192">
        <v>172</v>
      </c>
      <c r="S19" s="192">
        <v>178</v>
      </c>
      <c r="T19" s="192">
        <v>177</v>
      </c>
      <c r="U19" s="192">
        <v>158</v>
      </c>
      <c r="V19" s="192">
        <v>177</v>
      </c>
    </row>
    <row r="20" spans="2:22" ht="18.75" customHeight="1">
      <c r="B20" s="194" t="s">
        <v>244</v>
      </c>
      <c r="C20" s="195">
        <v>11</v>
      </c>
      <c r="D20" s="191" t="s">
        <v>252</v>
      </c>
      <c r="E20" s="192"/>
      <c r="F20" s="191">
        <v>157</v>
      </c>
      <c r="G20" s="192">
        <v>1844</v>
      </c>
      <c r="H20" s="192">
        <v>906</v>
      </c>
      <c r="I20" s="192">
        <v>938</v>
      </c>
      <c r="J20" s="192">
        <v>124</v>
      </c>
      <c r="K20" s="192">
        <v>140</v>
      </c>
      <c r="L20" s="192"/>
      <c r="M20" s="192">
        <v>174</v>
      </c>
      <c r="N20" s="192">
        <v>153</v>
      </c>
      <c r="O20" s="192">
        <v>140</v>
      </c>
      <c r="P20" s="192">
        <v>156</v>
      </c>
      <c r="Q20" s="192">
        <v>165</v>
      </c>
      <c r="R20" s="192">
        <v>152</v>
      </c>
      <c r="S20" s="192">
        <v>141</v>
      </c>
      <c r="T20" s="192">
        <v>155</v>
      </c>
      <c r="U20" s="192">
        <v>162</v>
      </c>
      <c r="V20" s="192">
        <v>182</v>
      </c>
    </row>
    <row r="21" spans="2:22" ht="18.75" customHeight="1">
      <c r="B21" s="194" t="s">
        <v>245</v>
      </c>
      <c r="C21" s="195">
        <v>13</v>
      </c>
      <c r="D21" s="191" t="s">
        <v>252</v>
      </c>
      <c r="E21" s="192"/>
      <c r="F21" s="191">
        <v>163</v>
      </c>
      <c r="G21" s="192">
        <v>1368</v>
      </c>
      <c r="H21" s="192">
        <v>703</v>
      </c>
      <c r="I21" s="192">
        <v>665</v>
      </c>
      <c r="J21" s="192">
        <v>90</v>
      </c>
      <c r="K21" s="192">
        <v>107</v>
      </c>
      <c r="L21" s="192"/>
      <c r="M21" s="192">
        <v>107</v>
      </c>
      <c r="N21" s="192">
        <v>96</v>
      </c>
      <c r="O21" s="192">
        <v>111</v>
      </c>
      <c r="P21" s="192">
        <v>96</v>
      </c>
      <c r="Q21" s="192">
        <v>137</v>
      </c>
      <c r="R21" s="192">
        <v>110</v>
      </c>
      <c r="S21" s="192">
        <v>125</v>
      </c>
      <c r="T21" s="192">
        <v>127</v>
      </c>
      <c r="U21" s="192">
        <v>133</v>
      </c>
      <c r="V21" s="192">
        <v>129</v>
      </c>
    </row>
    <row r="22" spans="2:22" ht="18.75" customHeight="1">
      <c r="B22" s="194" t="s">
        <v>246</v>
      </c>
      <c r="C22" s="195">
        <v>21</v>
      </c>
      <c r="D22" s="192">
        <v>1</v>
      </c>
      <c r="E22" s="192"/>
      <c r="F22" s="191">
        <v>172</v>
      </c>
      <c r="G22" s="192">
        <v>1012</v>
      </c>
      <c r="H22" s="192">
        <v>544</v>
      </c>
      <c r="I22" s="192">
        <v>468</v>
      </c>
      <c r="J22" s="192">
        <v>75</v>
      </c>
      <c r="K22" s="192">
        <v>75</v>
      </c>
      <c r="L22" s="192"/>
      <c r="M22" s="192">
        <v>86</v>
      </c>
      <c r="N22" s="192">
        <v>78</v>
      </c>
      <c r="O22" s="192">
        <v>81</v>
      </c>
      <c r="P22" s="192">
        <v>80</v>
      </c>
      <c r="Q22" s="192">
        <v>94</v>
      </c>
      <c r="R22" s="192">
        <v>78</v>
      </c>
      <c r="S22" s="192">
        <v>107</v>
      </c>
      <c r="T22" s="192">
        <v>68</v>
      </c>
      <c r="U22" s="192">
        <v>101</v>
      </c>
      <c r="V22" s="192">
        <v>89</v>
      </c>
    </row>
    <row r="23" spans="2:22" ht="18.75" customHeight="1">
      <c r="B23" s="194" t="s">
        <v>47</v>
      </c>
      <c r="C23" s="195">
        <v>2</v>
      </c>
      <c r="D23" s="191" t="s">
        <v>252</v>
      </c>
      <c r="E23" s="192"/>
      <c r="F23" s="191">
        <v>26</v>
      </c>
      <c r="G23" s="192">
        <v>222</v>
      </c>
      <c r="H23" s="192">
        <v>119</v>
      </c>
      <c r="I23" s="192">
        <v>103</v>
      </c>
      <c r="J23" s="192">
        <v>15</v>
      </c>
      <c r="K23" s="192">
        <v>12</v>
      </c>
      <c r="L23" s="192"/>
      <c r="M23" s="192">
        <v>22</v>
      </c>
      <c r="N23" s="192">
        <v>13</v>
      </c>
      <c r="O23" s="192">
        <v>21</v>
      </c>
      <c r="P23" s="192">
        <v>17</v>
      </c>
      <c r="Q23" s="192">
        <v>25</v>
      </c>
      <c r="R23" s="192">
        <v>20</v>
      </c>
      <c r="S23" s="192">
        <v>23</v>
      </c>
      <c r="T23" s="192">
        <v>20</v>
      </c>
      <c r="U23" s="192">
        <v>13</v>
      </c>
      <c r="V23" s="192">
        <v>21</v>
      </c>
    </row>
    <row r="24" spans="2:22" ht="18.75" customHeight="1">
      <c r="B24" s="194" t="s">
        <v>48</v>
      </c>
      <c r="C24" s="195">
        <v>1</v>
      </c>
      <c r="D24" s="191" t="s">
        <v>252</v>
      </c>
      <c r="E24" s="192"/>
      <c r="F24" s="191">
        <v>14</v>
      </c>
      <c r="G24" s="192">
        <v>56</v>
      </c>
      <c r="H24" s="192">
        <v>32</v>
      </c>
      <c r="I24" s="192">
        <v>24</v>
      </c>
      <c r="J24" s="192">
        <v>6</v>
      </c>
      <c r="K24" s="192">
        <v>2</v>
      </c>
      <c r="L24" s="192"/>
      <c r="M24" s="192">
        <v>5</v>
      </c>
      <c r="N24" s="192">
        <v>1</v>
      </c>
      <c r="O24" s="192">
        <v>3</v>
      </c>
      <c r="P24" s="192">
        <v>4</v>
      </c>
      <c r="Q24" s="192">
        <v>5</v>
      </c>
      <c r="R24" s="192">
        <v>3</v>
      </c>
      <c r="S24" s="192">
        <v>8</v>
      </c>
      <c r="T24" s="192">
        <v>9</v>
      </c>
      <c r="U24" s="192">
        <v>5</v>
      </c>
      <c r="V24" s="192">
        <v>5</v>
      </c>
    </row>
    <row r="25" spans="2:22" ht="18.75" customHeight="1">
      <c r="B25" s="194" t="s">
        <v>49</v>
      </c>
      <c r="C25" s="195">
        <v>1</v>
      </c>
      <c r="D25" s="191" t="s">
        <v>252</v>
      </c>
      <c r="E25" s="192"/>
      <c r="F25" s="191">
        <v>13</v>
      </c>
      <c r="G25" s="192">
        <v>96</v>
      </c>
      <c r="H25" s="192">
        <v>61</v>
      </c>
      <c r="I25" s="192">
        <v>35</v>
      </c>
      <c r="J25" s="192">
        <v>10</v>
      </c>
      <c r="K25" s="192">
        <v>2</v>
      </c>
      <c r="L25" s="192"/>
      <c r="M25" s="192">
        <v>9</v>
      </c>
      <c r="N25" s="192">
        <v>7</v>
      </c>
      <c r="O25" s="192">
        <v>9</v>
      </c>
      <c r="P25" s="192">
        <v>8</v>
      </c>
      <c r="Q25" s="192">
        <v>12</v>
      </c>
      <c r="R25" s="192">
        <v>7</v>
      </c>
      <c r="S25" s="192">
        <v>15</v>
      </c>
      <c r="T25" s="192">
        <v>5</v>
      </c>
      <c r="U25" s="192">
        <v>6</v>
      </c>
      <c r="V25" s="192">
        <v>6</v>
      </c>
    </row>
    <row r="26" spans="2:22" ht="18.75" customHeight="1">
      <c r="B26" s="194" t="s">
        <v>50</v>
      </c>
      <c r="C26" s="195">
        <v>5</v>
      </c>
      <c r="D26" s="192">
        <v>1</v>
      </c>
      <c r="E26" s="192"/>
      <c r="F26" s="191">
        <v>103</v>
      </c>
      <c r="G26" s="192">
        <v>1301</v>
      </c>
      <c r="H26" s="192">
        <v>676</v>
      </c>
      <c r="I26" s="192">
        <v>625</v>
      </c>
      <c r="J26" s="192">
        <v>105</v>
      </c>
      <c r="K26" s="192">
        <v>100</v>
      </c>
      <c r="L26" s="192"/>
      <c r="M26" s="192">
        <v>111</v>
      </c>
      <c r="N26" s="192">
        <v>103</v>
      </c>
      <c r="O26" s="192">
        <v>111</v>
      </c>
      <c r="P26" s="192">
        <v>105</v>
      </c>
      <c r="Q26" s="192">
        <v>134</v>
      </c>
      <c r="R26" s="192">
        <v>114</v>
      </c>
      <c r="S26" s="192">
        <v>122</v>
      </c>
      <c r="T26" s="192">
        <v>98</v>
      </c>
      <c r="U26" s="192">
        <v>93</v>
      </c>
      <c r="V26" s="192">
        <v>105</v>
      </c>
    </row>
    <row r="27" spans="2:22" ht="18.75" customHeight="1">
      <c r="B27" s="194" t="s">
        <v>51</v>
      </c>
      <c r="C27" s="195">
        <v>7</v>
      </c>
      <c r="D27" s="192">
        <v>1</v>
      </c>
      <c r="E27" s="192"/>
      <c r="F27" s="191">
        <v>22</v>
      </c>
      <c r="G27" s="192">
        <v>139</v>
      </c>
      <c r="H27" s="192">
        <v>81</v>
      </c>
      <c r="I27" s="192">
        <v>58</v>
      </c>
      <c r="J27" s="192">
        <v>14</v>
      </c>
      <c r="K27" s="192">
        <v>12</v>
      </c>
      <c r="L27" s="192"/>
      <c r="M27" s="192">
        <v>11</v>
      </c>
      <c r="N27" s="192">
        <v>13</v>
      </c>
      <c r="O27" s="192">
        <v>5</v>
      </c>
      <c r="P27" s="192">
        <v>7</v>
      </c>
      <c r="Q27" s="192">
        <v>20</v>
      </c>
      <c r="R27" s="192">
        <v>9</v>
      </c>
      <c r="S27" s="192">
        <v>18</v>
      </c>
      <c r="T27" s="192">
        <v>8</v>
      </c>
      <c r="U27" s="192">
        <v>13</v>
      </c>
      <c r="V27" s="192">
        <v>9</v>
      </c>
    </row>
    <row r="28" spans="2:22" ht="18.75" customHeight="1">
      <c r="B28" s="194" t="s">
        <v>247</v>
      </c>
      <c r="C28" s="195">
        <v>7</v>
      </c>
      <c r="D28" s="191" t="s">
        <v>252</v>
      </c>
      <c r="E28" s="192"/>
      <c r="F28" s="191">
        <v>51</v>
      </c>
      <c r="G28" s="192">
        <v>325</v>
      </c>
      <c r="H28" s="192">
        <v>174</v>
      </c>
      <c r="I28" s="192">
        <v>151</v>
      </c>
      <c r="J28" s="192">
        <v>27</v>
      </c>
      <c r="K28" s="192">
        <v>24</v>
      </c>
      <c r="L28" s="192"/>
      <c r="M28" s="192">
        <v>25</v>
      </c>
      <c r="N28" s="192">
        <v>22</v>
      </c>
      <c r="O28" s="192">
        <v>25</v>
      </c>
      <c r="P28" s="192">
        <v>28</v>
      </c>
      <c r="Q28" s="192">
        <v>29</v>
      </c>
      <c r="R28" s="192">
        <v>23</v>
      </c>
      <c r="S28" s="192">
        <v>34</v>
      </c>
      <c r="T28" s="192">
        <v>24</v>
      </c>
      <c r="U28" s="192">
        <v>34</v>
      </c>
      <c r="V28" s="192">
        <v>30</v>
      </c>
    </row>
    <row r="29" spans="2:22" ht="18.75" customHeight="1">
      <c r="B29" s="194" t="s">
        <v>52</v>
      </c>
      <c r="C29" s="195">
        <v>1</v>
      </c>
      <c r="D29" s="191" t="s">
        <v>252</v>
      </c>
      <c r="E29" s="192"/>
      <c r="F29" s="191">
        <v>17</v>
      </c>
      <c r="G29" s="192">
        <v>137</v>
      </c>
      <c r="H29" s="192">
        <v>72</v>
      </c>
      <c r="I29" s="192">
        <v>65</v>
      </c>
      <c r="J29" s="192">
        <v>9</v>
      </c>
      <c r="K29" s="192">
        <v>6</v>
      </c>
      <c r="L29" s="192"/>
      <c r="M29" s="192">
        <v>9</v>
      </c>
      <c r="N29" s="192">
        <v>12</v>
      </c>
      <c r="O29" s="192">
        <v>16</v>
      </c>
      <c r="P29" s="192">
        <v>9</v>
      </c>
      <c r="Q29" s="192">
        <v>11</v>
      </c>
      <c r="R29" s="192">
        <v>12</v>
      </c>
      <c r="S29" s="192">
        <v>12</v>
      </c>
      <c r="T29" s="192">
        <v>17</v>
      </c>
      <c r="U29" s="192">
        <v>15</v>
      </c>
      <c r="V29" s="192">
        <v>9</v>
      </c>
    </row>
    <row r="30" spans="2:22" ht="18.75" customHeight="1">
      <c r="B30" s="194" t="s">
        <v>248</v>
      </c>
      <c r="C30" s="195">
        <v>5</v>
      </c>
      <c r="D30" s="191" t="s">
        <v>252</v>
      </c>
      <c r="E30" s="192"/>
      <c r="F30" s="191">
        <v>38</v>
      </c>
      <c r="G30" s="192">
        <v>259</v>
      </c>
      <c r="H30" s="192">
        <v>128</v>
      </c>
      <c r="I30" s="192">
        <v>131</v>
      </c>
      <c r="J30" s="192">
        <v>19</v>
      </c>
      <c r="K30" s="192">
        <v>17</v>
      </c>
      <c r="L30" s="192"/>
      <c r="M30" s="192">
        <v>14</v>
      </c>
      <c r="N30" s="192">
        <v>19</v>
      </c>
      <c r="O30" s="192">
        <v>13</v>
      </c>
      <c r="P30" s="192">
        <v>23</v>
      </c>
      <c r="Q30" s="192">
        <v>24</v>
      </c>
      <c r="R30" s="192">
        <v>24</v>
      </c>
      <c r="S30" s="192">
        <v>23</v>
      </c>
      <c r="T30" s="192">
        <v>24</v>
      </c>
      <c r="U30" s="192">
        <v>35</v>
      </c>
      <c r="V30" s="192">
        <v>24</v>
      </c>
    </row>
    <row r="31" spans="2:22" ht="18.75" customHeight="1">
      <c r="B31" s="194" t="s">
        <v>249</v>
      </c>
      <c r="C31" s="195">
        <v>3</v>
      </c>
      <c r="D31" s="191" t="s">
        <v>252</v>
      </c>
      <c r="E31" s="192"/>
      <c r="F31" s="191">
        <v>44</v>
      </c>
      <c r="G31" s="192">
        <v>400</v>
      </c>
      <c r="H31" s="192">
        <v>223</v>
      </c>
      <c r="I31" s="192">
        <v>177</v>
      </c>
      <c r="J31" s="192">
        <v>28</v>
      </c>
      <c r="K31" s="192">
        <v>25</v>
      </c>
      <c r="L31" s="192"/>
      <c r="M31" s="192">
        <v>47</v>
      </c>
      <c r="N31" s="192">
        <v>21</v>
      </c>
      <c r="O31" s="192">
        <v>26</v>
      </c>
      <c r="P31" s="192">
        <v>26</v>
      </c>
      <c r="Q31" s="192">
        <v>38</v>
      </c>
      <c r="R31" s="192">
        <v>35</v>
      </c>
      <c r="S31" s="192">
        <v>39</v>
      </c>
      <c r="T31" s="192">
        <v>35</v>
      </c>
      <c r="U31" s="192">
        <v>45</v>
      </c>
      <c r="V31" s="192">
        <v>35</v>
      </c>
    </row>
    <row r="32" spans="2:22" ht="18.75" customHeight="1">
      <c r="B32" s="194" t="s">
        <v>53</v>
      </c>
      <c r="C32" s="195">
        <v>3</v>
      </c>
      <c r="D32" s="191" t="s">
        <v>252</v>
      </c>
      <c r="E32" s="192"/>
      <c r="F32" s="191">
        <v>65</v>
      </c>
      <c r="G32" s="192">
        <v>886</v>
      </c>
      <c r="H32" s="192">
        <v>433</v>
      </c>
      <c r="I32" s="192">
        <v>453</v>
      </c>
      <c r="J32" s="192">
        <v>74</v>
      </c>
      <c r="K32" s="192">
        <v>75</v>
      </c>
      <c r="L32" s="192"/>
      <c r="M32" s="192">
        <v>65</v>
      </c>
      <c r="N32" s="192">
        <v>82</v>
      </c>
      <c r="O32" s="192">
        <v>70</v>
      </c>
      <c r="P32" s="192">
        <v>62</v>
      </c>
      <c r="Q32" s="192">
        <v>80</v>
      </c>
      <c r="R32" s="192">
        <v>73</v>
      </c>
      <c r="S32" s="192">
        <v>68</v>
      </c>
      <c r="T32" s="192">
        <v>83</v>
      </c>
      <c r="U32" s="192">
        <v>76</v>
      </c>
      <c r="V32" s="192">
        <v>78</v>
      </c>
    </row>
    <row r="33" spans="2:22" ht="18.75" customHeight="1">
      <c r="B33" s="194" t="s">
        <v>54</v>
      </c>
      <c r="C33" s="195">
        <v>3</v>
      </c>
      <c r="D33" s="191" t="s">
        <v>252</v>
      </c>
      <c r="E33" s="192"/>
      <c r="F33" s="191">
        <v>92</v>
      </c>
      <c r="G33" s="192">
        <v>1313</v>
      </c>
      <c r="H33" s="192">
        <v>661</v>
      </c>
      <c r="I33" s="192">
        <v>652</v>
      </c>
      <c r="J33" s="192">
        <v>119</v>
      </c>
      <c r="K33" s="192">
        <v>101</v>
      </c>
      <c r="L33" s="192"/>
      <c r="M33" s="192">
        <v>123</v>
      </c>
      <c r="N33" s="192">
        <v>106</v>
      </c>
      <c r="O33" s="192">
        <v>110</v>
      </c>
      <c r="P33" s="192">
        <v>100</v>
      </c>
      <c r="Q33" s="192">
        <v>103</v>
      </c>
      <c r="R33" s="192">
        <v>120</v>
      </c>
      <c r="S33" s="192">
        <v>110</v>
      </c>
      <c r="T33" s="192">
        <v>100</v>
      </c>
      <c r="U33" s="192">
        <v>96</v>
      </c>
      <c r="V33" s="192">
        <v>125</v>
      </c>
    </row>
    <row r="34" spans="2:22" ht="18.75" customHeight="1">
      <c r="B34" s="194" t="s">
        <v>55</v>
      </c>
      <c r="C34" s="195">
        <v>4</v>
      </c>
      <c r="D34" s="191" t="s">
        <v>252</v>
      </c>
      <c r="E34" s="192"/>
      <c r="F34" s="191">
        <v>133</v>
      </c>
      <c r="G34" s="192">
        <v>2128</v>
      </c>
      <c r="H34" s="192">
        <v>1079</v>
      </c>
      <c r="I34" s="192">
        <v>1049</v>
      </c>
      <c r="J34" s="192">
        <v>172</v>
      </c>
      <c r="K34" s="192">
        <v>186</v>
      </c>
      <c r="L34" s="192"/>
      <c r="M34" s="192">
        <v>191</v>
      </c>
      <c r="N34" s="192">
        <v>174</v>
      </c>
      <c r="O34" s="192">
        <v>169</v>
      </c>
      <c r="P34" s="192">
        <v>174</v>
      </c>
      <c r="Q34" s="192">
        <v>173</v>
      </c>
      <c r="R34" s="192">
        <v>166</v>
      </c>
      <c r="S34" s="192">
        <v>184</v>
      </c>
      <c r="T34" s="192">
        <v>200</v>
      </c>
      <c r="U34" s="192">
        <v>190</v>
      </c>
      <c r="V34" s="192">
        <v>149</v>
      </c>
    </row>
    <row r="35" spans="2:22" ht="18.75" customHeight="1">
      <c r="B35" s="194" t="s">
        <v>56</v>
      </c>
      <c r="C35" s="195">
        <v>3</v>
      </c>
      <c r="D35" s="192">
        <v>1</v>
      </c>
      <c r="E35" s="192"/>
      <c r="F35" s="191">
        <v>57</v>
      </c>
      <c r="G35" s="192">
        <v>675</v>
      </c>
      <c r="H35" s="192">
        <v>370</v>
      </c>
      <c r="I35" s="192">
        <v>305</v>
      </c>
      <c r="J35" s="192">
        <v>59</v>
      </c>
      <c r="K35" s="192">
        <v>45</v>
      </c>
      <c r="L35" s="192"/>
      <c r="M35" s="192">
        <v>53</v>
      </c>
      <c r="N35" s="192">
        <v>52</v>
      </c>
      <c r="O35" s="192">
        <v>66</v>
      </c>
      <c r="P35" s="192">
        <v>48</v>
      </c>
      <c r="Q35" s="192">
        <v>60</v>
      </c>
      <c r="R35" s="192">
        <v>42</v>
      </c>
      <c r="S35" s="192">
        <v>63</v>
      </c>
      <c r="T35" s="192">
        <v>54</v>
      </c>
      <c r="U35" s="192">
        <v>69</v>
      </c>
      <c r="V35" s="192">
        <v>64</v>
      </c>
    </row>
    <row r="36" spans="2:22" ht="18.75" customHeight="1">
      <c r="B36" s="194" t="s">
        <v>57</v>
      </c>
      <c r="C36" s="195">
        <v>4</v>
      </c>
      <c r="D36" s="191" t="s">
        <v>194</v>
      </c>
      <c r="E36" s="192"/>
      <c r="F36" s="191">
        <v>58</v>
      </c>
      <c r="G36" s="192">
        <v>636</v>
      </c>
      <c r="H36" s="192">
        <v>325</v>
      </c>
      <c r="I36" s="192">
        <v>311</v>
      </c>
      <c r="J36" s="192">
        <v>43</v>
      </c>
      <c r="K36" s="192">
        <v>53</v>
      </c>
      <c r="L36" s="192"/>
      <c r="M36" s="192">
        <v>46</v>
      </c>
      <c r="N36" s="192">
        <v>42</v>
      </c>
      <c r="O36" s="192">
        <v>49</v>
      </c>
      <c r="P36" s="192">
        <v>47</v>
      </c>
      <c r="Q36" s="192">
        <v>63</v>
      </c>
      <c r="R36" s="192">
        <v>53</v>
      </c>
      <c r="S36" s="192">
        <v>68</v>
      </c>
      <c r="T36" s="192">
        <v>55</v>
      </c>
      <c r="U36" s="192">
        <v>56</v>
      </c>
      <c r="V36" s="192">
        <v>61</v>
      </c>
    </row>
    <row r="37" spans="2:22" ht="18.75" customHeight="1">
      <c r="B37" s="194" t="s">
        <v>250</v>
      </c>
      <c r="C37" s="195">
        <v>10</v>
      </c>
      <c r="D37" s="192">
        <v>1</v>
      </c>
      <c r="E37" s="192"/>
      <c r="F37" s="191">
        <v>46</v>
      </c>
      <c r="G37" s="192">
        <v>366</v>
      </c>
      <c r="H37" s="192">
        <v>190</v>
      </c>
      <c r="I37" s="192">
        <v>176</v>
      </c>
      <c r="J37" s="192">
        <v>26</v>
      </c>
      <c r="K37" s="192">
        <v>16</v>
      </c>
      <c r="L37" s="192"/>
      <c r="M37" s="192">
        <v>24</v>
      </c>
      <c r="N37" s="192">
        <v>27</v>
      </c>
      <c r="O37" s="192">
        <v>33</v>
      </c>
      <c r="P37" s="192">
        <v>29</v>
      </c>
      <c r="Q37" s="192">
        <v>32</v>
      </c>
      <c r="R37" s="192">
        <v>36</v>
      </c>
      <c r="S37" s="192">
        <v>37</v>
      </c>
      <c r="T37" s="192">
        <v>36</v>
      </c>
      <c r="U37" s="192">
        <v>38</v>
      </c>
      <c r="V37" s="192">
        <v>32</v>
      </c>
    </row>
    <row r="38" spans="2:22" ht="18.75" customHeight="1" thickBot="1">
      <c r="B38" s="196" t="s">
        <v>251</v>
      </c>
      <c r="C38" s="197">
        <v>7</v>
      </c>
      <c r="D38" s="198" t="s">
        <v>194</v>
      </c>
      <c r="E38" s="199"/>
      <c r="F38" s="198">
        <v>63</v>
      </c>
      <c r="G38" s="199">
        <v>702</v>
      </c>
      <c r="H38" s="199">
        <v>352</v>
      </c>
      <c r="I38" s="199">
        <v>350</v>
      </c>
      <c r="J38" s="199">
        <v>53</v>
      </c>
      <c r="K38" s="199">
        <v>64</v>
      </c>
      <c r="L38" s="192"/>
      <c r="M38" s="199">
        <v>56</v>
      </c>
      <c r="N38" s="199">
        <v>52</v>
      </c>
      <c r="O38" s="199">
        <v>49</v>
      </c>
      <c r="P38" s="199">
        <v>61</v>
      </c>
      <c r="Q38" s="199">
        <v>73</v>
      </c>
      <c r="R38" s="199">
        <v>56</v>
      </c>
      <c r="S38" s="199">
        <v>58</v>
      </c>
      <c r="T38" s="199">
        <v>61</v>
      </c>
      <c r="U38" s="199">
        <v>63</v>
      </c>
      <c r="V38" s="199">
        <v>56</v>
      </c>
    </row>
    <row r="39" spans="2:22" ht="16.5" customHeight="1">
      <c r="B39" s="478" t="s">
        <v>355</v>
      </c>
      <c r="C39" s="200"/>
      <c r="D39" s="200"/>
      <c r="E39" s="200"/>
      <c r="F39" s="200"/>
      <c r="G39" s="162"/>
      <c r="H39" s="162"/>
      <c r="I39" s="162"/>
      <c r="J39" s="162"/>
      <c r="K39" s="162"/>
      <c r="L39" s="187"/>
      <c r="M39" s="162"/>
      <c r="N39" s="162"/>
      <c r="O39" s="162"/>
      <c r="P39" s="162"/>
      <c r="Q39" s="162"/>
      <c r="R39" s="162"/>
      <c r="S39" s="162"/>
      <c r="T39" s="162"/>
      <c r="U39" s="162"/>
      <c r="V39" s="162"/>
    </row>
  </sheetData>
  <mergeCells count="15">
    <mergeCell ref="B2:K2"/>
    <mergeCell ref="B4:B6"/>
    <mergeCell ref="D5:D6"/>
    <mergeCell ref="C5:C6"/>
    <mergeCell ref="C4:D4"/>
    <mergeCell ref="E4:F6"/>
    <mergeCell ref="G4:K4"/>
    <mergeCell ref="G5:I5"/>
    <mergeCell ref="M4:V4"/>
    <mergeCell ref="S5:T5"/>
    <mergeCell ref="U5:V5"/>
    <mergeCell ref="J5:K5"/>
    <mergeCell ref="M5:N5"/>
    <mergeCell ref="O5:P5"/>
    <mergeCell ref="Q5:R5"/>
  </mergeCells>
  <phoneticPr fontId="5"/>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9"/>
  <sheetViews>
    <sheetView showGridLines="0" zoomScaleNormal="100" zoomScaleSheetLayoutView="80" workbookViewId="0"/>
  </sheetViews>
  <sheetFormatPr defaultColWidth="10" defaultRowHeight="13.5"/>
  <cols>
    <col min="1" max="1" width="7.375" style="181" customWidth="1"/>
    <col min="2" max="2" width="11.25" style="181" customWidth="1"/>
    <col min="3" max="4" width="4.625" style="181" customWidth="1"/>
    <col min="5" max="5" width="3.625" style="181" customWidth="1"/>
    <col min="6" max="6" width="5.625" style="181" customWidth="1"/>
    <col min="7" max="9" width="7.5" style="181" customWidth="1"/>
    <col min="10" max="15" width="6.75" style="181" customWidth="1"/>
    <col min="16" max="16384" width="10" style="181"/>
  </cols>
  <sheetData>
    <row r="2" spans="2:15" s="160" customFormat="1" ht="28.5" customHeight="1">
      <c r="B2" s="529" t="s">
        <v>544</v>
      </c>
      <c r="C2" s="530"/>
      <c r="D2" s="530"/>
      <c r="E2" s="530"/>
      <c r="F2" s="530"/>
      <c r="G2" s="530"/>
      <c r="H2" s="530"/>
      <c r="I2" s="530"/>
      <c r="J2" s="530"/>
      <c r="K2" s="530"/>
      <c r="L2" s="530"/>
      <c r="M2" s="530"/>
      <c r="N2" s="530"/>
      <c r="O2" s="530"/>
    </row>
    <row r="3" spans="2:15" ht="19.5" customHeight="1" thickBot="1">
      <c r="B3" s="514" t="s">
        <v>545</v>
      </c>
      <c r="C3" s="161"/>
      <c r="D3" s="161"/>
      <c r="E3" s="161"/>
      <c r="F3" s="161"/>
      <c r="G3" s="162"/>
      <c r="H3" s="162"/>
      <c r="I3" s="162"/>
      <c r="J3" s="162"/>
      <c r="K3" s="162"/>
      <c r="L3" s="162"/>
      <c r="M3" s="162"/>
      <c r="N3" s="162"/>
      <c r="O3" s="163" t="s">
        <v>86</v>
      </c>
    </row>
    <row r="4" spans="2:15" s="164" customFormat="1" ht="21.6" customHeight="1">
      <c r="B4" s="572" t="s">
        <v>95</v>
      </c>
      <c r="C4" s="570" t="s">
        <v>87</v>
      </c>
      <c r="D4" s="570"/>
      <c r="E4" s="573" t="s">
        <v>241</v>
      </c>
      <c r="F4" s="574"/>
      <c r="G4" s="568" t="s">
        <v>222</v>
      </c>
      <c r="H4" s="568"/>
      <c r="I4" s="568"/>
      <c r="J4" s="568"/>
      <c r="K4" s="568"/>
      <c r="L4" s="568"/>
      <c r="M4" s="568"/>
      <c r="N4" s="568"/>
      <c r="O4" s="569"/>
    </row>
    <row r="5" spans="2:15" s="164" customFormat="1" ht="21.6" customHeight="1">
      <c r="B5" s="556"/>
      <c r="C5" s="571" t="s">
        <v>89</v>
      </c>
      <c r="D5" s="571" t="s">
        <v>90</v>
      </c>
      <c r="E5" s="575"/>
      <c r="F5" s="576"/>
      <c r="G5" s="571" t="s">
        <v>35</v>
      </c>
      <c r="H5" s="571"/>
      <c r="I5" s="571"/>
      <c r="J5" s="566" t="s">
        <v>223</v>
      </c>
      <c r="K5" s="566"/>
      <c r="L5" s="566" t="s">
        <v>224</v>
      </c>
      <c r="M5" s="566"/>
      <c r="N5" s="566" t="s">
        <v>225</v>
      </c>
      <c r="O5" s="567"/>
    </row>
    <row r="6" spans="2:15" s="164" customFormat="1" ht="21.6" customHeight="1">
      <c r="B6" s="556"/>
      <c r="C6" s="571"/>
      <c r="D6" s="571"/>
      <c r="E6" s="577"/>
      <c r="F6" s="578"/>
      <c r="G6" s="476" t="s">
        <v>35</v>
      </c>
      <c r="H6" s="476" t="s">
        <v>39</v>
      </c>
      <c r="I6" s="476" t="s">
        <v>40</v>
      </c>
      <c r="J6" s="476" t="s">
        <v>39</v>
      </c>
      <c r="K6" s="476" t="s">
        <v>40</v>
      </c>
      <c r="L6" s="476" t="s">
        <v>39</v>
      </c>
      <c r="M6" s="476" t="s">
        <v>40</v>
      </c>
      <c r="N6" s="476" t="s">
        <v>39</v>
      </c>
      <c r="O6" s="201" t="s">
        <v>40</v>
      </c>
    </row>
    <row r="7" spans="2:15" s="171" customFormat="1" ht="21.6" customHeight="1">
      <c r="B7" s="189" t="s">
        <v>490</v>
      </c>
      <c r="C7" s="190">
        <v>92</v>
      </c>
      <c r="D7" s="191">
        <v>4</v>
      </c>
      <c r="E7" s="191"/>
      <c r="F7" s="191">
        <v>1912</v>
      </c>
      <c r="G7" s="191">
        <v>21132</v>
      </c>
      <c r="H7" s="191">
        <v>10718</v>
      </c>
      <c r="I7" s="191">
        <v>10414</v>
      </c>
      <c r="J7" s="191">
        <v>3568</v>
      </c>
      <c r="K7" s="191">
        <v>3366</v>
      </c>
      <c r="L7" s="191">
        <v>3596</v>
      </c>
      <c r="M7" s="191">
        <v>3580</v>
      </c>
      <c r="N7" s="191">
        <v>3554</v>
      </c>
      <c r="O7" s="191">
        <v>3468</v>
      </c>
    </row>
    <row r="8" spans="2:15" s="171" customFormat="1" ht="21.6" customHeight="1">
      <c r="B8" s="172" t="s">
        <v>367</v>
      </c>
      <c r="C8" s="190">
        <v>91</v>
      </c>
      <c r="D8" s="191">
        <v>3</v>
      </c>
      <c r="E8" s="191"/>
      <c r="F8" s="191">
        <v>1914</v>
      </c>
      <c r="G8" s="191">
        <v>21070</v>
      </c>
      <c r="H8" s="191">
        <v>10614</v>
      </c>
      <c r="I8" s="191">
        <v>10456</v>
      </c>
      <c r="J8" s="191">
        <v>3475</v>
      </c>
      <c r="K8" s="191">
        <v>3510</v>
      </c>
      <c r="L8" s="191">
        <v>3558</v>
      </c>
      <c r="M8" s="191">
        <v>3372</v>
      </c>
      <c r="N8" s="191">
        <v>3581</v>
      </c>
      <c r="O8" s="191">
        <v>3574</v>
      </c>
    </row>
    <row r="9" spans="2:15" s="171" customFormat="1" ht="21.6" customHeight="1">
      <c r="B9" s="172" t="s">
        <v>491</v>
      </c>
      <c r="C9" s="190">
        <v>90</v>
      </c>
      <c r="D9" s="191">
        <v>3</v>
      </c>
      <c r="E9" s="191"/>
      <c r="F9" s="191">
        <v>1884</v>
      </c>
      <c r="G9" s="191">
        <v>20801</v>
      </c>
      <c r="H9" s="191">
        <v>10582</v>
      </c>
      <c r="I9" s="191">
        <v>10219</v>
      </c>
      <c r="J9" s="191">
        <v>3554</v>
      </c>
      <c r="K9" s="191">
        <v>3331</v>
      </c>
      <c r="L9" s="191">
        <v>3473</v>
      </c>
      <c r="M9" s="191">
        <v>3515</v>
      </c>
      <c r="N9" s="191">
        <v>3555</v>
      </c>
      <c r="O9" s="191">
        <v>3373</v>
      </c>
    </row>
    <row r="10" spans="2:15" s="171" customFormat="1" ht="11.25" customHeight="1">
      <c r="B10" s="172"/>
      <c r="C10" s="190"/>
      <c r="D10" s="191"/>
      <c r="E10" s="191"/>
      <c r="F10" s="191"/>
      <c r="G10" s="191"/>
      <c r="H10" s="191"/>
      <c r="I10" s="191"/>
      <c r="J10" s="191"/>
      <c r="K10" s="191"/>
      <c r="L10" s="191"/>
      <c r="M10" s="191"/>
      <c r="N10" s="191"/>
      <c r="O10" s="191"/>
    </row>
    <row r="11" spans="2:15" s="171" customFormat="1" ht="21.6" customHeight="1">
      <c r="B11" s="173" t="s">
        <v>41</v>
      </c>
      <c r="C11" s="190">
        <v>1</v>
      </c>
      <c r="D11" s="191" t="s">
        <v>234</v>
      </c>
      <c r="E11" s="191"/>
      <c r="F11" s="191">
        <v>25</v>
      </c>
      <c r="G11" s="191">
        <v>463</v>
      </c>
      <c r="H11" s="191">
        <v>236</v>
      </c>
      <c r="I11" s="191">
        <v>227</v>
      </c>
      <c r="J11" s="191">
        <v>80</v>
      </c>
      <c r="K11" s="191">
        <v>73</v>
      </c>
      <c r="L11" s="191">
        <v>73</v>
      </c>
      <c r="M11" s="191">
        <v>80</v>
      </c>
      <c r="N11" s="191">
        <v>83</v>
      </c>
      <c r="O11" s="191">
        <v>74</v>
      </c>
    </row>
    <row r="12" spans="2:15" s="171" customFormat="1" ht="21.6" customHeight="1">
      <c r="B12" s="173" t="s">
        <v>85</v>
      </c>
      <c r="C12" s="190">
        <f>C9-C11-C13</f>
        <v>87</v>
      </c>
      <c r="D12" s="191">
        <v>3</v>
      </c>
      <c r="E12" s="191"/>
      <c r="F12" s="191">
        <f>F9-F11-F13</f>
        <v>1829</v>
      </c>
      <c r="G12" s="191">
        <f t="shared" ref="G12:O12" si="0">G9-G11-G13</f>
        <v>19888</v>
      </c>
      <c r="H12" s="191">
        <f t="shared" si="0"/>
        <v>10106</v>
      </c>
      <c r="I12" s="191">
        <f t="shared" si="0"/>
        <v>9782</v>
      </c>
      <c r="J12" s="191">
        <f t="shared" si="0"/>
        <v>3398</v>
      </c>
      <c r="K12" s="191">
        <f t="shared" si="0"/>
        <v>3184</v>
      </c>
      <c r="L12" s="191">
        <f t="shared" si="0"/>
        <v>3321</v>
      </c>
      <c r="M12" s="191">
        <f t="shared" si="0"/>
        <v>3348</v>
      </c>
      <c r="N12" s="191">
        <f t="shared" si="0"/>
        <v>3387</v>
      </c>
      <c r="O12" s="191">
        <f t="shared" si="0"/>
        <v>3250</v>
      </c>
    </row>
    <row r="13" spans="2:15" s="171" customFormat="1" ht="21.6" customHeight="1">
      <c r="B13" s="173" t="s">
        <v>42</v>
      </c>
      <c r="C13" s="190">
        <v>2</v>
      </c>
      <c r="D13" s="191" t="s">
        <v>234</v>
      </c>
      <c r="E13" s="191"/>
      <c r="F13" s="191">
        <v>30</v>
      </c>
      <c r="G13" s="191">
        <v>450</v>
      </c>
      <c r="H13" s="191">
        <v>240</v>
      </c>
      <c r="I13" s="191">
        <v>210</v>
      </c>
      <c r="J13" s="191">
        <v>76</v>
      </c>
      <c r="K13" s="191">
        <v>74</v>
      </c>
      <c r="L13" s="191">
        <v>79</v>
      </c>
      <c r="M13" s="191">
        <v>87</v>
      </c>
      <c r="N13" s="191">
        <v>85</v>
      </c>
      <c r="O13" s="191">
        <v>49</v>
      </c>
    </row>
    <row r="14" spans="2:15" s="171" customFormat="1" ht="11.25" customHeight="1">
      <c r="B14" s="173"/>
      <c r="C14" s="190"/>
      <c r="D14" s="191"/>
      <c r="E14" s="191"/>
      <c r="F14" s="191"/>
      <c r="G14" s="191"/>
      <c r="H14" s="191"/>
      <c r="I14" s="191"/>
      <c r="J14" s="191"/>
      <c r="K14" s="191"/>
      <c r="L14" s="191"/>
      <c r="M14" s="191"/>
      <c r="N14" s="191"/>
      <c r="O14" s="191"/>
    </row>
    <row r="15" spans="2:15" s="171" customFormat="1" ht="18.75" customHeight="1">
      <c r="B15" s="174" t="s">
        <v>43</v>
      </c>
      <c r="C15" s="190">
        <v>19</v>
      </c>
      <c r="D15" s="191" t="s">
        <v>194</v>
      </c>
      <c r="E15" s="191"/>
      <c r="F15" s="191">
        <v>558</v>
      </c>
      <c r="G15" s="191">
        <v>7325</v>
      </c>
      <c r="H15" s="191">
        <v>3691</v>
      </c>
      <c r="I15" s="191">
        <v>3634</v>
      </c>
      <c r="J15" s="191">
        <v>1231</v>
      </c>
      <c r="K15" s="191">
        <v>1178</v>
      </c>
      <c r="L15" s="191">
        <v>1250</v>
      </c>
      <c r="M15" s="191">
        <v>1276</v>
      </c>
      <c r="N15" s="191">
        <v>1210</v>
      </c>
      <c r="O15" s="191">
        <v>1180</v>
      </c>
    </row>
    <row r="16" spans="2:15" s="171" customFormat="1" ht="18.75" customHeight="1">
      <c r="B16" s="174" t="s">
        <v>44</v>
      </c>
      <c r="C16" s="190">
        <v>5</v>
      </c>
      <c r="D16" s="191">
        <v>1</v>
      </c>
      <c r="E16" s="191"/>
      <c r="F16" s="191">
        <v>137</v>
      </c>
      <c r="G16" s="191">
        <v>1561</v>
      </c>
      <c r="H16" s="191">
        <v>798</v>
      </c>
      <c r="I16" s="191">
        <v>763</v>
      </c>
      <c r="J16" s="191">
        <v>282</v>
      </c>
      <c r="K16" s="191">
        <v>232</v>
      </c>
      <c r="L16" s="191">
        <v>264</v>
      </c>
      <c r="M16" s="191">
        <v>262</v>
      </c>
      <c r="N16" s="191">
        <v>252</v>
      </c>
      <c r="O16" s="191">
        <v>269</v>
      </c>
    </row>
    <row r="17" spans="2:15" s="171" customFormat="1" ht="18.75" customHeight="1">
      <c r="B17" s="174" t="s">
        <v>45</v>
      </c>
      <c r="C17" s="190">
        <v>3</v>
      </c>
      <c r="D17" s="191" t="s">
        <v>194</v>
      </c>
      <c r="E17" s="191"/>
      <c r="F17" s="191">
        <v>87</v>
      </c>
      <c r="G17" s="191">
        <v>949</v>
      </c>
      <c r="H17" s="191">
        <v>515</v>
      </c>
      <c r="I17" s="191">
        <v>434</v>
      </c>
      <c r="J17" s="191">
        <v>176</v>
      </c>
      <c r="K17" s="191">
        <v>142</v>
      </c>
      <c r="L17" s="191">
        <v>166</v>
      </c>
      <c r="M17" s="191">
        <v>149</v>
      </c>
      <c r="N17" s="191">
        <v>173</v>
      </c>
      <c r="O17" s="191">
        <v>143</v>
      </c>
    </row>
    <row r="18" spans="2:15" s="171" customFormat="1" ht="18.75" customHeight="1">
      <c r="B18" s="174" t="s">
        <v>46</v>
      </c>
      <c r="C18" s="190">
        <v>11</v>
      </c>
      <c r="D18" s="191" t="s">
        <v>194</v>
      </c>
      <c r="E18" s="191"/>
      <c r="F18" s="191">
        <v>209</v>
      </c>
      <c r="G18" s="191">
        <v>2302</v>
      </c>
      <c r="H18" s="191">
        <v>1144</v>
      </c>
      <c r="I18" s="191">
        <v>1158</v>
      </c>
      <c r="J18" s="191">
        <v>395</v>
      </c>
      <c r="K18" s="191">
        <v>395</v>
      </c>
      <c r="L18" s="191">
        <v>342</v>
      </c>
      <c r="M18" s="191">
        <v>360</v>
      </c>
      <c r="N18" s="191">
        <v>407</v>
      </c>
      <c r="O18" s="191">
        <v>403</v>
      </c>
    </row>
    <row r="19" spans="2:15" s="171" customFormat="1" ht="18.75" customHeight="1">
      <c r="B19" s="174" t="s">
        <v>243</v>
      </c>
      <c r="C19" s="190">
        <v>6</v>
      </c>
      <c r="D19" s="191" t="s">
        <v>194</v>
      </c>
      <c r="E19" s="191"/>
      <c r="F19" s="191">
        <v>102</v>
      </c>
      <c r="G19" s="191">
        <v>1097</v>
      </c>
      <c r="H19" s="191">
        <v>537</v>
      </c>
      <c r="I19" s="191">
        <v>560</v>
      </c>
      <c r="J19" s="191">
        <v>183</v>
      </c>
      <c r="K19" s="191">
        <v>186</v>
      </c>
      <c r="L19" s="191">
        <v>175</v>
      </c>
      <c r="M19" s="191">
        <v>192</v>
      </c>
      <c r="N19" s="191">
        <v>179</v>
      </c>
      <c r="O19" s="191">
        <v>182</v>
      </c>
    </row>
    <row r="20" spans="2:15" s="171" customFormat="1" ht="18.75" customHeight="1">
      <c r="B20" s="174" t="s">
        <v>244</v>
      </c>
      <c r="C20" s="190">
        <v>4</v>
      </c>
      <c r="D20" s="191" t="s">
        <v>194</v>
      </c>
      <c r="E20" s="191"/>
      <c r="F20" s="191">
        <v>91</v>
      </c>
      <c r="G20" s="191">
        <v>983</v>
      </c>
      <c r="H20" s="191">
        <v>523</v>
      </c>
      <c r="I20" s="191">
        <v>460</v>
      </c>
      <c r="J20" s="191">
        <v>176</v>
      </c>
      <c r="K20" s="191">
        <v>157</v>
      </c>
      <c r="L20" s="191">
        <v>184</v>
      </c>
      <c r="M20" s="191">
        <v>150</v>
      </c>
      <c r="N20" s="191">
        <v>163</v>
      </c>
      <c r="O20" s="191">
        <v>153</v>
      </c>
    </row>
    <row r="21" spans="2:15" s="171" customFormat="1" ht="18.75" customHeight="1">
      <c r="B21" s="174" t="s">
        <v>245</v>
      </c>
      <c r="C21" s="190">
        <v>7</v>
      </c>
      <c r="D21" s="191" t="s">
        <v>194</v>
      </c>
      <c r="E21" s="191"/>
      <c r="F21" s="191">
        <v>100</v>
      </c>
      <c r="G21" s="191">
        <v>756</v>
      </c>
      <c r="H21" s="191">
        <v>389</v>
      </c>
      <c r="I21" s="191">
        <v>367</v>
      </c>
      <c r="J21" s="191">
        <v>115</v>
      </c>
      <c r="K21" s="191">
        <v>131</v>
      </c>
      <c r="L21" s="191">
        <v>132</v>
      </c>
      <c r="M21" s="191">
        <v>133</v>
      </c>
      <c r="N21" s="191">
        <v>142</v>
      </c>
      <c r="O21" s="191">
        <v>103</v>
      </c>
    </row>
    <row r="22" spans="2:15" s="171" customFormat="1" ht="18.75" customHeight="1">
      <c r="B22" s="174" t="s">
        <v>246</v>
      </c>
      <c r="C22" s="190">
        <v>6</v>
      </c>
      <c r="D22" s="191" t="s">
        <v>194</v>
      </c>
      <c r="E22" s="191"/>
      <c r="F22" s="191">
        <v>83</v>
      </c>
      <c r="G22" s="191">
        <v>617</v>
      </c>
      <c r="H22" s="191">
        <v>327</v>
      </c>
      <c r="I22" s="191">
        <v>290</v>
      </c>
      <c r="J22" s="191">
        <v>104</v>
      </c>
      <c r="K22" s="191">
        <v>83</v>
      </c>
      <c r="L22" s="191">
        <v>96</v>
      </c>
      <c r="M22" s="191">
        <v>104</v>
      </c>
      <c r="N22" s="191">
        <v>127</v>
      </c>
      <c r="O22" s="191">
        <v>103</v>
      </c>
    </row>
    <row r="23" spans="2:15" s="171" customFormat="1" ht="18.75" customHeight="1">
      <c r="B23" s="174" t="s">
        <v>47</v>
      </c>
      <c r="C23" s="190">
        <v>1</v>
      </c>
      <c r="D23" s="191" t="s">
        <v>194</v>
      </c>
      <c r="E23" s="191"/>
      <c r="F23" s="191">
        <v>15</v>
      </c>
      <c r="G23" s="191">
        <v>129</v>
      </c>
      <c r="H23" s="191">
        <v>64</v>
      </c>
      <c r="I23" s="191">
        <v>65</v>
      </c>
      <c r="J23" s="191">
        <v>22</v>
      </c>
      <c r="K23" s="191">
        <v>15</v>
      </c>
      <c r="L23" s="191">
        <v>15</v>
      </c>
      <c r="M23" s="191">
        <v>29</v>
      </c>
      <c r="N23" s="191">
        <v>27</v>
      </c>
      <c r="O23" s="191">
        <v>21</v>
      </c>
    </row>
    <row r="24" spans="2:15" s="171" customFormat="1" ht="18.75" customHeight="1">
      <c r="B24" s="174" t="s">
        <v>48</v>
      </c>
      <c r="C24" s="190">
        <v>1</v>
      </c>
      <c r="D24" s="191" t="s">
        <v>194</v>
      </c>
      <c r="E24" s="191"/>
      <c r="F24" s="191">
        <v>10</v>
      </c>
      <c r="G24" s="191">
        <v>29</v>
      </c>
      <c r="H24" s="191">
        <v>13</v>
      </c>
      <c r="I24" s="191">
        <v>16</v>
      </c>
      <c r="J24" s="191">
        <v>4</v>
      </c>
      <c r="K24" s="191">
        <v>4</v>
      </c>
      <c r="L24" s="191">
        <v>5</v>
      </c>
      <c r="M24" s="191">
        <v>5</v>
      </c>
      <c r="N24" s="191">
        <v>4</v>
      </c>
      <c r="O24" s="191">
        <v>7</v>
      </c>
    </row>
    <row r="25" spans="2:15" s="171" customFormat="1" ht="18.75" customHeight="1">
      <c r="B25" s="174" t="s">
        <v>49</v>
      </c>
      <c r="C25" s="190">
        <v>1</v>
      </c>
      <c r="D25" s="191" t="s">
        <v>194</v>
      </c>
      <c r="E25" s="191"/>
      <c r="F25" s="191">
        <v>13</v>
      </c>
      <c r="G25" s="191">
        <v>43</v>
      </c>
      <c r="H25" s="191">
        <v>18</v>
      </c>
      <c r="I25" s="191">
        <v>25</v>
      </c>
      <c r="J25" s="191">
        <v>5</v>
      </c>
      <c r="K25" s="191">
        <v>7</v>
      </c>
      <c r="L25" s="191">
        <v>8</v>
      </c>
      <c r="M25" s="191">
        <v>11</v>
      </c>
      <c r="N25" s="191">
        <v>5</v>
      </c>
      <c r="O25" s="191">
        <v>7</v>
      </c>
    </row>
    <row r="26" spans="2:15" s="171" customFormat="1" ht="18.75" customHeight="1">
      <c r="B26" s="174" t="s">
        <v>50</v>
      </c>
      <c r="C26" s="190">
        <v>2</v>
      </c>
      <c r="D26" s="191" t="s">
        <v>194</v>
      </c>
      <c r="E26" s="191"/>
      <c r="F26" s="191">
        <v>57</v>
      </c>
      <c r="G26" s="191">
        <v>745</v>
      </c>
      <c r="H26" s="191">
        <v>407</v>
      </c>
      <c r="I26" s="191">
        <v>338</v>
      </c>
      <c r="J26" s="191">
        <v>152</v>
      </c>
      <c r="K26" s="191">
        <v>122</v>
      </c>
      <c r="L26" s="191">
        <v>123</v>
      </c>
      <c r="M26" s="191">
        <v>111</v>
      </c>
      <c r="N26" s="191">
        <v>132</v>
      </c>
      <c r="O26" s="191">
        <v>105</v>
      </c>
    </row>
    <row r="27" spans="2:15" s="171" customFormat="1" ht="18.75" customHeight="1">
      <c r="B27" s="174" t="s">
        <v>51</v>
      </c>
      <c r="C27" s="190">
        <v>3</v>
      </c>
      <c r="D27" s="191" t="s">
        <v>194</v>
      </c>
      <c r="E27" s="191"/>
      <c r="F27" s="191">
        <v>26</v>
      </c>
      <c r="G27" s="191">
        <v>79</v>
      </c>
      <c r="H27" s="191">
        <v>36</v>
      </c>
      <c r="I27" s="191">
        <v>43</v>
      </c>
      <c r="J27" s="191">
        <v>10</v>
      </c>
      <c r="K27" s="191">
        <v>10</v>
      </c>
      <c r="L27" s="191">
        <v>14</v>
      </c>
      <c r="M27" s="191">
        <v>16</v>
      </c>
      <c r="N27" s="191">
        <v>12</v>
      </c>
      <c r="O27" s="191">
        <v>17</v>
      </c>
    </row>
    <row r="28" spans="2:15" s="171" customFormat="1" ht="18.75" customHeight="1">
      <c r="B28" s="174" t="s">
        <v>247</v>
      </c>
      <c r="C28" s="190">
        <v>4</v>
      </c>
      <c r="D28" s="191" t="s">
        <v>194</v>
      </c>
      <c r="E28" s="191"/>
      <c r="F28" s="191">
        <v>44</v>
      </c>
      <c r="G28" s="191">
        <v>181</v>
      </c>
      <c r="H28" s="191">
        <v>94</v>
      </c>
      <c r="I28" s="191">
        <v>87</v>
      </c>
      <c r="J28" s="191">
        <v>30</v>
      </c>
      <c r="K28" s="191">
        <v>31</v>
      </c>
      <c r="L28" s="191">
        <v>37</v>
      </c>
      <c r="M28" s="191">
        <v>34</v>
      </c>
      <c r="N28" s="191">
        <v>27</v>
      </c>
      <c r="O28" s="191">
        <v>22</v>
      </c>
    </row>
    <row r="29" spans="2:15" s="171" customFormat="1" ht="18.75" customHeight="1">
      <c r="B29" s="174" t="s">
        <v>52</v>
      </c>
      <c r="C29" s="190">
        <v>1</v>
      </c>
      <c r="D29" s="191" t="s">
        <v>194</v>
      </c>
      <c r="E29" s="191"/>
      <c r="F29" s="191">
        <v>14</v>
      </c>
      <c r="G29" s="191">
        <v>106</v>
      </c>
      <c r="H29" s="191">
        <v>57</v>
      </c>
      <c r="I29" s="191">
        <v>49</v>
      </c>
      <c r="J29" s="191">
        <v>20</v>
      </c>
      <c r="K29" s="191">
        <v>12</v>
      </c>
      <c r="L29" s="191">
        <v>17</v>
      </c>
      <c r="M29" s="191">
        <v>17</v>
      </c>
      <c r="N29" s="191">
        <v>20</v>
      </c>
      <c r="O29" s="191">
        <v>20</v>
      </c>
    </row>
    <row r="30" spans="2:15" s="171" customFormat="1" ht="18.75" customHeight="1">
      <c r="B30" s="174" t="s">
        <v>248</v>
      </c>
      <c r="C30" s="190">
        <v>2</v>
      </c>
      <c r="D30" s="191">
        <v>2</v>
      </c>
      <c r="E30" s="191"/>
      <c r="F30" s="191">
        <v>28</v>
      </c>
      <c r="G30" s="191">
        <v>166</v>
      </c>
      <c r="H30" s="191">
        <v>88</v>
      </c>
      <c r="I30" s="191">
        <v>78</v>
      </c>
      <c r="J30" s="191">
        <v>30</v>
      </c>
      <c r="K30" s="191">
        <v>26</v>
      </c>
      <c r="L30" s="191">
        <v>30</v>
      </c>
      <c r="M30" s="191">
        <v>26</v>
      </c>
      <c r="N30" s="191">
        <v>28</v>
      </c>
      <c r="O30" s="191">
        <v>26</v>
      </c>
    </row>
    <row r="31" spans="2:15" s="171" customFormat="1" ht="18.75" customHeight="1">
      <c r="B31" s="174" t="s">
        <v>249</v>
      </c>
      <c r="C31" s="190">
        <v>2</v>
      </c>
      <c r="D31" s="191" t="s">
        <v>194</v>
      </c>
      <c r="E31" s="191"/>
      <c r="F31" s="191">
        <v>31</v>
      </c>
      <c r="G31" s="191">
        <v>269</v>
      </c>
      <c r="H31" s="191">
        <v>141</v>
      </c>
      <c r="I31" s="191">
        <v>128</v>
      </c>
      <c r="J31" s="191">
        <v>44</v>
      </c>
      <c r="K31" s="191">
        <v>36</v>
      </c>
      <c r="L31" s="191">
        <v>45</v>
      </c>
      <c r="M31" s="191">
        <v>43</v>
      </c>
      <c r="N31" s="191">
        <v>52</v>
      </c>
      <c r="O31" s="191">
        <v>49</v>
      </c>
    </row>
    <row r="32" spans="2:15" s="171" customFormat="1" ht="18.75" customHeight="1">
      <c r="B32" s="174" t="s">
        <v>53</v>
      </c>
      <c r="C32" s="190">
        <v>1</v>
      </c>
      <c r="D32" s="191" t="s">
        <v>194</v>
      </c>
      <c r="E32" s="191"/>
      <c r="F32" s="191">
        <v>31</v>
      </c>
      <c r="G32" s="191">
        <v>464</v>
      </c>
      <c r="H32" s="191">
        <v>248</v>
      </c>
      <c r="I32" s="191">
        <v>216</v>
      </c>
      <c r="J32" s="191">
        <v>74</v>
      </c>
      <c r="K32" s="191">
        <v>68</v>
      </c>
      <c r="L32" s="191">
        <v>83</v>
      </c>
      <c r="M32" s="191">
        <v>75</v>
      </c>
      <c r="N32" s="191">
        <v>91</v>
      </c>
      <c r="O32" s="191">
        <v>73</v>
      </c>
    </row>
    <row r="33" spans="2:15" s="171" customFormat="1" ht="18.75" customHeight="1">
      <c r="B33" s="174" t="s">
        <v>54</v>
      </c>
      <c r="C33" s="190">
        <v>1</v>
      </c>
      <c r="D33" s="191" t="s">
        <v>194</v>
      </c>
      <c r="E33" s="191"/>
      <c r="F33" s="191">
        <v>43</v>
      </c>
      <c r="G33" s="191">
        <v>638</v>
      </c>
      <c r="H33" s="191">
        <v>332</v>
      </c>
      <c r="I33" s="191">
        <v>306</v>
      </c>
      <c r="J33" s="191">
        <v>110</v>
      </c>
      <c r="K33" s="191">
        <v>105</v>
      </c>
      <c r="L33" s="191">
        <v>115</v>
      </c>
      <c r="M33" s="191">
        <v>111</v>
      </c>
      <c r="N33" s="191">
        <v>107</v>
      </c>
      <c r="O33" s="191">
        <v>90</v>
      </c>
    </row>
    <row r="34" spans="2:15" s="171" customFormat="1" ht="18.75" customHeight="1">
      <c r="B34" s="174" t="s">
        <v>55</v>
      </c>
      <c r="C34" s="190">
        <v>2</v>
      </c>
      <c r="D34" s="191" t="s">
        <v>194</v>
      </c>
      <c r="E34" s="191"/>
      <c r="F34" s="191">
        <v>79</v>
      </c>
      <c r="G34" s="191">
        <v>1037</v>
      </c>
      <c r="H34" s="191">
        <v>511</v>
      </c>
      <c r="I34" s="191">
        <v>526</v>
      </c>
      <c r="J34" s="191">
        <v>180</v>
      </c>
      <c r="K34" s="191">
        <v>168</v>
      </c>
      <c r="L34" s="191">
        <v>167</v>
      </c>
      <c r="M34" s="191">
        <v>181</v>
      </c>
      <c r="N34" s="191">
        <v>164</v>
      </c>
      <c r="O34" s="191">
        <v>177</v>
      </c>
    </row>
    <row r="35" spans="2:15" s="171" customFormat="1" ht="18.75" customHeight="1">
      <c r="B35" s="174" t="s">
        <v>56</v>
      </c>
      <c r="C35" s="190">
        <v>1</v>
      </c>
      <c r="D35" s="191" t="s">
        <v>194</v>
      </c>
      <c r="E35" s="191"/>
      <c r="F35" s="191">
        <v>28</v>
      </c>
      <c r="G35" s="191">
        <v>345</v>
      </c>
      <c r="H35" s="191">
        <v>180</v>
      </c>
      <c r="I35" s="191">
        <v>165</v>
      </c>
      <c r="J35" s="191">
        <v>60</v>
      </c>
      <c r="K35" s="191">
        <v>60</v>
      </c>
      <c r="L35" s="191">
        <v>55</v>
      </c>
      <c r="M35" s="191">
        <v>53</v>
      </c>
      <c r="N35" s="191">
        <v>65</v>
      </c>
      <c r="O35" s="191">
        <v>52</v>
      </c>
    </row>
    <row r="36" spans="2:15" s="171" customFormat="1" ht="18.75" customHeight="1">
      <c r="B36" s="174" t="s">
        <v>57</v>
      </c>
      <c r="C36" s="190">
        <v>1</v>
      </c>
      <c r="D36" s="191" t="s">
        <v>194</v>
      </c>
      <c r="E36" s="191"/>
      <c r="F36" s="191">
        <v>26</v>
      </c>
      <c r="G36" s="191">
        <v>352</v>
      </c>
      <c r="H36" s="191">
        <v>169</v>
      </c>
      <c r="I36" s="191">
        <v>183</v>
      </c>
      <c r="J36" s="191">
        <v>53</v>
      </c>
      <c r="K36" s="191">
        <v>70</v>
      </c>
      <c r="L36" s="191">
        <v>53</v>
      </c>
      <c r="M36" s="191">
        <v>53</v>
      </c>
      <c r="N36" s="191">
        <v>63</v>
      </c>
      <c r="O36" s="191">
        <v>60</v>
      </c>
    </row>
    <row r="37" spans="2:15" s="171" customFormat="1" ht="18.75" customHeight="1">
      <c r="B37" s="174" t="s">
        <v>250</v>
      </c>
      <c r="C37" s="190">
        <v>4</v>
      </c>
      <c r="D37" s="191" t="s">
        <v>194</v>
      </c>
      <c r="E37" s="191"/>
      <c r="F37" s="191">
        <v>32</v>
      </c>
      <c r="G37" s="191">
        <v>222</v>
      </c>
      <c r="H37" s="191">
        <v>118</v>
      </c>
      <c r="I37" s="191">
        <v>104</v>
      </c>
      <c r="J37" s="191">
        <v>36</v>
      </c>
      <c r="K37" s="191">
        <v>27</v>
      </c>
      <c r="L37" s="191">
        <v>38</v>
      </c>
      <c r="M37" s="191">
        <v>40</v>
      </c>
      <c r="N37" s="191">
        <v>44</v>
      </c>
      <c r="O37" s="191">
        <v>37</v>
      </c>
    </row>
    <row r="38" spans="2:15" s="171" customFormat="1" ht="18.75" customHeight="1" thickBot="1">
      <c r="B38" s="196" t="s">
        <v>251</v>
      </c>
      <c r="C38" s="202">
        <v>2</v>
      </c>
      <c r="D38" s="198" t="s">
        <v>194</v>
      </c>
      <c r="E38" s="198"/>
      <c r="F38" s="198">
        <v>40</v>
      </c>
      <c r="G38" s="198">
        <v>406</v>
      </c>
      <c r="H38" s="198">
        <v>182</v>
      </c>
      <c r="I38" s="198">
        <v>224</v>
      </c>
      <c r="J38" s="198">
        <v>62</v>
      </c>
      <c r="K38" s="198">
        <v>66</v>
      </c>
      <c r="L38" s="198">
        <v>59</v>
      </c>
      <c r="M38" s="198">
        <v>84</v>
      </c>
      <c r="N38" s="198">
        <v>61</v>
      </c>
      <c r="O38" s="198">
        <v>74</v>
      </c>
    </row>
    <row r="39" spans="2:15" ht="16.5" customHeight="1">
      <c r="B39" s="203" t="s">
        <v>355</v>
      </c>
      <c r="C39" s="200"/>
      <c r="D39" s="200"/>
      <c r="E39" s="200"/>
      <c r="F39" s="200"/>
      <c r="G39" s="162"/>
      <c r="H39" s="162"/>
      <c r="I39" s="162"/>
      <c r="J39" s="162"/>
      <c r="K39" s="162"/>
      <c r="L39" s="162"/>
      <c r="M39" s="162"/>
      <c r="N39" s="162"/>
      <c r="O39" s="162"/>
    </row>
  </sheetData>
  <mergeCells count="11">
    <mergeCell ref="N5:O5"/>
    <mergeCell ref="B2:O2"/>
    <mergeCell ref="G4:O4"/>
    <mergeCell ref="C4:D4"/>
    <mergeCell ref="C5:C6"/>
    <mergeCell ref="D5:D6"/>
    <mergeCell ref="B4:B6"/>
    <mergeCell ref="E4:F6"/>
    <mergeCell ref="G5:I5"/>
    <mergeCell ref="J5:K5"/>
    <mergeCell ref="L5:M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0"/>
  <sheetViews>
    <sheetView showGridLines="0" zoomScaleNormal="100" zoomScaleSheetLayoutView="80" workbookViewId="0"/>
  </sheetViews>
  <sheetFormatPr defaultColWidth="13.375" defaultRowHeight="13.5"/>
  <cols>
    <col min="1" max="1" width="13.375" style="215"/>
    <col min="2" max="2" width="5.875" style="217" customWidth="1"/>
    <col min="3" max="3" width="8" style="215" customWidth="1"/>
    <col min="4" max="4" width="11.625" style="215" customWidth="1"/>
    <col min="5" max="10" width="11.125" style="215" customWidth="1"/>
    <col min="11" max="11" width="7.625" style="215" bestFit="1" customWidth="1"/>
    <col min="12" max="12" width="11" style="215" customWidth="1"/>
    <col min="13" max="13" width="30.875" style="215" customWidth="1"/>
    <col min="14" max="16384" width="13.375" style="215"/>
  </cols>
  <sheetData>
    <row r="2" spans="2:10" s="204" customFormat="1" ht="28.5" customHeight="1">
      <c r="B2" s="519" t="s">
        <v>546</v>
      </c>
      <c r="C2" s="520"/>
      <c r="D2" s="520"/>
      <c r="E2" s="520"/>
      <c r="F2" s="520"/>
      <c r="G2" s="520"/>
      <c r="H2" s="520"/>
      <c r="I2" s="520"/>
      <c r="J2" s="520"/>
    </row>
    <row r="3" spans="2:10" s="3" customFormat="1" ht="19.5" customHeight="1" thickBot="1">
      <c r="B3" s="4"/>
      <c r="C3" s="5"/>
      <c r="D3" s="5"/>
      <c r="E3" s="5"/>
      <c r="F3" s="5"/>
      <c r="G3" s="5"/>
      <c r="H3" s="5"/>
      <c r="I3" s="5"/>
      <c r="J3" s="6" t="s">
        <v>2</v>
      </c>
    </row>
    <row r="4" spans="2:10" s="3" customFormat="1" ht="16.5" customHeight="1">
      <c r="B4" s="582" t="s">
        <v>180</v>
      </c>
      <c r="C4" s="583"/>
      <c r="D4" s="586" t="s">
        <v>174</v>
      </c>
      <c r="E4" s="579" t="s">
        <v>335</v>
      </c>
      <c r="F4" s="580"/>
      <c r="G4" s="580"/>
      <c r="H4" s="580"/>
      <c r="I4" s="580"/>
      <c r="J4" s="580"/>
    </row>
    <row r="5" spans="2:10" s="3" customFormat="1" ht="16.5" customHeight="1">
      <c r="B5" s="584"/>
      <c r="C5" s="585"/>
      <c r="D5" s="587"/>
      <c r="E5" s="205" t="s">
        <v>3</v>
      </c>
      <c r="F5" s="206" t="s">
        <v>137</v>
      </c>
      <c r="G5" s="206" t="s">
        <v>135</v>
      </c>
      <c r="H5" s="206" t="s">
        <v>138</v>
      </c>
      <c r="I5" s="206" t="s">
        <v>6</v>
      </c>
      <c r="J5" s="207" t="s">
        <v>242</v>
      </c>
    </row>
    <row r="6" spans="2:10" s="3" customFormat="1" ht="16.5" customHeight="1">
      <c r="C6" s="208"/>
    </row>
    <row r="7" spans="2:10" s="3" customFormat="1" ht="16.5" customHeight="1">
      <c r="B7" s="209"/>
      <c r="C7" s="209" t="s">
        <v>334</v>
      </c>
      <c r="D7" s="210">
        <v>32</v>
      </c>
      <c r="E7" s="211">
        <v>46</v>
      </c>
      <c r="F7" s="211">
        <v>17</v>
      </c>
      <c r="G7" s="211">
        <v>5</v>
      </c>
      <c r="H7" s="211">
        <v>2</v>
      </c>
      <c r="I7" s="211">
        <v>7</v>
      </c>
      <c r="J7" s="211" t="s">
        <v>484</v>
      </c>
    </row>
    <row r="8" spans="2:10" s="3" customFormat="1" ht="16.5" customHeight="1">
      <c r="B8" s="9" t="s">
        <v>284</v>
      </c>
      <c r="C8" s="209" t="s">
        <v>333</v>
      </c>
      <c r="D8" s="210">
        <v>1</v>
      </c>
      <c r="E8" s="211">
        <v>1</v>
      </c>
      <c r="F8" s="211">
        <v>1</v>
      </c>
      <c r="G8" s="211" t="s">
        <v>484</v>
      </c>
      <c r="H8" s="211" t="s">
        <v>484</v>
      </c>
      <c r="I8" s="211" t="s">
        <v>484</v>
      </c>
      <c r="J8" s="211" t="s">
        <v>484</v>
      </c>
    </row>
    <row r="9" spans="2:10" s="3" customFormat="1" ht="16.5" customHeight="1">
      <c r="B9" s="7"/>
      <c r="C9" s="209" t="s">
        <v>332</v>
      </c>
      <c r="D9" s="210">
        <v>5</v>
      </c>
      <c r="E9" s="211">
        <v>5</v>
      </c>
      <c r="F9" s="211">
        <v>4</v>
      </c>
      <c r="G9" s="211" t="s">
        <v>484</v>
      </c>
      <c r="H9" s="211">
        <v>1</v>
      </c>
      <c r="I9" s="211" t="s">
        <v>484</v>
      </c>
      <c r="J9" s="211" t="s">
        <v>484</v>
      </c>
    </row>
    <row r="10" spans="2:10" s="3" customFormat="1" ht="16.5" customHeight="1">
      <c r="B10" s="7"/>
      <c r="C10" s="209"/>
      <c r="D10" s="210"/>
      <c r="E10" s="211"/>
      <c r="F10" s="211"/>
      <c r="G10" s="211"/>
      <c r="H10" s="211"/>
      <c r="I10" s="211"/>
      <c r="J10" s="211"/>
    </row>
    <row r="11" spans="2:10" s="3" customFormat="1" ht="16.5" customHeight="1">
      <c r="B11" s="212" t="s">
        <v>285</v>
      </c>
      <c r="C11" s="209" t="s">
        <v>334</v>
      </c>
      <c r="D11" s="210">
        <v>3</v>
      </c>
      <c r="E11" s="211">
        <v>3</v>
      </c>
      <c r="F11" s="211">
        <v>3</v>
      </c>
      <c r="G11" s="211" t="s">
        <v>234</v>
      </c>
      <c r="H11" s="211" t="s">
        <v>234</v>
      </c>
      <c r="I11" s="211" t="s">
        <v>234</v>
      </c>
      <c r="J11" s="211" t="s">
        <v>234</v>
      </c>
    </row>
    <row r="12" spans="2:10" s="3" customFormat="1" ht="16.5" customHeight="1" thickBot="1">
      <c r="B12" s="5"/>
      <c r="C12" s="213"/>
      <c r="D12" s="214"/>
      <c r="E12" s="6"/>
      <c r="F12" s="6"/>
      <c r="G12" s="5"/>
      <c r="H12" s="5"/>
      <c r="I12" s="5"/>
      <c r="J12" s="5"/>
    </row>
    <row r="13" spans="2:10" s="3" customFormat="1" ht="14.25" thickBot="1">
      <c r="B13" s="2"/>
    </row>
    <row r="14" spans="2:10" ht="16.5" customHeight="1">
      <c r="B14" s="582" t="s">
        <v>180</v>
      </c>
      <c r="C14" s="583"/>
      <c r="D14" s="581" t="s">
        <v>335</v>
      </c>
      <c r="E14" s="580"/>
      <c r="F14" s="580"/>
      <c r="G14" s="580"/>
      <c r="H14" s="580"/>
      <c r="I14" s="580"/>
    </row>
    <row r="15" spans="2:10" ht="16.5" customHeight="1">
      <c r="B15" s="584"/>
      <c r="C15" s="585"/>
      <c r="D15" s="206" t="s">
        <v>7</v>
      </c>
      <c r="E15" s="206" t="s">
        <v>8</v>
      </c>
      <c r="F15" s="206" t="s">
        <v>323</v>
      </c>
      <c r="G15" s="206" t="s">
        <v>143</v>
      </c>
      <c r="H15" s="206" t="s">
        <v>315</v>
      </c>
      <c r="I15" s="216" t="s">
        <v>9</v>
      </c>
    </row>
    <row r="16" spans="2:10" ht="16.5" customHeight="1">
      <c r="C16" s="218"/>
    </row>
    <row r="17" spans="2:9" ht="16.5" customHeight="1">
      <c r="B17" s="209"/>
      <c r="C17" s="209" t="s">
        <v>334</v>
      </c>
      <c r="D17" s="219">
        <v>1</v>
      </c>
      <c r="E17" s="211">
        <v>1</v>
      </c>
      <c r="F17" s="211" t="s">
        <v>484</v>
      </c>
      <c r="G17" s="211">
        <v>1</v>
      </c>
      <c r="H17" s="211">
        <v>8</v>
      </c>
      <c r="I17" s="211">
        <v>3</v>
      </c>
    </row>
    <row r="18" spans="2:9" ht="16.5" customHeight="1">
      <c r="B18" s="9" t="s">
        <v>284</v>
      </c>
      <c r="C18" s="209" t="s">
        <v>333</v>
      </c>
      <c r="D18" s="219" t="s">
        <v>484</v>
      </c>
      <c r="E18" s="211" t="s">
        <v>484</v>
      </c>
      <c r="F18" s="211" t="s">
        <v>484</v>
      </c>
      <c r="G18" s="211" t="s">
        <v>484</v>
      </c>
      <c r="H18" s="211" t="s">
        <v>484</v>
      </c>
      <c r="I18" s="211" t="s">
        <v>484</v>
      </c>
    </row>
    <row r="19" spans="2:9" ht="16.5" customHeight="1">
      <c r="B19" s="7"/>
      <c r="C19" s="209" t="s">
        <v>332</v>
      </c>
      <c r="D19" s="219" t="s">
        <v>484</v>
      </c>
      <c r="E19" s="211" t="s">
        <v>484</v>
      </c>
      <c r="F19" s="211" t="s">
        <v>484</v>
      </c>
      <c r="G19" s="211" t="s">
        <v>484</v>
      </c>
      <c r="H19" s="211" t="s">
        <v>484</v>
      </c>
      <c r="I19" s="211" t="s">
        <v>484</v>
      </c>
    </row>
    <row r="20" spans="2:9" ht="16.5" customHeight="1">
      <c r="B20" s="7"/>
      <c r="C20" s="209"/>
      <c r="D20" s="219"/>
      <c r="E20" s="211"/>
      <c r="F20" s="211"/>
      <c r="G20" s="211"/>
      <c r="H20" s="211"/>
      <c r="I20" s="211"/>
    </row>
    <row r="21" spans="2:9" ht="16.5" customHeight="1">
      <c r="B21" s="212" t="s">
        <v>285</v>
      </c>
      <c r="C21" s="209" t="s">
        <v>334</v>
      </c>
      <c r="D21" s="219" t="s">
        <v>234</v>
      </c>
      <c r="E21" s="211" t="s">
        <v>234</v>
      </c>
      <c r="F21" s="211" t="s">
        <v>234</v>
      </c>
      <c r="G21" s="211" t="s">
        <v>234</v>
      </c>
      <c r="H21" s="211" t="s">
        <v>234</v>
      </c>
      <c r="I21" s="211" t="s">
        <v>234</v>
      </c>
    </row>
    <row r="22" spans="2:9" ht="16.5" customHeight="1" thickBot="1">
      <c r="B22" s="5"/>
      <c r="C22" s="213"/>
      <c r="D22" s="220"/>
      <c r="E22" s="6"/>
      <c r="F22" s="221"/>
      <c r="G22" s="221"/>
      <c r="H22" s="221"/>
      <c r="I22" s="221"/>
    </row>
    <row r="23" spans="2:9">
      <c r="B23" s="222" t="s">
        <v>379</v>
      </c>
    </row>
    <row r="24" spans="2:9" ht="9.9499999999999993" customHeight="1"/>
    <row r="25" spans="2:9" ht="9.9499999999999993" customHeight="1"/>
    <row r="26" spans="2:9" ht="9.9499999999999993" customHeight="1"/>
    <row r="27" spans="2:9" ht="9.9499999999999993" customHeight="1"/>
    <row r="28" spans="2:9" ht="9.9499999999999993" customHeight="1"/>
    <row r="29" spans="2:9" ht="9.9499999999999993" customHeight="1"/>
    <row r="30" spans="2:9" ht="9.9499999999999993" customHeight="1"/>
  </sheetData>
  <mergeCells count="6">
    <mergeCell ref="B2:J2"/>
    <mergeCell ref="E4:J4"/>
    <mergeCell ref="D14:I14"/>
    <mergeCell ref="B4:C5"/>
    <mergeCell ref="D4:D5"/>
    <mergeCell ref="B14:C1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showGridLines="0" zoomScaleNormal="100" zoomScaleSheetLayoutView="80" workbookViewId="0">
      <selection activeCell="Q13" sqref="Q13"/>
    </sheetView>
  </sheetViews>
  <sheetFormatPr defaultColWidth="13.375" defaultRowHeight="13.5"/>
  <cols>
    <col min="1" max="1" width="13.375" style="3"/>
    <col min="2" max="2" width="13.375" style="2" customWidth="1"/>
    <col min="3" max="5" width="7.5" style="3" customWidth="1"/>
    <col min="6" max="15" width="5.625" style="3" customWidth="1"/>
    <col min="16" max="16" width="11" style="3" customWidth="1"/>
    <col min="17" max="17" width="30.875" style="3" customWidth="1"/>
    <col min="18" max="16384" width="13.375" style="3"/>
  </cols>
  <sheetData>
    <row r="2" spans="1:15">
      <c r="A2" s="1"/>
    </row>
    <row r="3" spans="1:15" ht="28.5" customHeight="1">
      <c r="A3" s="1"/>
      <c r="B3" s="519" t="s">
        <v>565</v>
      </c>
      <c r="C3" s="520"/>
      <c r="D3" s="520"/>
      <c r="E3" s="520"/>
      <c r="F3" s="520"/>
      <c r="G3" s="520"/>
      <c r="H3" s="520"/>
      <c r="I3" s="520"/>
      <c r="J3" s="520"/>
      <c r="K3" s="520"/>
      <c r="L3" s="520"/>
      <c r="M3" s="520"/>
      <c r="N3" s="520"/>
      <c r="O3" s="520"/>
    </row>
    <row r="4" spans="1:15" ht="19.5" customHeight="1" thickBot="1">
      <c r="B4" s="4"/>
      <c r="C4" s="5"/>
      <c r="D4" s="5"/>
      <c r="E4" s="5"/>
      <c r="F4" s="5"/>
      <c r="G4" s="5"/>
      <c r="H4" s="5"/>
      <c r="I4" s="5"/>
      <c r="J4" s="5"/>
      <c r="K4" s="5"/>
      <c r="L4" s="5"/>
      <c r="M4" s="5"/>
      <c r="N4" s="5"/>
      <c r="O4" s="6" t="s">
        <v>259</v>
      </c>
    </row>
    <row r="5" spans="1:15" ht="20.100000000000001" customHeight="1">
      <c r="B5" s="7"/>
      <c r="C5" s="590" t="s">
        <v>181</v>
      </c>
      <c r="D5" s="591"/>
      <c r="E5" s="591"/>
      <c r="F5" s="591"/>
      <c r="G5" s="591"/>
      <c r="H5" s="591"/>
      <c r="I5" s="591"/>
      <c r="J5" s="591"/>
      <c r="K5" s="591"/>
      <c r="L5" s="591"/>
      <c r="M5" s="592"/>
      <c r="N5" s="593" t="s">
        <v>192</v>
      </c>
      <c r="O5" s="8" t="s">
        <v>182</v>
      </c>
    </row>
    <row r="6" spans="1:15" ht="20.100000000000001" customHeight="1">
      <c r="B6" s="9" t="s">
        <v>183</v>
      </c>
      <c r="C6" s="10"/>
      <c r="D6" s="11" t="s">
        <v>35</v>
      </c>
      <c r="E6" s="12"/>
      <c r="F6" s="13" t="s">
        <v>184</v>
      </c>
      <c r="G6" s="14"/>
      <c r="H6" s="13" t="s">
        <v>185</v>
      </c>
      <c r="I6" s="14"/>
      <c r="J6" s="13" t="s">
        <v>186</v>
      </c>
      <c r="K6" s="14"/>
      <c r="L6" s="588" t="s">
        <v>187</v>
      </c>
      <c r="M6" s="589"/>
      <c r="N6" s="594"/>
      <c r="O6" s="8" t="s">
        <v>188</v>
      </c>
    </row>
    <row r="7" spans="1:15" ht="20.100000000000001" customHeight="1">
      <c r="B7" s="15"/>
      <c r="C7" s="16" t="s">
        <v>35</v>
      </c>
      <c r="D7" s="16" t="s">
        <v>39</v>
      </c>
      <c r="E7" s="16" t="s">
        <v>40</v>
      </c>
      <c r="F7" s="16" t="s">
        <v>39</v>
      </c>
      <c r="G7" s="16" t="s">
        <v>40</v>
      </c>
      <c r="H7" s="16" t="s">
        <v>39</v>
      </c>
      <c r="I7" s="16" t="s">
        <v>40</v>
      </c>
      <c r="J7" s="16" t="s">
        <v>39</v>
      </c>
      <c r="K7" s="16" t="s">
        <v>40</v>
      </c>
      <c r="L7" s="16" t="s">
        <v>39</v>
      </c>
      <c r="M7" s="16" t="s">
        <v>40</v>
      </c>
      <c r="N7" s="595"/>
      <c r="O7" s="16" t="s">
        <v>35</v>
      </c>
    </row>
    <row r="8" spans="1:15" ht="20.100000000000001" customHeight="1">
      <c r="B8" s="17" t="s">
        <v>492</v>
      </c>
      <c r="C8" s="18">
        <v>20523</v>
      </c>
      <c r="D8" s="19">
        <v>10278</v>
      </c>
      <c r="E8" s="19">
        <v>10245</v>
      </c>
      <c r="F8" s="19">
        <v>3418</v>
      </c>
      <c r="G8" s="19">
        <v>3468</v>
      </c>
      <c r="H8" s="19">
        <v>3414</v>
      </c>
      <c r="I8" s="19">
        <v>3405</v>
      </c>
      <c r="J8" s="19">
        <v>3394</v>
      </c>
      <c r="K8" s="19">
        <v>3342</v>
      </c>
      <c r="L8" s="19">
        <v>52</v>
      </c>
      <c r="M8" s="19">
        <v>30</v>
      </c>
      <c r="N8" s="19">
        <v>79</v>
      </c>
      <c r="O8" s="19" t="s">
        <v>194</v>
      </c>
    </row>
    <row r="9" spans="1:15" ht="20.100000000000001" customHeight="1">
      <c r="B9" s="20" t="s">
        <v>368</v>
      </c>
      <c r="C9" s="18">
        <v>20142</v>
      </c>
      <c r="D9" s="19">
        <v>10029</v>
      </c>
      <c r="E9" s="19">
        <v>10113</v>
      </c>
      <c r="F9" s="19">
        <v>3345</v>
      </c>
      <c r="G9" s="19">
        <v>3378</v>
      </c>
      <c r="H9" s="19">
        <v>3273</v>
      </c>
      <c r="I9" s="19">
        <v>3377</v>
      </c>
      <c r="J9" s="19">
        <v>3361</v>
      </c>
      <c r="K9" s="19">
        <v>3332</v>
      </c>
      <c r="L9" s="19">
        <v>50</v>
      </c>
      <c r="M9" s="19">
        <v>26</v>
      </c>
      <c r="N9" s="19">
        <v>75</v>
      </c>
      <c r="O9" s="19" t="s">
        <v>194</v>
      </c>
    </row>
    <row r="10" spans="1:15" ht="20.100000000000001" customHeight="1">
      <c r="A10" s="21"/>
      <c r="B10" s="20" t="s">
        <v>493</v>
      </c>
      <c r="C10" s="18">
        <v>19904</v>
      </c>
      <c r="D10" s="22">
        <v>9799</v>
      </c>
      <c r="E10" s="22">
        <v>10105</v>
      </c>
      <c r="F10" s="22">
        <v>3341</v>
      </c>
      <c r="G10" s="22">
        <v>3461</v>
      </c>
      <c r="H10" s="22">
        <v>3224</v>
      </c>
      <c r="I10" s="22">
        <v>3292</v>
      </c>
      <c r="J10" s="22">
        <v>3192</v>
      </c>
      <c r="K10" s="22">
        <v>3308</v>
      </c>
      <c r="L10" s="19">
        <v>42</v>
      </c>
      <c r="M10" s="19">
        <v>44</v>
      </c>
      <c r="N10" s="19">
        <v>79</v>
      </c>
      <c r="O10" s="19" t="s">
        <v>234</v>
      </c>
    </row>
    <row r="11" spans="1:15" ht="15" customHeight="1">
      <c r="B11" s="7"/>
      <c r="C11" s="18"/>
      <c r="D11" s="19"/>
      <c r="E11" s="19"/>
      <c r="F11" s="19"/>
      <c r="G11" s="19"/>
      <c r="H11" s="19"/>
      <c r="I11" s="19"/>
      <c r="J11" s="19"/>
      <c r="K11" s="19"/>
      <c r="L11" s="19"/>
      <c r="M11" s="19"/>
      <c r="N11" s="19"/>
      <c r="O11" s="19"/>
    </row>
    <row r="12" spans="1:15" ht="19.5" customHeight="1">
      <c r="B12" s="7" t="s">
        <v>286</v>
      </c>
      <c r="C12" s="18">
        <f>C10-C16</f>
        <v>19079</v>
      </c>
      <c r="D12" s="22">
        <f>D13+D14</f>
        <v>9291</v>
      </c>
      <c r="E12" s="22">
        <f>E13+E14</f>
        <v>9788</v>
      </c>
      <c r="F12" s="22">
        <f t="shared" ref="F12:K12" si="0">F13+F14</f>
        <v>3165</v>
      </c>
      <c r="G12" s="22">
        <f t="shared" si="0"/>
        <v>3361</v>
      </c>
      <c r="H12" s="22">
        <f t="shared" si="0"/>
        <v>3051</v>
      </c>
      <c r="I12" s="22">
        <f t="shared" si="0"/>
        <v>3179</v>
      </c>
      <c r="J12" s="22">
        <f t="shared" si="0"/>
        <v>3033</v>
      </c>
      <c r="K12" s="22">
        <f t="shared" si="0"/>
        <v>3204</v>
      </c>
      <c r="L12" s="19">
        <f>L14</f>
        <v>42</v>
      </c>
      <c r="M12" s="19">
        <f>M14</f>
        <v>44</v>
      </c>
      <c r="N12" s="19">
        <v>79</v>
      </c>
      <c r="O12" s="19" t="s">
        <v>317</v>
      </c>
    </row>
    <row r="13" spans="1:15" ht="20.100000000000001" customHeight="1">
      <c r="B13" s="7" t="s">
        <v>189</v>
      </c>
      <c r="C13" s="18">
        <v>18547</v>
      </c>
      <c r="D13" s="19">
        <v>8988</v>
      </c>
      <c r="E13" s="19">
        <v>9559</v>
      </c>
      <c r="F13" s="19">
        <v>3053</v>
      </c>
      <c r="G13" s="19">
        <v>3281</v>
      </c>
      <c r="H13" s="19">
        <v>2962</v>
      </c>
      <c r="I13" s="19">
        <v>3126</v>
      </c>
      <c r="J13" s="19">
        <v>2973</v>
      </c>
      <c r="K13" s="19">
        <v>3152</v>
      </c>
      <c r="L13" s="19" t="s">
        <v>194</v>
      </c>
      <c r="M13" s="19" t="s">
        <v>194</v>
      </c>
      <c r="N13" s="19">
        <v>79</v>
      </c>
      <c r="O13" s="19" t="s">
        <v>234</v>
      </c>
    </row>
    <row r="14" spans="1:15" ht="20.100000000000001" customHeight="1">
      <c r="B14" s="7" t="s">
        <v>190</v>
      </c>
      <c r="C14" s="18">
        <v>532</v>
      </c>
      <c r="D14" s="19">
        <v>303</v>
      </c>
      <c r="E14" s="19">
        <v>229</v>
      </c>
      <c r="F14" s="19">
        <v>112</v>
      </c>
      <c r="G14" s="19">
        <v>80</v>
      </c>
      <c r="H14" s="19">
        <v>89</v>
      </c>
      <c r="I14" s="19">
        <v>53</v>
      </c>
      <c r="J14" s="19">
        <v>60</v>
      </c>
      <c r="K14" s="19">
        <v>52</v>
      </c>
      <c r="L14" s="19">
        <v>42</v>
      </c>
      <c r="M14" s="19">
        <v>44</v>
      </c>
      <c r="N14" s="457">
        <v>0</v>
      </c>
      <c r="O14" s="19" t="s">
        <v>234</v>
      </c>
    </row>
    <row r="15" spans="1:15" ht="20.100000000000001" customHeight="1">
      <c r="B15" s="7"/>
      <c r="C15" s="18"/>
      <c r="D15" s="19"/>
      <c r="E15" s="19"/>
      <c r="F15" s="19"/>
      <c r="G15" s="19"/>
      <c r="H15" s="19"/>
      <c r="I15" s="19"/>
      <c r="J15" s="19"/>
      <c r="K15" s="19"/>
      <c r="L15" s="19"/>
      <c r="M15" s="19"/>
      <c r="N15" s="19"/>
      <c r="O15" s="19"/>
    </row>
    <row r="16" spans="1:15" ht="20.100000000000001" customHeight="1" thickBot="1">
      <c r="B16" s="6" t="s">
        <v>316</v>
      </c>
      <c r="C16" s="23">
        <v>825</v>
      </c>
      <c r="D16" s="24">
        <v>508</v>
      </c>
      <c r="E16" s="24">
        <v>317</v>
      </c>
      <c r="F16" s="24">
        <v>176</v>
      </c>
      <c r="G16" s="24">
        <v>100</v>
      </c>
      <c r="H16" s="24">
        <v>173</v>
      </c>
      <c r="I16" s="24">
        <v>113</v>
      </c>
      <c r="J16" s="24">
        <v>159</v>
      </c>
      <c r="K16" s="24">
        <v>104</v>
      </c>
      <c r="L16" s="24" t="s">
        <v>234</v>
      </c>
      <c r="M16" s="24" t="s">
        <v>234</v>
      </c>
      <c r="N16" s="24" t="s">
        <v>234</v>
      </c>
      <c r="O16" s="24" t="s">
        <v>234</v>
      </c>
    </row>
    <row r="17" spans="2:15" ht="16.5" customHeight="1">
      <c r="B17" s="25" t="s">
        <v>356</v>
      </c>
      <c r="C17" s="26"/>
      <c r="D17" s="26"/>
      <c r="E17" s="26"/>
      <c r="F17" s="26"/>
      <c r="G17" s="27"/>
      <c r="H17" s="27"/>
      <c r="I17" s="27"/>
      <c r="J17" s="27"/>
      <c r="L17" s="28"/>
      <c r="M17" s="28"/>
      <c r="N17" s="28"/>
    </row>
    <row r="18" spans="2:15">
      <c r="L18" s="29"/>
    </row>
    <row r="19" spans="2:15">
      <c r="N19" s="30"/>
    </row>
    <row r="20" spans="2:15">
      <c r="N20" s="30"/>
      <c r="O20" s="30"/>
    </row>
    <row r="21" spans="2:15">
      <c r="N21" s="30"/>
      <c r="O21" s="30"/>
    </row>
    <row r="22" spans="2:15">
      <c r="N22" s="30"/>
      <c r="O22" s="30"/>
    </row>
  </sheetData>
  <mergeCells count="4">
    <mergeCell ref="B3:O3"/>
    <mergeCell ref="L6:M6"/>
    <mergeCell ref="C5:M5"/>
    <mergeCell ref="N5:N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4"/>
  <sheetViews>
    <sheetView showGridLines="0" zoomScaleNormal="100" zoomScaleSheetLayoutView="80" workbookViewId="0">
      <selection activeCell="R11" sqref="R11"/>
    </sheetView>
  </sheetViews>
  <sheetFormatPr defaultColWidth="13.375" defaultRowHeight="13.5"/>
  <cols>
    <col min="1" max="1" width="13.375" style="3"/>
    <col min="2" max="2" width="8.375" style="3" customWidth="1"/>
    <col min="3" max="3" width="7.25" style="3" customWidth="1"/>
    <col min="4" max="4" width="6.875" style="3" customWidth="1"/>
    <col min="5" max="15" width="6.375" style="3" customWidth="1"/>
    <col min="16" max="16" width="9.625" style="28" customWidth="1"/>
    <col min="17" max="23" width="9.625" style="3" customWidth="1"/>
    <col min="24" max="16384" width="13.375" style="3"/>
  </cols>
  <sheetData>
    <row r="3" spans="1:16" s="225" customFormat="1" ht="21">
      <c r="A3" s="223"/>
      <c r="B3" s="519" t="s">
        <v>547</v>
      </c>
      <c r="C3" s="520"/>
      <c r="D3" s="520"/>
      <c r="E3" s="520"/>
      <c r="F3" s="520"/>
      <c r="G3" s="520"/>
      <c r="H3" s="520"/>
      <c r="I3" s="520"/>
      <c r="J3" s="520"/>
      <c r="K3" s="520"/>
      <c r="L3" s="520"/>
      <c r="M3" s="520"/>
      <c r="N3" s="520"/>
      <c r="O3" s="520"/>
      <c r="P3" s="224"/>
    </row>
    <row r="4" spans="1:16" ht="19.5" customHeight="1" thickBot="1">
      <c r="B4" s="5"/>
      <c r="C4" s="5"/>
      <c r="D4" s="5"/>
      <c r="E4" s="5"/>
      <c r="F4" s="5"/>
      <c r="G4" s="5"/>
      <c r="H4" s="5"/>
      <c r="I4" s="5"/>
      <c r="J4" s="5"/>
      <c r="K4" s="5"/>
      <c r="O4" s="6" t="s">
        <v>258</v>
      </c>
    </row>
    <row r="5" spans="1:16" s="226" customFormat="1" ht="21.2" customHeight="1">
      <c r="B5" s="599" t="s">
        <v>191</v>
      </c>
      <c r="C5" s="599"/>
      <c r="D5" s="605" t="s">
        <v>297</v>
      </c>
      <c r="E5" s="579"/>
      <c r="F5" s="606"/>
      <c r="G5" s="605" t="s">
        <v>298</v>
      </c>
      <c r="H5" s="579"/>
      <c r="I5" s="606"/>
      <c r="J5" s="605" t="s">
        <v>299</v>
      </c>
      <c r="K5" s="579"/>
      <c r="L5" s="579"/>
      <c r="M5" s="605" t="s">
        <v>289</v>
      </c>
      <c r="N5" s="579"/>
      <c r="O5" s="579"/>
      <c r="P5" s="26"/>
    </row>
    <row r="6" spans="1:16" s="226" customFormat="1" ht="21.2" customHeight="1">
      <c r="B6" s="604"/>
      <c r="C6" s="604"/>
      <c r="D6" s="216" t="s">
        <v>35</v>
      </c>
      <c r="E6" s="227" t="s">
        <v>39</v>
      </c>
      <c r="F6" s="227" t="s">
        <v>40</v>
      </c>
      <c r="G6" s="216" t="s">
        <v>35</v>
      </c>
      <c r="H6" s="227" t="s">
        <v>39</v>
      </c>
      <c r="I6" s="227" t="s">
        <v>40</v>
      </c>
      <c r="J6" s="216" t="s">
        <v>35</v>
      </c>
      <c r="K6" s="227" t="s">
        <v>39</v>
      </c>
      <c r="L6" s="216" t="s">
        <v>40</v>
      </c>
      <c r="M6" s="216" t="s">
        <v>35</v>
      </c>
      <c r="N6" s="227" t="s">
        <v>39</v>
      </c>
      <c r="O6" s="216" t="s">
        <v>40</v>
      </c>
      <c r="P6" s="26"/>
    </row>
    <row r="7" spans="1:16" ht="21.2" customHeight="1">
      <c r="B7" s="599" t="s">
        <v>494</v>
      </c>
      <c r="C7" s="599"/>
      <c r="D7" s="228">
        <f>SUM(E7:F7)</f>
        <v>19904</v>
      </c>
      <c r="E7" s="229">
        <v>9799</v>
      </c>
      <c r="F7" s="229">
        <v>10105</v>
      </c>
      <c r="G7" s="229">
        <f>SUM(H7:I7)</f>
        <v>13448</v>
      </c>
      <c r="H7" s="229">
        <v>6204</v>
      </c>
      <c r="I7" s="229">
        <v>7244</v>
      </c>
      <c r="J7" s="229">
        <f>SUM(K7:L7)</f>
        <v>649</v>
      </c>
      <c r="K7" s="229">
        <v>375</v>
      </c>
      <c r="L7" s="229">
        <v>274</v>
      </c>
      <c r="M7" s="229">
        <f>SUM(N7:O7)</f>
        <v>1657</v>
      </c>
      <c r="N7" s="229">
        <v>1524</v>
      </c>
      <c r="O7" s="229">
        <v>133</v>
      </c>
    </row>
    <row r="8" spans="1:16" ht="21.2" customHeight="1">
      <c r="B8" s="209"/>
      <c r="C8" s="209"/>
      <c r="D8" s="230"/>
      <c r="E8" s="231"/>
      <c r="F8" s="231"/>
      <c r="G8" s="231"/>
      <c r="H8" s="231"/>
      <c r="I8" s="231"/>
      <c r="J8" s="231"/>
      <c r="K8" s="231"/>
      <c r="L8" s="231"/>
      <c r="M8" s="231"/>
      <c r="N8" s="231"/>
      <c r="O8" s="231"/>
    </row>
    <row r="9" spans="1:16" ht="21.2" customHeight="1">
      <c r="B9" s="209"/>
      <c r="C9" s="209" t="s">
        <v>75</v>
      </c>
      <c r="D9" s="230">
        <f>SUM(E9:F9)</f>
        <v>18547</v>
      </c>
      <c r="E9" s="231">
        <v>8988</v>
      </c>
      <c r="F9" s="231">
        <v>9559</v>
      </c>
      <c r="G9" s="231">
        <f>SUM(H9:I9)</f>
        <v>12178</v>
      </c>
      <c r="H9" s="231">
        <v>5479</v>
      </c>
      <c r="I9" s="231">
        <v>6699</v>
      </c>
      <c r="J9" s="231">
        <f>SUM(K9:L9)</f>
        <v>649</v>
      </c>
      <c r="K9" s="231">
        <v>375</v>
      </c>
      <c r="L9" s="231">
        <v>274</v>
      </c>
      <c r="M9" s="231">
        <f>SUM(N9:O9)</f>
        <v>1570</v>
      </c>
      <c r="N9" s="231">
        <v>1438</v>
      </c>
      <c r="O9" s="231">
        <v>132</v>
      </c>
    </row>
    <row r="10" spans="1:16" ht="21.2" customHeight="1">
      <c r="B10" s="209" t="s">
        <v>284</v>
      </c>
      <c r="C10" s="209"/>
      <c r="D10" s="230"/>
      <c r="E10" s="231"/>
      <c r="F10" s="231"/>
      <c r="G10" s="231"/>
      <c r="H10" s="231"/>
      <c r="I10" s="231"/>
      <c r="J10" s="231"/>
      <c r="K10" s="231"/>
      <c r="L10" s="231"/>
      <c r="M10" s="231"/>
      <c r="N10" s="231"/>
      <c r="O10" s="231"/>
    </row>
    <row r="11" spans="1:16" ht="21.2" customHeight="1">
      <c r="B11" s="209"/>
      <c r="C11" s="209" t="s">
        <v>76</v>
      </c>
      <c r="D11" s="230">
        <f>SUM(E11:F11)</f>
        <v>532</v>
      </c>
      <c r="E11" s="231">
        <v>303</v>
      </c>
      <c r="F11" s="231">
        <v>229</v>
      </c>
      <c r="G11" s="231">
        <f>SUM(H11:I11)</f>
        <v>445</v>
      </c>
      <c r="H11" s="231">
        <v>217</v>
      </c>
      <c r="I11" s="231">
        <v>228</v>
      </c>
      <c r="J11" s="231" t="s">
        <v>234</v>
      </c>
      <c r="K11" s="231" t="s">
        <v>234</v>
      </c>
      <c r="L11" s="231" t="s">
        <v>234</v>
      </c>
      <c r="M11" s="231">
        <f>SUM(N11:O11)</f>
        <v>87</v>
      </c>
      <c r="N11" s="231">
        <v>86</v>
      </c>
      <c r="O11" s="231">
        <v>1</v>
      </c>
    </row>
    <row r="12" spans="1:16" ht="21.2" customHeight="1">
      <c r="B12" s="209"/>
      <c r="C12" s="209"/>
      <c r="D12" s="230"/>
      <c r="E12" s="231"/>
      <c r="F12" s="231"/>
      <c r="G12" s="231"/>
      <c r="H12" s="231"/>
      <c r="I12" s="231"/>
      <c r="J12" s="231"/>
      <c r="K12" s="231"/>
      <c r="L12" s="231"/>
      <c r="M12" s="231"/>
      <c r="N12" s="231"/>
      <c r="O12" s="231"/>
    </row>
    <row r="13" spans="1:16" ht="21.2" customHeight="1" thickBot="1">
      <c r="B13" s="602" t="s">
        <v>288</v>
      </c>
      <c r="C13" s="608"/>
      <c r="D13" s="232">
        <f>SUM(E13:F13)</f>
        <v>825</v>
      </c>
      <c r="E13" s="233">
        <v>508</v>
      </c>
      <c r="F13" s="233">
        <v>317</v>
      </c>
      <c r="G13" s="233">
        <f>SUM(H13:I13)</f>
        <v>825</v>
      </c>
      <c r="H13" s="233">
        <v>508</v>
      </c>
      <c r="I13" s="233">
        <v>317</v>
      </c>
      <c r="J13" s="233" t="s">
        <v>234</v>
      </c>
      <c r="K13" s="233" t="s">
        <v>234</v>
      </c>
      <c r="L13" s="233" t="s">
        <v>234</v>
      </c>
      <c r="M13" s="233" t="s">
        <v>234</v>
      </c>
      <c r="N13" s="233" t="s">
        <v>234</v>
      </c>
      <c r="O13" s="233" t="s">
        <v>234</v>
      </c>
    </row>
    <row r="14" spans="1:16" ht="48.75" customHeight="1" thickBot="1">
      <c r="B14" s="5"/>
      <c r="C14" s="5"/>
      <c r="D14" s="234"/>
      <c r="E14" s="5"/>
      <c r="F14" s="5"/>
      <c r="G14" s="5"/>
      <c r="H14" s="5"/>
      <c r="I14" s="5"/>
      <c r="J14" s="5"/>
      <c r="K14" s="5"/>
      <c r="L14" s="5"/>
      <c r="M14" s="5"/>
      <c r="N14" s="5"/>
      <c r="O14" s="5"/>
    </row>
    <row r="15" spans="1:16" ht="21.2" customHeight="1">
      <c r="B15" s="599" t="s">
        <v>191</v>
      </c>
      <c r="C15" s="599"/>
      <c r="D15" s="605" t="s">
        <v>300</v>
      </c>
      <c r="E15" s="579"/>
      <c r="F15" s="607"/>
      <c r="G15" s="581" t="s">
        <v>301</v>
      </c>
      <c r="H15" s="579"/>
      <c r="I15" s="606"/>
      <c r="J15" s="590" t="s">
        <v>302</v>
      </c>
      <c r="K15" s="591"/>
      <c r="L15" s="591"/>
      <c r="M15" s="596" t="s">
        <v>11</v>
      </c>
      <c r="N15" s="597"/>
      <c r="O15" s="597"/>
    </row>
    <row r="16" spans="1:16" s="235" customFormat="1" ht="21.2" customHeight="1">
      <c r="B16" s="604"/>
      <c r="C16" s="604"/>
      <c r="D16" s="216" t="s">
        <v>35</v>
      </c>
      <c r="E16" s="227" t="s">
        <v>39</v>
      </c>
      <c r="F16" s="227" t="s">
        <v>40</v>
      </c>
      <c r="G16" s="216" t="s">
        <v>35</v>
      </c>
      <c r="H16" s="227" t="s">
        <v>39</v>
      </c>
      <c r="I16" s="227" t="s">
        <v>40</v>
      </c>
      <c r="J16" s="216" t="s">
        <v>35</v>
      </c>
      <c r="K16" s="227" t="s">
        <v>39</v>
      </c>
      <c r="L16" s="216" t="s">
        <v>40</v>
      </c>
      <c r="M16" s="16" t="s">
        <v>35</v>
      </c>
      <c r="N16" s="16" t="s">
        <v>39</v>
      </c>
      <c r="O16" s="16" t="s">
        <v>40</v>
      </c>
      <c r="P16" s="236"/>
    </row>
    <row r="17" spans="2:15" ht="21.2" customHeight="1">
      <c r="B17" s="599" t="s">
        <v>575</v>
      </c>
      <c r="C17" s="599"/>
      <c r="D17" s="228">
        <f>SUM(E17:F17)</f>
        <v>1675</v>
      </c>
      <c r="E17" s="231">
        <v>611</v>
      </c>
      <c r="F17" s="231">
        <v>1064</v>
      </c>
      <c r="G17" s="231">
        <f>SUM(H17:I17)</f>
        <v>89</v>
      </c>
      <c r="H17" s="231">
        <v>79</v>
      </c>
      <c r="I17" s="231">
        <v>10</v>
      </c>
      <c r="J17" s="231">
        <f>SUM(K17:L17)</f>
        <v>277</v>
      </c>
      <c r="K17" s="231">
        <v>73</v>
      </c>
      <c r="L17" s="231">
        <v>204</v>
      </c>
      <c r="M17" s="231">
        <f>SUM(N17:O17)</f>
        <v>117</v>
      </c>
      <c r="N17" s="231">
        <v>1</v>
      </c>
      <c r="O17" s="231">
        <v>116</v>
      </c>
    </row>
    <row r="18" spans="2:15" ht="21.2" customHeight="1">
      <c r="B18" s="209"/>
      <c r="C18" s="209"/>
      <c r="D18" s="230"/>
      <c r="E18" s="237"/>
      <c r="F18" s="237"/>
      <c r="G18" s="237"/>
      <c r="H18" s="237"/>
      <c r="I18" s="237"/>
      <c r="J18" s="237"/>
      <c r="K18" s="237"/>
      <c r="L18" s="237"/>
      <c r="M18" s="237"/>
      <c r="N18" s="237"/>
      <c r="O18" s="237"/>
    </row>
    <row r="19" spans="2:15" ht="21.2" customHeight="1">
      <c r="B19" s="209"/>
      <c r="C19" s="209" t="s">
        <v>75</v>
      </c>
      <c r="D19" s="230">
        <f>SUM(E19:F19)</f>
        <v>1675</v>
      </c>
      <c r="E19" s="231">
        <v>611</v>
      </c>
      <c r="F19" s="231">
        <v>1064</v>
      </c>
      <c r="G19" s="231">
        <f>SUM(H19:I19)</f>
        <v>89</v>
      </c>
      <c r="H19" s="231">
        <v>79</v>
      </c>
      <c r="I19" s="231">
        <v>10</v>
      </c>
      <c r="J19" s="231">
        <f>SUM(K19:L19)</f>
        <v>277</v>
      </c>
      <c r="K19" s="231">
        <v>73</v>
      </c>
      <c r="L19" s="231">
        <v>204</v>
      </c>
      <c r="M19" s="231">
        <f>SUM(N19:O19)</f>
        <v>117</v>
      </c>
      <c r="N19" s="231">
        <v>1</v>
      </c>
      <c r="O19" s="231">
        <v>116</v>
      </c>
    </row>
    <row r="20" spans="2:15" ht="21.2" customHeight="1">
      <c r="B20" s="209" t="s">
        <v>284</v>
      </c>
      <c r="C20" s="209"/>
      <c r="D20" s="230"/>
      <c r="E20" s="237"/>
      <c r="F20" s="237"/>
      <c r="G20" s="237"/>
      <c r="H20" s="237"/>
      <c r="I20" s="237"/>
      <c r="J20" s="237"/>
      <c r="K20" s="237"/>
      <c r="L20" s="237"/>
      <c r="M20" s="237"/>
      <c r="N20" s="237"/>
      <c r="O20" s="237"/>
    </row>
    <row r="21" spans="2:15" ht="21.2" customHeight="1">
      <c r="B21" s="209"/>
      <c r="C21" s="209" t="s">
        <v>76</v>
      </c>
      <c r="D21" s="230" t="s">
        <v>234</v>
      </c>
      <c r="E21" s="237" t="s">
        <v>234</v>
      </c>
      <c r="F21" s="237" t="s">
        <v>234</v>
      </c>
      <c r="G21" s="237" t="s">
        <v>234</v>
      </c>
      <c r="H21" s="237" t="s">
        <v>234</v>
      </c>
      <c r="I21" s="237" t="s">
        <v>234</v>
      </c>
      <c r="J21" s="237" t="s">
        <v>234</v>
      </c>
      <c r="K21" s="237" t="s">
        <v>234</v>
      </c>
      <c r="L21" s="237" t="s">
        <v>234</v>
      </c>
      <c r="M21" s="237" t="s">
        <v>234</v>
      </c>
      <c r="N21" s="237" t="s">
        <v>234</v>
      </c>
      <c r="O21" s="237" t="s">
        <v>234</v>
      </c>
    </row>
    <row r="22" spans="2:15" ht="21.2" customHeight="1">
      <c r="B22" s="209"/>
      <c r="C22" s="209"/>
      <c r="D22" s="230"/>
      <c r="E22" s="237"/>
      <c r="F22" s="237"/>
      <c r="G22" s="237"/>
      <c r="H22" s="237"/>
      <c r="I22" s="237"/>
      <c r="J22" s="237"/>
      <c r="K22" s="237"/>
      <c r="L22" s="237"/>
      <c r="M22" s="237"/>
      <c r="N22" s="237"/>
      <c r="O22" s="237"/>
    </row>
    <row r="23" spans="2:15" ht="21.2" customHeight="1" thickBot="1">
      <c r="B23" s="602" t="s">
        <v>288</v>
      </c>
      <c r="C23" s="608"/>
      <c r="D23" s="232" t="s">
        <v>234</v>
      </c>
      <c r="E23" s="233" t="s">
        <v>234</v>
      </c>
      <c r="F23" s="233" t="s">
        <v>234</v>
      </c>
      <c r="G23" s="233" t="s">
        <v>234</v>
      </c>
      <c r="H23" s="233" t="s">
        <v>234</v>
      </c>
      <c r="I23" s="233" t="s">
        <v>234</v>
      </c>
      <c r="J23" s="233" t="s">
        <v>234</v>
      </c>
      <c r="K23" s="233" t="s">
        <v>234</v>
      </c>
      <c r="L23" s="233" t="s">
        <v>234</v>
      </c>
      <c r="M23" s="233" t="s">
        <v>234</v>
      </c>
      <c r="N23" s="233" t="s">
        <v>234</v>
      </c>
      <c r="O23" s="233" t="s">
        <v>234</v>
      </c>
    </row>
    <row r="24" spans="2:15" ht="41.1" customHeight="1" thickBot="1"/>
    <row r="25" spans="2:15" ht="21" customHeight="1">
      <c r="B25" s="582" t="s">
        <v>191</v>
      </c>
      <c r="C25" s="582"/>
      <c r="D25" s="596" t="s">
        <v>313</v>
      </c>
      <c r="E25" s="597"/>
      <c r="F25" s="598"/>
      <c r="G25" s="596" t="s">
        <v>303</v>
      </c>
      <c r="H25" s="597"/>
      <c r="I25" s="598"/>
      <c r="J25" s="596" t="s">
        <v>314</v>
      </c>
      <c r="K25" s="597"/>
      <c r="L25" s="598"/>
      <c r="M25" s="596" t="s">
        <v>10</v>
      </c>
      <c r="N25" s="597"/>
      <c r="O25" s="597"/>
    </row>
    <row r="26" spans="2:15" ht="21" customHeight="1">
      <c r="B26" s="604"/>
      <c r="C26" s="604"/>
      <c r="D26" s="16" t="s">
        <v>35</v>
      </c>
      <c r="E26" s="16" t="s">
        <v>39</v>
      </c>
      <c r="F26" s="16" t="s">
        <v>40</v>
      </c>
      <c r="G26" s="16" t="s">
        <v>35</v>
      </c>
      <c r="H26" s="16" t="s">
        <v>39</v>
      </c>
      <c r="I26" s="16" t="s">
        <v>40</v>
      </c>
      <c r="J26" s="16" t="s">
        <v>35</v>
      </c>
      <c r="K26" s="16" t="s">
        <v>39</v>
      </c>
      <c r="L26" s="16" t="s">
        <v>40</v>
      </c>
      <c r="M26" s="16" t="s">
        <v>35</v>
      </c>
      <c r="N26" s="16" t="s">
        <v>39</v>
      </c>
      <c r="O26" s="16" t="s">
        <v>40</v>
      </c>
    </row>
    <row r="27" spans="2:15" ht="21" customHeight="1">
      <c r="B27" s="600" t="s">
        <v>575</v>
      </c>
      <c r="C27" s="601"/>
      <c r="D27" s="237" t="s">
        <v>234</v>
      </c>
      <c r="E27" s="237" t="s">
        <v>234</v>
      </c>
      <c r="F27" s="237" t="s">
        <v>234</v>
      </c>
      <c r="G27" s="237">
        <f>SUM(H27:I27)</f>
        <v>103</v>
      </c>
      <c r="H27" s="237">
        <v>41</v>
      </c>
      <c r="I27" s="237">
        <v>62</v>
      </c>
      <c r="J27" s="237">
        <f>SUM(K27:L27)</f>
        <v>895</v>
      </c>
      <c r="K27" s="237">
        <v>422</v>
      </c>
      <c r="L27" s="237">
        <v>473</v>
      </c>
      <c r="M27" s="237">
        <f>SUM(N27:O27)</f>
        <v>994</v>
      </c>
      <c r="N27" s="237">
        <v>469</v>
      </c>
      <c r="O27" s="237">
        <v>525</v>
      </c>
    </row>
    <row r="28" spans="2:15" ht="21" customHeight="1">
      <c r="B28" s="238"/>
      <c r="C28" s="239"/>
      <c r="D28" s="237"/>
      <c r="E28" s="237"/>
      <c r="F28" s="237"/>
      <c r="G28" s="237"/>
      <c r="H28" s="237"/>
      <c r="I28" s="237"/>
      <c r="J28" s="237"/>
      <c r="K28" s="237"/>
      <c r="L28" s="237"/>
      <c r="M28" s="237"/>
      <c r="N28" s="237"/>
      <c r="O28" s="237"/>
    </row>
    <row r="29" spans="2:15" ht="21" customHeight="1">
      <c r="B29" s="238"/>
      <c r="C29" s="239" t="s">
        <v>75</v>
      </c>
      <c r="D29" s="237" t="s">
        <v>234</v>
      </c>
      <c r="E29" s="237" t="s">
        <v>234</v>
      </c>
      <c r="F29" s="237" t="s">
        <v>234</v>
      </c>
      <c r="G29" s="237">
        <f>SUM(H29:I29)</f>
        <v>103</v>
      </c>
      <c r="H29" s="237">
        <v>41</v>
      </c>
      <c r="I29" s="237">
        <v>62</v>
      </c>
      <c r="J29" s="237">
        <f>SUM(K29:L29)</f>
        <v>895</v>
      </c>
      <c r="K29" s="237">
        <v>422</v>
      </c>
      <c r="L29" s="237">
        <v>473</v>
      </c>
      <c r="M29" s="237">
        <f>SUM(N29:O29)</f>
        <v>994</v>
      </c>
      <c r="N29" s="237">
        <v>469</v>
      </c>
      <c r="O29" s="237">
        <v>525</v>
      </c>
    </row>
    <row r="30" spans="2:15" ht="21" customHeight="1">
      <c r="B30" s="238" t="s">
        <v>284</v>
      </c>
      <c r="C30" s="239"/>
      <c r="D30" s="237"/>
      <c r="E30" s="237"/>
      <c r="F30" s="237"/>
      <c r="G30" s="237"/>
      <c r="H30" s="237"/>
      <c r="I30" s="237"/>
      <c r="J30" s="237"/>
      <c r="K30" s="237"/>
      <c r="L30" s="237"/>
      <c r="M30" s="237"/>
      <c r="N30" s="237"/>
      <c r="O30" s="237"/>
    </row>
    <row r="31" spans="2:15" ht="21" customHeight="1">
      <c r="B31" s="238"/>
      <c r="C31" s="239" t="s">
        <v>76</v>
      </c>
      <c r="D31" s="237" t="s">
        <v>234</v>
      </c>
      <c r="E31" s="237" t="s">
        <v>234</v>
      </c>
      <c r="F31" s="237" t="s">
        <v>234</v>
      </c>
      <c r="G31" s="237" t="s">
        <v>234</v>
      </c>
      <c r="H31" s="237" t="s">
        <v>234</v>
      </c>
      <c r="I31" s="237" t="s">
        <v>234</v>
      </c>
      <c r="J31" s="237" t="s">
        <v>234</v>
      </c>
      <c r="K31" s="237" t="s">
        <v>234</v>
      </c>
      <c r="L31" s="237" t="s">
        <v>234</v>
      </c>
      <c r="M31" s="237" t="s">
        <v>234</v>
      </c>
      <c r="N31" s="237" t="s">
        <v>234</v>
      </c>
      <c r="O31" s="237" t="s">
        <v>234</v>
      </c>
    </row>
    <row r="32" spans="2:15" ht="21" customHeight="1">
      <c r="B32" s="238"/>
      <c r="C32" s="239"/>
      <c r="D32" s="211"/>
      <c r="E32" s="211"/>
      <c r="F32" s="211"/>
      <c r="G32" s="211"/>
      <c r="H32" s="211"/>
      <c r="I32" s="211"/>
      <c r="J32" s="211"/>
      <c r="K32" s="211"/>
      <c r="L32" s="211"/>
      <c r="M32" s="211"/>
      <c r="N32" s="211"/>
      <c r="O32" s="211"/>
    </row>
    <row r="33" spans="2:15" ht="21" customHeight="1" thickBot="1">
      <c r="B33" s="602" t="s">
        <v>288</v>
      </c>
      <c r="C33" s="603"/>
      <c r="D33" s="233" t="s">
        <v>234</v>
      </c>
      <c r="E33" s="233" t="s">
        <v>234</v>
      </c>
      <c r="F33" s="233" t="s">
        <v>234</v>
      </c>
      <c r="G33" s="233" t="s">
        <v>234</v>
      </c>
      <c r="H33" s="233" t="s">
        <v>234</v>
      </c>
      <c r="I33" s="233" t="s">
        <v>234</v>
      </c>
      <c r="J33" s="233" t="s">
        <v>234</v>
      </c>
      <c r="K33" s="233" t="s">
        <v>234</v>
      </c>
      <c r="L33" s="233" t="s">
        <v>234</v>
      </c>
      <c r="M33" s="233" t="s">
        <v>234</v>
      </c>
      <c r="N33" s="233" t="s">
        <v>234</v>
      </c>
      <c r="O33" s="233" t="s">
        <v>234</v>
      </c>
    </row>
    <row r="34" spans="2:15" ht="18.75" customHeight="1">
      <c r="B34" s="222" t="s">
        <v>380</v>
      </c>
      <c r="C34" s="240"/>
      <c r="D34" s="240"/>
      <c r="E34" s="240"/>
      <c r="F34" s="240"/>
      <c r="G34" s="28"/>
      <c r="H34" s="28"/>
      <c r="I34" s="28"/>
      <c r="J34" s="28"/>
      <c r="K34" s="28"/>
      <c r="L34" s="28"/>
      <c r="M34" s="28"/>
      <c r="N34" s="28"/>
      <c r="O34" s="28"/>
    </row>
  </sheetData>
  <mergeCells count="22">
    <mergeCell ref="M25:O25"/>
    <mergeCell ref="M15:O15"/>
    <mergeCell ref="B3:O3"/>
    <mergeCell ref="M5:O5"/>
    <mergeCell ref="B5:C6"/>
    <mergeCell ref="B15:C16"/>
    <mergeCell ref="J15:L15"/>
    <mergeCell ref="G15:I15"/>
    <mergeCell ref="D15:F15"/>
    <mergeCell ref="J5:L5"/>
    <mergeCell ref="G5:I5"/>
    <mergeCell ref="D5:F5"/>
    <mergeCell ref="J25:L25"/>
    <mergeCell ref="B23:C23"/>
    <mergeCell ref="B7:C7"/>
    <mergeCell ref="B13:C13"/>
    <mergeCell ref="G25:I25"/>
    <mergeCell ref="B17:C17"/>
    <mergeCell ref="B27:C27"/>
    <mergeCell ref="B33:C33"/>
    <mergeCell ref="B25:C26"/>
    <mergeCell ref="D25:F2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2"/>
  <sheetViews>
    <sheetView showGridLines="0" zoomScaleNormal="100" zoomScaleSheetLayoutView="80" workbookViewId="0"/>
  </sheetViews>
  <sheetFormatPr defaultColWidth="8" defaultRowHeight="13.5"/>
  <cols>
    <col min="1" max="1" width="4.125" style="181" customWidth="1"/>
    <col min="2" max="2" width="11.25" style="181" customWidth="1"/>
    <col min="3" max="3" width="6.375" style="455" customWidth="1"/>
    <col min="4" max="4" width="6.75" style="455" customWidth="1"/>
    <col min="5" max="10" width="4.625" style="455" customWidth="1"/>
    <col min="11" max="11" width="5.75" style="455" customWidth="1"/>
    <col min="12" max="16" width="4.625" style="181" customWidth="1"/>
    <col min="17" max="17" width="6.75" style="181" customWidth="1"/>
    <col min="18" max="18" width="6.375" style="181" customWidth="1"/>
    <col min="19" max="19" width="6.625" style="181" customWidth="1"/>
    <col min="20" max="16384" width="8" style="181"/>
  </cols>
  <sheetData>
    <row r="2" spans="2:18" s="160" customFormat="1" ht="28.5" customHeight="1">
      <c r="B2" s="529" t="s">
        <v>325</v>
      </c>
      <c r="C2" s="530"/>
      <c r="D2" s="530"/>
      <c r="E2" s="530"/>
      <c r="F2" s="530"/>
      <c r="G2" s="530"/>
      <c r="H2" s="530"/>
      <c r="I2" s="530"/>
      <c r="J2" s="530"/>
      <c r="K2" s="530"/>
      <c r="L2" s="530"/>
      <c r="M2" s="530"/>
      <c r="N2" s="530"/>
      <c r="O2" s="530"/>
      <c r="P2" s="530"/>
      <c r="Q2" s="530"/>
      <c r="R2" s="530"/>
    </row>
    <row r="3" spans="2:18" s="162" customFormat="1" ht="20.100000000000001" customHeight="1" thickBot="1">
      <c r="B3" s="516" t="s">
        <v>548</v>
      </c>
      <c r="C3" s="445"/>
      <c r="D3" s="445"/>
      <c r="E3" s="445"/>
      <c r="F3" s="445"/>
      <c r="G3" s="445"/>
      <c r="H3" s="445"/>
      <c r="I3" s="445"/>
      <c r="J3" s="445"/>
      <c r="K3" s="445"/>
      <c r="L3" s="186"/>
      <c r="M3" s="186"/>
      <c r="N3" s="186"/>
      <c r="O3" s="186"/>
      <c r="P3" s="186"/>
      <c r="Q3" s="186"/>
      <c r="R3" s="144" t="s">
        <v>91</v>
      </c>
    </row>
    <row r="4" spans="2:18" s="241" customFormat="1" ht="39.950000000000003" customHeight="1">
      <c r="B4" s="609" t="s">
        <v>95</v>
      </c>
      <c r="C4" s="618" t="s">
        <v>35</v>
      </c>
      <c r="D4" s="612" t="s">
        <v>58</v>
      </c>
      <c r="E4" s="612" t="s">
        <v>59</v>
      </c>
      <c r="F4" s="612" t="s">
        <v>60</v>
      </c>
      <c r="G4" s="612" t="s">
        <v>61</v>
      </c>
      <c r="H4" s="615" t="s">
        <v>360</v>
      </c>
      <c r="I4" s="615" t="s">
        <v>63</v>
      </c>
      <c r="J4" s="615" t="s">
        <v>291</v>
      </c>
      <c r="K4" s="615" t="s">
        <v>290</v>
      </c>
      <c r="L4" s="616" t="s">
        <v>361</v>
      </c>
      <c r="M4" s="616"/>
      <c r="N4" s="616"/>
      <c r="O4" s="616"/>
      <c r="P4" s="616"/>
      <c r="Q4" s="616" t="s">
        <v>64</v>
      </c>
      <c r="R4" s="617" t="s">
        <v>65</v>
      </c>
    </row>
    <row r="5" spans="2:18" s="241" customFormat="1" ht="39.950000000000003" customHeight="1">
      <c r="B5" s="610"/>
      <c r="C5" s="619"/>
      <c r="D5" s="613"/>
      <c r="E5" s="613"/>
      <c r="F5" s="613"/>
      <c r="G5" s="613"/>
      <c r="H5" s="615"/>
      <c r="I5" s="615"/>
      <c r="J5" s="615"/>
      <c r="K5" s="615"/>
      <c r="L5" s="614" t="s">
        <v>35</v>
      </c>
      <c r="M5" s="614" t="s">
        <v>69</v>
      </c>
      <c r="N5" s="614" t="s">
        <v>70</v>
      </c>
      <c r="O5" s="614" t="s">
        <v>71</v>
      </c>
      <c r="P5" s="614" t="s">
        <v>72</v>
      </c>
      <c r="Q5" s="620"/>
      <c r="R5" s="617"/>
    </row>
    <row r="6" spans="2:18" s="241" customFormat="1" ht="39.950000000000003" customHeight="1">
      <c r="B6" s="611"/>
      <c r="C6" s="619"/>
      <c r="D6" s="477" t="s">
        <v>66</v>
      </c>
      <c r="E6" s="477" t="s">
        <v>67</v>
      </c>
      <c r="F6" s="477" t="s">
        <v>68</v>
      </c>
      <c r="G6" s="477" t="s">
        <v>94</v>
      </c>
      <c r="H6" s="612"/>
      <c r="I6" s="612"/>
      <c r="J6" s="612"/>
      <c r="K6" s="612"/>
      <c r="L6" s="614"/>
      <c r="M6" s="614"/>
      <c r="N6" s="614"/>
      <c r="O6" s="614"/>
      <c r="P6" s="614"/>
      <c r="Q6" s="242" t="s">
        <v>73</v>
      </c>
      <c r="R6" s="243" t="s">
        <v>73</v>
      </c>
    </row>
    <row r="7" spans="2:18" s="171" customFormat="1" ht="20.100000000000001" customHeight="1">
      <c r="B7" s="244" t="s">
        <v>495</v>
      </c>
      <c r="C7" s="446">
        <v>7202</v>
      </c>
      <c r="D7" s="447">
        <v>7124</v>
      </c>
      <c r="E7" s="447">
        <v>22</v>
      </c>
      <c r="F7" s="447">
        <v>2</v>
      </c>
      <c r="G7" s="447">
        <v>9</v>
      </c>
      <c r="H7" s="447">
        <v>16</v>
      </c>
      <c r="I7" s="447">
        <v>29</v>
      </c>
      <c r="J7" s="448" t="s">
        <v>194</v>
      </c>
      <c r="K7" s="447">
        <v>133</v>
      </c>
      <c r="L7" s="246" t="s">
        <v>194</v>
      </c>
      <c r="M7" s="246" t="s">
        <v>194</v>
      </c>
      <c r="N7" s="246" t="s">
        <v>194</v>
      </c>
      <c r="O7" s="246" t="s">
        <v>194</v>
      </c>
      <c r="P7" s="246" t="s">
        <v>194</v>
      </c>
      <c r="Q7" s="247">
        <v>98.91696750902527</v>
      </c>
      <c r="R7" s="499">
        <v>0.22216051096917525</v>
      </c>
    </row>
    <row r="8" spans="2:18" s="171" customFormat="1" ht="20.100000000000001" customHeight="1">
      <c r="B8" s="479" t="s">
        <v>496</v>
      </c>
      <c r="C8" s="446">
        <v>7021</v>
      </c>
      <c r="D8" s="447">
        <v>6962</v>
      </c>
      <c r="E8" s="447">
        <v>8</v>
      </c>
      <c r="F8" s="447">
        <v>3</v>
      </c>
      <c r="G8" s="447">
        <v>9</v>
      </c>
      <c r="H8" s="447">
        <v>12</v>
      </c>
      <c r="I8" s="447">
        <v>27</v>
      </c>
      <c r="J8" s="448" t="s">
        <v>194</v>
      </c>
      <c r="K8" s="447">
        <v>119</v>
      </c>
      <c r="L8" s="246" t="s">
        <v>194</v>
      </c>
      <c r="M8" s="246" t="s">
        <v>194</v>
      </c>
      <c r="N8" s="246" t="s">
        <v>194</v>
      </c>
      <c r="O8" s="246" t="s">
        <v>194</v>
      </c>
      <c r="P8" s="246" t="s">
        <v>194</v>
      </c>
      <c r="Q8" s="247">
        <v>99.159663865546221</v>
      </c>
      <c r="R8" s="499">
        <v>0.17091582395670132</v>
      </c>
    </row>
    <row r="9" spans="2:18" s="171" customFormat="1" ht="20.100000000000001" customHeight="1">
      <c r="B9" s="479" t="s">
        <v>497</v>
      </c>
      <c r="C9" s="446">
        <v>7159</v>
      </c>
      <c r="D9" s="447">
        <v>7056</v>
      </c>
      <c r="E9" s="447">
        <v>24</v>
      </c>
      <c r="F9" s="447">
        <v>7</v>
      </c>
      <c r="G9" s="447">
        <v>11</v>
      </c>
      <c r="H9" s="447">
        <v>23</v>
      </c>
      <c r="I9" s="447">
        <v>38</v>
      </c>
      <c r="J9" s="448" t="s">
        <v>194</v>
      </c>
      <c r="K9" s="447">
        <v>146</v>
      </c>
      <c r="L9" s="246">
        <v>1</v>
      </c>
      <c r="M9" s="246">
        <v>1</v>
      </c>
      <c r="N9" s="246" t="s">
        <v>194</v>
      </c>
      <c r="O9" s="246" t="s">
        <v>194</v>
      </c>
      <c r="P9" s="246" t="s">
        <v>194</v>
      </c>
      <c r="Q9" s="247">
        <v>98.561251571448523</v>
      </c>
      <c r="R9" s="499">
        <v>0.33524235228383853</v>
      </c>
    </row>
    <row r="10" spans="2:18" s="171" customFormat="1" ht="11.25" customHeight="1">
      <c r="B10" s="248"/>
      <c r="C10" s="446"/>
      <c r="D10" s="447"/>
      <c r="E10" s="447"/>
      <c r="F10" s="447"/>
      <c r="G10" s="447"/>
      <c r="H10" s="447"/>
      <c r="I10" s="447"/>
      <c r="J10" s="448"/>
      <c r="K10" s="447"/>
      <c r="L10" s="246"/>
      <c r="M10" s="246"/>
      <c r="N10" s="246" t="s">
        <v>194</v>
      </c>
      <c r="O10" s="246" t="s">
        <v>194</v>
      </c>
      <c r="P10" s="246" t="s">
        <v>194</v>
      </c>
      <c r="Q10" s="247"/>
      <c r="R10" s="499"/>
    </row>
    <row r="11" spans="2:18" s="171" customFormat="1" ht="20.100000000000001" customHeight="1">
      <c r="B11" s="173" t="s">
        <v>41</v>
      </c>
      <c r="C11" s="446">
        <v>159</v>
      </c>
      <c r="D11" s="449">
        <v>159</v>
      </c>
      <c r="E11" s="448" t="s">
        <v>194</v>
      </c>
      <c r="F11" s="448" t="s">
        <v>194</v>
      </c>
      <c r="G11" s="448" t="s">
        <v>194</v>
      </c>
      <c r="H11" s="448" t="s">
        <v>194</v>
      </c>
      <c r="I11" s="448" t="s">
        <v>194</v>
      </c>
      <c r="J11" s="448" t="s">
        <v>194</v>
      </c>
      <c r="K11" s="449">
        <v>11</v>
      </c>
      <c r="L11" s="246" t="s">
        <v>194</v>
      </c>
      <c r="M11" s="246" t="s">
        <v>194</v>
      </c>
      <c r="N11" s="246" t="s">
        <v>194</v>
      </c>
      <c r="O11" s="246" t="s">
        <v>194</v>
      </c>
      <c r="P11" s="246" t="s">
        <v>194</v>
      </c>
      <c r="Q11" s="247">
        <v>100</v>
      </c>
      <c r="R11" s="500">
        <v>0</v>
      </c>
    </row>
    <row r="12" spans="2:18" s="171" customFormat="1" ht="20.100000000000001" customHeight="1">
      <c r="B12" s="173" t="s">
        <v>85</v>
      </c>
      <c r="C12" s="446">
        <f>C9-(C11+C13)</f>
        <v>6861</v>
      </c>
      <c r="D12" s="447">
        <f>D9-(D11+D13)</f>
        <v>6758</v>
      </c>
      <c r="E12" s="447">
        <v>24</v>
      </c>
      <c r="F12" s="447">
        <v>7</v>
      </c>
      <c r="G12" s="447">
        <v>11</v>
      </c>
      <c r="H12" s="447">
        <v>23</v>
      </c>
      <c r="I12" s="447">
        <v>38</v>
      </c>
      <c r="J12" s="448" t="s">
        <v>194</v>
      </c>
      <c r="K12" s="447">
        <f>K9-(K11+K13)</f>
        <v>133</v>
      </c>
      <c r="L12" s="246" t="s">
        <v>194</v>
      </c>
      <c r="M12" s="246" t="s">
        <v>194</v>
      </c>
      <c r="N12" s="246" t="s">
        <v>194</v>
      </c>
      <c r="O12" s="246" t="s">
        <v>194</v>
      </c>
      <c r="P12" s="246" t="s">
        <v>194</v>
      </c>
      <c r="Q12" s="247">
        <v>98.5</v>
      </c>
      <c r="R12" s="499">
        <v>0.3</v>
      </c>
    </row>
    <row r="13" spans="2:18" s="171" customFormat="1" ht="20.100000000000001" customHeight="1">
      <c r="B13" s="173" t="s">
        <v>42</v>
      </c>
      <c r="C13" s="450">
        <v>139</v>
      </c>
      <c r="D13" s="449">
        <v>139</v>
      </c>
      <c r="E13" s="448" t="s">
        <v>194</v>
      </c>
      <c r="F13" s="448" t="s">
        <v>194</v>
      </c>
      <c r="G13" s="448" t="s">
        <v>194</v>
      </c>
      <c r="H13" s="448" t="s">
        <v>194</v>
      </c>
      <c r="I13" s="448" t="s">
        <v>194</v>
      </c>
      <c r="J13" s="448" t="s">
        <v>194</v>
      </c>
      <c r="K13" s="449">
        <v>2</v>
      </c>
      <c r="L13" s="246">
        <v>1</v>
      </c>
      <c r="M13" s="246">
        <v>1</v>
      </c>
      <c r="N13" s="246" t="s">
        <v>194</v>
      </c>
      <c r="O13" s="246" t="s">
        <v>194</v>
      </c>
      <c r="P13" s="246" t="s">
        <v>194</v>
      </c>
      <c r="Q13" s="247">
        <v>100</v>
      </c>
      <c r="R13" s="500">
        <v>0.7</v>
      </c>
    </row>
    <row r="14" spans="2:18" s="171" customFormat="1" ht="11.25" customHeight="1">
      <c r="B14" s="173"/>
      <c r="C14" s="446"/>
      <c r="D14" s="447"/>
      <c r="E14" s="447"/>
      <c r="F14" s="447"/>
      <c r="G14" s="447"/>
      <c r="H14" s="447"/>
      <c r="I14" s="447"/>
      <c r="J14" s="448"/>
      <c r="K14" s="447"/>
      <c r="L14" s="246"/>
      <c r="M14" s="246"/>
      <c r="N14" s="246"/>
      <c r="O14" s="246"/>
      <c r="P14" s="246"/>
      <c r="Q14" s="247"/>
      <c r="R14" s="247"/>
    </row>
    <row r="15" spans="2:18" s="171" customFormat="1" ht="18.75" customHeight="1">
      <c r="B15" s="174" t="s">
        <v>43</v>
      </c>
      <c r="C15" s="446">
        <v>2521</v>
      </c>
      <c r="D15" s="447">
        <v>2473</v>
      </c>
      <c r="E15" s="447">
        <v>12</v>
      </c>
      <c r="F15" s="447">
        <v>6</v>
      </c>
      <c r="G15" s="447">
        <v>4</v>
      </c>
      <c r="H15" s="447">
        <v>12</v>
      </c>
      <c r="I15" s="447">
        <v>14</v>
      </c>
      <c r="J15" s="448" t="s">
        <v>194</v>
      </c>
      <c r="K15" s="447">
        <v>51</v>
      </c>
      <c r="L15" s="246">
        <v>1</v>
      </c>
      <c r="M15" s="246">
        <v>1</v>
      </c>
      <c r="N15" s="246" t="s">
        <v>194</v>
      </c>
      <c r="O15" s="246" t="s">
        <v>194</v>
      </c>
      <c r="P15" s="246" t="s">
        <v>194</v>
      </c>
      <c r="Q15" s="247">
        <v>98.095993653312178</v>
      </c>
      <c r="R15" s="499">
        <v>0.51566838556128514</v>
      </c>
    </row>
    <row r="16" spans="2:18" s="171" customFormat="1" ht="18.75" customHeight="1">
      <c r="B16" s="174" t="s">
        <v>44</v>
      </c>
      <c r="C16" s="446">
        <v>509</v>
      </c>
      <c r="D16" s="447">
        <v>504</v>
      </c>
      <c r="E16" s="448">
        <v>1</v>
      </c>
      <c r="F16" s="448" t="s">
        <v>194</v>
      </c>
      <c r="G16" s="448" t="s">
        <v>194</v>
      </c>
      <c r="H16" s="448" t="s">
        <v>194</v>
      </c>
      <c r="I16" s="447">
        <v>4</v>
      </c>
      <c r="J16" s="448" t="s">
        <v>194</v>
      </c>
      <c r="K16" s="447">
        <v>13</v>
      </c>
      <c r="L16" s="246" t="s">
        <v>194</v>
      </c>
      <c r="M16" s="246" t="s">
        <v>194</v>
      </c>
      <c r="N16" s="246" t="s">
        <v>194</v>
      </c>
      <c r="O16" s="246" t="s">
        <v>194</v>
      </c>
      <c r="P16" s="246" t="s">
        <v>194</v>
      </c>
      <c r="Q16" s="247">
        <v>99.017681728880163</v>
      </c>
      <c r="R16" s="499">
        <v>0</v>
      </c>
    </row>
    <row r="17" spans="2:18" s="171" customFormat="1" ht="18.75" customHeight="1">
      <c r="B17" s="174" t="s">
        <v>45</v>
      </c>
      <c r="C17" s="446">
        <v>342</v>
      </c>
      <c r="D17" s="447">
        <v>340</v>
      </c>
      <c r="E17" s="448" t="s">
        <v>194</v>
      </c>
      <c r="F17" s="448" t="s">
        <v>194</v>
      </c>
      <c r="G17" s="448">
        <v>1</v>
      </c>
      <c r="H17" s="448" t="s">
        <v>194</v>
      </c>
      <c r="I17" s="448">
        <v>1</v>
      </c>
      <c r="J17" s="448" t="s">
        <v>194</v>
      </c>
      <c r="K17" s="447">
        <v>4</v>
      </c>
      <c r="L17" s="246" t="s">
        <v>194</v>
      </c>
      <c r="M17" s="246" t="s">
        <v>194</v>
      </c>
      <c r="N17" s="246" t="s">
        <v>194</v>
      </c>
      <c r="O17" s="246" t="s">
        <v>194</v>
      </c>
      <c r="P17" s="246" t="s">
        <v>194</v>
      </c>
      <c r="Q17" s="247">
        <v>99.415204678362571</v>
      </c>
      <c r="R17" s="499">
        <v>0</v>
      </c>
    </row>
    <row r="18" spans="2:18" s="171" customFormat="1" ht="18.75" customHeight="1">
      <c r="B18" s="174" t="s">
        <v>46</v>
      </c>
      <c r="C18" s="446">
        <v>784</v>
      </c>
      <c r="D18" s="447">
        <v>778</v>
      </c>
      <c r="E18" s="448" t="s">
        <v>194</v>
      </c>
      <c r="F18" s="448" t="s">
        <v>194</v>
      </c>
      <c r="G18" s="448" t="s">
        <v>194</v>
      </c>
      <c r="H18" s="447">
        <v>5</v>
      </c>
      <c r="I18" s="447">
        <v>1</v>
      </c>
      <c r="J18" s="448" t="s">
        <v>194</v>
      </c>
      <c r="K18" s="447">
        <v>12</v>
      </c>
      <c r="L18" s="246" t="s">
        <v>194</v>
      </c>
      <c r="M18" s="246" t="s">
        <v>194</v>
      </c>
      <c r="N18" s="246" t="s">
        <v>194</v>
      </c>
      <c r="O18" s="246" t="s">
        <v>194</v>
      </c>
      <c r="P18" s="246" t="s">
        <v>194</v>
      </c>
      <c r="Q18" s="247">
        <v>99.234693877551024</v>
      </c>
      <c r="R18" s="499">
        <v>0.63775510204081631</v>
      </c>
    </row>
    <row r="19" spans="2:18" s="171" customFormat="1" ht="18.75" customHeight="1">
      <c r="B19" s="174" t="s">
        <v>243</v>
      </c>
      <c r="C19" s="446">
        <v>408</v>
      </c>
      <c r="D19" s="447">
        <v>403</v>
      </c>
      <c r="E19" s="448">
        <v>2</v>
      </c>
      <c r="F19" s="448" t="s">
        <v>194</v>
      </c>
      <c r="G19" s="448" t="s">
        <v>194</v>
      </c>
      <c r="H19" s="448" t="s">
        <v>194</v>
      </c>
      <c r="I19" s="447">
        <v>3</v>
      </c>
      <c r="J19" s="448" t="s">
        <v>194</v>
      </c>
      <c r="K19" s="447">
        <v>5</v>
      </c>
      <c r="L19" s="246" t="s">
        <v>194</v>
      </c>
      <c r="M19" s="246" t="s">
        <v>194</v>
      </c>
      <c r="N19" s="246" t="s">
        <v>194</v>
      </c>
      <c r="O19" s="246" t="s">
        <v>194</v>
      </c>
      <c r="P19" s="246" t="s">
        <v>194</v>
      </c>
      <c r="Q19" s="247">
        <v>98.774509803921575</v>
      </c>
      <c r="R19" s="499">
        <v>0</v>
      </c>
    </row>
    <row r="20" spans="2:18" s="171" customFormat="1" ht="18.75" customHeight="1">
      <c r="B20" s="174" t="s">
        <v>244</v>
      </c>
      <c r="C20" s="446">
        <v>363</v>
      </c>
      <c r="D20" s="447">
        <v>358</v>
      </c>
      <c r="E20" s="448">
        <v>1</v>
      </c>
      <c r="F20" s="448" t="s">
        <v>194</v>
      </c>
      <c r="G20" s="448" t="s">
        <v>194</v>
      </c>
      <c r="H20" s="448" t="s">
        <v>194</v>
      </c>
      <c r="I20" s="447">
        <v>4</v>
      </c>
      <c r="J20" s="448" t="s">
        <v>194</v>
      </c>
      <c r="K20" s="447">
        <v>12</v>
      </c>
      <c r="L20" s="246" t="s">
        <v>194</v>
      </c>
      <c r="M20" s="246" t="s">
        <v>194</v>
      </c>
      <c r="N20" s="246" t="s">
        <v>194</v>
      </c>
      <c r="O20" s="246" t="s">
        <v>194</v>
      </c>
      <c r="P20" s="246" t="s">
        <v>194</v>
      </c>
      <c r="Q20" s="247">
        <v>98.622589531680433</v>
      </c>
      <c r="R20" s="499">
        <v>0</v>
      </c>
    </row>
    <row r="21" spans="2:18" s="171" customFormat="1" ht="18.75" customHeight="1">
      <c r="B21" s="174" t="s">
        <v>245</v>
      </c>
      <c r="C21" s="446">
        <v>263</v>
      </c>
      <c r="D21" s="447">
        <v>263</v>
      </c>
      <c r="E21" s="448" t="s">
        <v>194</v>
      </c>
      <c r="F21" s="448" t="s">
        <v>194</v>
      </c>
      <c r="G21" s="448" t="s">
        <v>194</v>
      </c>
      <c r="H21" s="448" t="s">
        <v>194</v>
      </c>
      <c r="I21" s="448" t="s">
        <v>194</v>
      </c>
      <c r="J21" s="448" t="s">
        <v>194</v>
      </c>
      <c r="K21" s="447">
        <v>2</v>
      </c>
      <c r="L21" s="246" t="s">
        <v>194</v>
      </c>
      <c r="M21" s="246" t="s">
        <v>194</v>
      </c>
      <c r="N21" s="246" t="s">
        <v>194</v>
      </c>
      <c r="O21" s="246" t="s">
        <v>194</v>
      </c>
      <c r="P21" s="246" t="s">
        <v>194</v>
      </c>
      <c r="Q21" s="247">
        <v>100</v>
      </c>
      <c r="R21" s="500">
        <v>0</v>
      </c>
    </row>
    <row r="22" spans="2:18" s="171" customFormat="1" ht="18.75" customHeight="1">
      <c r="B22" s="174" t="s">
        <v>246</v>
      </c>
      <c r="C22" s="446">
        <v>256</v>
      </c>
      <c r="D22" s="447">
        <v>256</v>
      </c>
      <c r="E22" s="448" t="s">
        <v>194</v>
      </c>
      <c r="F22" s="448" t="s">
        <v>194</v>
      </c>
      <c r="G22" s="448" t="s">
        <v>194</v>
      </c>
      <c r="H22" s="448" t="s">
        <v>194</v>
      </c>
      <c r="I22" s="448" t="s">
        <v>194</v>
      </c>
      <c r="J22" s="448" t="s">
        <v>194</v>
      </c>
      <c r="K22" s="447">
        <v>18</v>
      </c>
      <c r="L22" s="246" t="s">
        <v>194</v>
      </c>
      <c r="M22" s="246" t="s">
        <v>194</v>
      </c>
      <c r="N22" s="246" t="s">
        <v>194</v>
      </c>
      <c r="O22" s="246" t="s">
        <v>194</v>
      </c>
      <c r="P22" s="246" t="s">
        <v>194</v>
      </c>
      <c r="Q22" s="247">
        <v>100</v>
      </c>
      <c r="R22" s="500">
        <v>0</v>
      </c>
    </row>
    <row r="23" spans="2:18" s="171" customFormat="1" ht="18.75" customHeight="1">
      <c r="B23" s="174" t="s">
        <v>47</v>
      </c>
      <c r="C23" s="446">
        <v>28</v>
      </c>
      <c r="D23" s="447">
        <v>28</v>
      </c>
      <c r="E23" s="448" t="s">
        <v>194</v>
      </c>
      <c r="F23" s="448" t="s">
        <v>194</v>
      </c>
      <c r="G23" s="448" t="s">
        <v>194</v>
      </c>
      <c r="H23" s="448" t="s">
        <v>194</v>
      </c>
      <c r="I23" s="448" t="s">
        <v>194</v>
      </c>
      <c r="J23" s="448" t="s">
        <v>194</v>
      </c>
      <c r="K23" s="448" t="s">
        <v>194</v>
      </c>
      <c r="L23" s="246" t="s">
        <v>194</v>
      </c>
      <c r="M23" s="246" t="s">
        <v>194</v>
      </c>
      <c r="N23" s="246" t="s">
        <v>194</v>
      </c>
      <c r="O23" s="246" t="s">
        <v>194</v>
      </c>
      <c r="P23" s="246" t="s">
        <v>194</v>
      </c>
      <c r="Q23" s="247">
        <v>100</v>
      </c>
      <c r="R23" s="500">
        <v>0</v>
      </c>
    </row>
    <row r="24" spans="2:18" s="171" customFormat="1" ht="18.75" customHeight="1">
      <c r="B24" s="174" t="s">
        <v>48</v>
      </c>
      <c r="C24" s="446">
        <v>10</v>
      </c>
      <c r="D24" s="447">
        <v>10</v>
      </c>
      <c r="E24" s="448" t="s">
        <v>194</v>
      </c>
      <c r="F24" s="448" t="s">
        <v>194</v>
      </c>
      <c r="G24" s="448" t="s">
        <v>194</v>
      </c>
      <c r="H24" s="448" t="s">
        <v>194</v>
      </c>
      <c r="I24" s="448" t="s">
        <v>194</v>
      </c>
      <c r="J24" s="448" t="s">
        <v>194</v>
      </c>
      <c r="K24" s="448" t="s">
        <v>194</v>
      </c>
      <c r="L24" s="246" t="s">
        <v>194</v>
      </c>
      <c r="M24" s="246" t="s">
        <v>194</v>
      </c>
      <c r="N24" s="246" t="s">
        <v>194</v>
      </c>
      <c r="O24" s="246" t="s">
        <v>194</v>
      </c>
      <c r="P24" s="246" t="s">
        <v>194</v>
      </c>
      <c r="Q24" s="247">
        <v>100</v>
      </c>
      <c r="R24" s="500">
        <v>0</v>
      </c>
    </row>
    <row r="25" spans="2:18" s="171" customFormat="1" ht="18.75" customHeight="1">
      <c r="B25" s="174" t="s">
        <v>49</v>
      </c>
      <c r="C25" s="446">
        <v>18</v>
      </c>
      <c r="D25" s="447">
        <v>18</v>
      </c>
      <c r="E25" s="448" t="s">
        <v>194</v>
      </c>
      <c r="F25" s="448" t="s">
        <v>194</v>
      </c>
      <c r="G25" s="448" t="s">
        <v>194</v>
      </c>
      <c r="H25" s="448" t="s">
        <v>194</v>
      </c>
      <c r="I25" s="448" t="s">
        <v>194</v>
      </c>
      <c r="J25" s="448" t="s">
        <v>194</v>
      </c>
      <c r="K25" s="448" t="s">
        <v>194</v>
      </c>
      <c r="L25" s="246" t="s">
        <v>194</v>
      </c>
      <c r="M25" s="246" t="s">
        <v>194</v>
      </c>
      <c r="N25" s="246" t="s">
        <v>194</v>
      </c>
      <c r="O25" s="246" t="s">
        <v>194</v>
      </c>
      <c r="P25" s="246" t="s">
        <v>194</v>
      </c>
      <c r="Q25" s="247">
        <v>100</v>
      </c>
      <c r="R25" s="500">
        <v>0</v>
      </c>
    </row>
    <row r="26" spans="2:18" s="171" customFormat="1" ht="18.75" customHeight="1">
      <c r="B26" s="174" t="s">
        <v>50</v>
      </c>
      <c r="C26" s="446">
        <v>214</v>
      </c>
      <c r="D26" s="447">
        <v>212</v>
      </c>
      <c r="E26" s="448" t="s">
        <v>194</v>
      </c>
      <c r="F26" s="448" t="s">
        <v>194</v>
      </c>
      <c r="G26" s="448" t="s">
        <v>194</v>
      </c>
      <c r="H26" s="448">
        <v>1</v>
      </c>
      <c r="I26" s="448">
        <v>1</v>
      </c>
      <c r="J26" s="448" t="s">
        <v>194</v>
      </c>
      <c r="K26" s="448" t="s">
        <v>194</v>
      </c>
      <c r="L26" s="246" t="s">
        <v>194</v>
      </c>
      <c r="M26" s="246" t="s">
        <v>194</v>
      </c>
      <c r="N26" s="246" t="s">
        <v>194</v>
      </c>
      <c r="O26" s="246" t="s">
        <v>194</v>
      </c>
      <c r="P26" s="246" t="s">
        <v>194</v>
      </c>
      <c r="Q26" s="247">
        <v>99.065420560747668</v>
      </c>
      <c r="R26" s="500">
        <f>H26/C26*100</f>
        <v>0.46728971962616817</v>
      </c>
    </row>
    <row r="27" spans="2:18" s="171" customFormat="1" ht="18.75" customHeight="1">
      <c r="B27" s="174" t="s">
        <v>51</v>
      </c>
      <c r="C27" s="446">
        <v>30</v>
      </c>
      <c r="D27" s="447">
        <v>30</v>
      </c>
      <c r="E27" s="448" t="s">
        <v>194</v>
      </c>
      <c r="F27" s="448" t="s">
        <v>194</v>
      </c>
      <c r="G27" s="448" t="s">
        <v>194</v>
      </c>
      <c r="H27" s="448" t="s">
        <v>194</v>
      </c>
      <c r="I27" s="448" t="s">
        <v>194</v>
      </c>
      <c r="J27" s="448" t="s">
        <v>194</v>
      </c>
      <c r="K27" s="448">
        <v>1</v>
      </c>
      <c r="L27" s="246" t="s">
        <v>194</v>
      </c>
      <c r="M27" s="246" t="s">
        <v>194</v>
      </c>
      <c r="N27" s="246" t="s">
        <v>194</v>
      </c>
      <c r="O27" s="246" t="s">
        <v>194</v>
      </c>
      <c r="P27" s="246" t="s">
        <v>194</v>
      </c>
      <c r="Q27" s="247">
        <v>100</v>
      </c>
      <c r="R27" s="500">
        <v>0</v>
      </c>
    </row>
    <row r="28" spans="2:18" s="171" customFormat="1" ht="18.75" customHeight="1">
      <c r="B28" s="174" t="s">
        <v>247</v>
      </c>
      <c r="C28" s="446">
        <v>70</v>
      </c>
      <c r="D28" s="447">
        <v>70</v>
      </c>
      <c r="E28" s="448" t="s">
        <v>194</v>
      </c>
      <c r="F28" s="448" t="s">
        <v>194</v>
      </c>
      <c r="G28" s="448" t="s">
        <v>194</v>
      </c>
      <c r="H28" s="448" t="s">
        <v>194</v>
      </c>
      <c r="I28" s="448" t="s">
        <v>194</v>
      </c>
      <c r="J28" s="448" t="s">
        <v>194</v>
      </c>
      <c r="K28" s="448">
        <v>3</v>
      </c>
      <c r="L28" s="246" t="s">
        <v>194</v>
      </c>
      <c r="M28" s="246" t="s">
        <v>194</v>
      </c>
      <c r="N28" s="246" t="s">
        <v>194</v>
      </c>
      <c r="O28" s="246" t="s">
        <v>194</v>
      </c>
      <c r="P28" s="246" t="s">
        <v>194</v>
      </c>
      <c r="Q28" s="247">
        <v>100</v>
      </c>
      <c r="R28" s="500">
        <v>0</v>
      </c>
    </row>
    <row r="29" spans="2:18" s="171" customFormat="1" ht="18.75" customHeight="1">
      <c r="B29" s="174" t="s">
        <v>52</v>
      </c>
      <c r="C29" s="446">
        <v>31</v>
      </c>
      <c r="D29" s="447">
        <v>31</v>
      </c>
      <c r="E29" s="448" t="s">
        <v>194</v>
      </c>
      <c r="F29" s="448" t="s">
        <v>194</v>
      </c>
      <c r="G29" s="448" t="s">
        <v>194</v>
      </c>
      <c r="H29" s="448" t="s">
        <v>194</v>
      </c>
      <c r="I29" s="448" t="s">
        <v>194</v>
      </c>
      <c r="J29" s="448" t="s">
        <v>194</v>
      </c>
      <c r="K29" s="447">
        <v>2</v>
      </c>
      <c r="L29" s="246" t="s">
        <v>194</v>
      </c>
      <c r="M29" s="246" t="s">
        <v>194</v>
      </c>
      <c r="N29" s="246" t="s">
        <v>194</v>
      </c>
      <c r="O29" s="246" t="s">
        <v>194</v>
      </c>
      <c r="P29" s="246" t="s">
        <v>194</v>
      </c>
      <c r="Q29" s="247">
        <v>100</v>
      </c>
      <c r="R29" s="500">
        <v>0</v>
      </c>
    </row>
    <row r="30" spans="2:18" s="171" customFormat="1" ht="18.75" customHeight="1">
      <c r="B30" s="174" t="s">
        <v>248</v>
      </c>
      <c r="C30" s="446">
        <v>46</v>
      </c>
      <c r="D30" s="447">
        <v>46</v>
      </c>
      <c r="E30" s="448" t="s">
        <v>194</v>
      </c>
      <c r="F30" s="448" t="s">
        <v>194</v>
      </c>
      <c r="G30" s="448" t="s">
        <v>194</v>
      </c>
      <c r="H30" s="448" t="s">
        <v>194</v>
      </c>
      <c r="I30" s="448" t="s">
        <v>194</v>
      </c>
      <c r="J30" s="448" t="s">
        <v>194</v>
      </c>
      <c r="K30" s="448" t="s">
        <v>194</v>
      </c>
      <c r="L30" s="246" t="s">
        <v>194</v>
      </c>
      <c r="M30" s="246" t="s">
        <v>194</v>
      </c>
      <c r="N30" s="246" t="s">
        <v>194</v>
      </c>
      <c r="O30" s="246" t="s">
        <v>194</v>
      </c>
      <c r="P30" s="246" t="s">
        <v>194</v>
      </c>
      <c r="Q30" s="247">
        <v>100</v>
      </c>
      <c r="R30" s="500">
        <v>0</v>
      </c>
    </row>
    <row r="31" spans="2:18" s="171" customFormat="1" ht="18.75" customHeight="1">
      <c r="B31" s="174" t="s">
        <v>249</v>
      </c>
      <c r="C31" s="446">
        <v>96</v>
      </c>
      <c r="D31" s="447">
        <v>93</v>
      </c>
      <c r="E31" s="448" t="s">
        <v>194</v>
      </c>
      <c r="F31" s="448" t="s">
        <v>194</v>
      </c>
      <c r="G31" s="448" t="s">
        <v>194</v>
      </c>
      <c r="H31" s="447">
        <v>1</v>
      </c>
      <c r="I31" s="447">
        <v>2</v>
      </c>
      <c r="J31" s="448" t="s">
        <v>194</v>
      </c>
      <c r="K31" s="447">
        <v>5</v>
      </c>
      <c r="L31" s="246" t="s">
        <v>194</v>
      </c>
      <c r="M31" s="246" t="s">
        <v>194</v>
      </c>
      <c r="N31" s="246" t="s">
        <v>194</v>
      </c>
      <c r="O31" s="246" t="s">
        <v>194</v>
      </c>
      <c r="P31" s="246" t="s">
        <v>194</v>
      </c>
      <c r="Q31" s="247">
        <v>96.875</v>
      </c>
      <c r="R31" s="499">
        <v>1.0416666666666665</v>
      </c>
    </row>
    <row r="32" spans="2:18" s="171" customFormat="1" ht="18.75" customHeight="1">
      <c r="B32" s="174" t="s">
        <v>53</v>
      </c>
      <c r="C32" s="446">
        <v>145</v>
      </c>
      <c r="D32" s="447">
        <v>142</v>
      </c>
      <c r="E32" s="448" t="s">
        <v>194</v>
      </c>
      <c r="F32" s="447">
        <v>1</v>
      </c>
      <c r="G32" s="448">
        <v>1</v>
      </c>
      <c r="H32" s="448">
        <v>1</v>
      </c>
      <c r="I32" s="448" t="s">
        <v>194</v>
      </c>
      <c r="J32" s="448" t="s">
        <v>194</v>
      </c>
      <c r="K32" s="448" t="s">
        <v>194</v>
      </c>
      <c r="L32" s="246" t="s">
        <v>194</v>
      </c>
      <c r="M32" s="246" t="s">
        <v>194</v>
      </c>
      <c r="N32" s="246" t="s">
        <v>194</v>
      </c>
      <c r="O32" s="246" t="s">
        <v>194</v>
      </c>
      <c r="P32" s="246" t="s">
        <v>194</v>
      </c>
      <c r="Q32" s="247">
        <v>97.931034482758619</v>
      </c>
      <c r="R32" s="500">
        <v>0.68965517241379315</v>
      </c>
    </row>
    <row r="33" spans="2:18" s="171" customFormat="1" ht="18.75" customHeight="1">
      <c r="B33" s="174" t="s">
        <v>54</v>
      </c>
      <c r="C33" s="446">
        <v>214</v>
      </c>
      <c r="D33" s="447">
        <v>212</v>
      </c>
      <c r="E33" s="447">
        <v>1</v>
      </c>
      <c r="F33" s="448" t="s">
        <v>194</v>
      </c>
      <c r="G33" s="448" t="s">
        <v>194</v>
      </c>
      <c r="H33" s="448" t="s">
        <v>194</v>
      </c>
      <c r="I33" s="448">
        <v>1</v>
      </c>
      <c r="J33" s="448" t="s">
        <v>194</v>
      </c>
      <c r="K33" s="448">
        <v>2</v>
      </c>
      <c r="L33" s="246" t="s">
        <v>194</v>
      </c>
      <c r="M33" s="246" t="s">
        <v>194</v>
      </c>
      <c r="N33" s="246" t="s">
        <v>194</v>
      </c>
      <c r="O33" s="246" t="s">
        <v>194</v>
      </c>
      <c r="P33" s="246" t="s">
        <v>194</v>
      </c>
      <c r="Q33" s="247">
        <v>99.065420560747668</v>
      </c>
      <c r="R33" s="500">
        <v>0</v>
      </c>
    </row>
    <row r="34" spans="2:18" s="171" customFormat="1" ht="18.75" customHeight="1">
      <c r="B34" s="174" t="s">
        <v>55</v>
      </c>
      <c r="C34" s="446">
        <v>345</v>
      </c>
      <c r="D34" s="447">
        <v>335</v>
      </c>
      <c r="E34" s="448">
        <v>7</v>
      </c>
      <c r="F34" s="448" t="s">
        <v>194</v>
      </c>
      <c r="G34" s="448" t="s">
        <v>194</v>
      </c>
      <c r="H34" s="448">
        <v>2</v>
      </c>
      <c r="I34" s="448">
        <v>1</v>
      </c>
      <c r="J34" s="448" t="s">
        <v>194</v>
      </c>
      <c r="K34" s="447">
        <v>1</v>
      </c>
      <c r="L34" s="246" t="s">
        <v>194</v>
      </c>
      <c r="M34" s="246" t="s">
        <v>194</v>
      </c>
      <c r="N34" s="246" t="s">
        <v>194</v>
      </c>
      <c r="O34" s="246" t="s">
        <v>194</v>
      </c>
      <c r="P34" s="246" t="s">
        <v>194</v>
      </c>
      <c r="Q34" s="247">
        <v>97.101449275362313</v>
      </c>
      <c r="R34" s="500">
        <v>0.57971014492753625</v>
      </c>
    </row>
    <row r="35" spans="2:18" s="171" customFormat="1" ht="18.75" customHeight="1">
      <c r="B35" s="174" t="s">
        <v>56</v>
      </c>
      <c r="C35" s="446">
        <v>133</v>
      </c>
      <c r="D35" s="447">
        <v>129</v>
      </c>
      <c r="E35" s="448" t="s">
        <v>194</v>
      </c>
      <c r="F35" s="448" t="s">
        <v>194</v>
      </c>
      <c r="G35" s="448">
        <v>1</v>
      </c>
      <c r="H35" s="448">
        <v>1</v>
      </c>
      <c r="I35" s="448">
        <v>2</v>
      </c>
      <c r="J35" s="448" t="s">
        <v>194</v>
      </c>
      <c r="K35" s="448">
        <v>4</v>
      </c>
      <c r="L35" s="246" t="s">
        <v>194</v>
      </c>
      <c r="M35" s="246" t="s">
        <v>194</v>
      </c>
      <c r="N35" s="246" t="s">
        <v>194</v>
      </c>
      <c r="O35" s="246" t="s">
        <v>194</v>
      </c>
      <c r="P35" s="246" t="s">
        <v>194</v>
      </c>
      <c r="Q35" s="247">
        <v>96.992481203007515</v>
      </c>
      <c r="R35" s="500">
        <v>0.75187969924812026</v>
      </c>
    </row>
    <row r="36" spans="2:18" s="171" customFormat="1" ht="18.75" customHeight="1">
      <c r="B36" s="174" t="s">
        <v>57</v>
      </c>
      <c r="C36" s="446">
        <v>107</v>
      </c>
      <c r="D36" s="447">
        <v>106</v>
      </c>
      <c r="E36" s="448" t="s">
        <v>194</v>
      </c>
      <c r="F36" s="448" t="s">
        <v>194</v>
      </c>
      <c r="G36" s="448" t="s">
        <v>194</v>
      </c>
      <c r="H36" s="448" t="s">
        <v>194</v>
      </c>
      <c r="I36" s="447">
        <v>1</v>
      </c>
      <c r="J36" s="448" t="s">
        <v>194</v>
      </c>
      <c r="K36" s="447">
        <v>1</v>
      </c>
      <c r="L36" s="246" t="s">
        <v>194</v>
      </c>
      <c r="M36" s="246" t="s">
        <v>194</v>
      </c>
      <c r="N36" s="246" t="s">
        <v>194</v>
      </c>
      <c r="O36" s="246" t="s">
        <v>194</v>
      </c>
      <c r="P36" s="246" t="s">
        <v>194</v>
      </c>
      <c r="Q36" s="247">
        <v>99.065420560747668</v>
      </c>
      <c r="R36" s="500">
        <v>0</v>
      </c>
    </row>
    <row r="37" spans="2:18" s="171" customFormat="1" ht="18.75" customHeight="1">
      <c r="B37" s="174" t="s">
        <v>250</v>
      </c>
      <c r="C37" s="446">
        <v>72</v>
      </c>
      <c r="D37" s="447">
        <v>67</v>
      </c>
      <c r="E37" s="448" t="s">
        <v>194</v>
      </c>
      <c r="F37" s="448" t="s">
        <v>194</v>
      </c>
      <c r="G37" s="448">
        <v>4</v>
      </c>
      <c r="H37" s="448" t="s">
        <v>194</v>
      </c>
      <c r="I37" s="448">
        <v>1</v>
      </c>
      <c r="J37" s="448" t="s">
        <v>194</v>
      </c>
      <c r="K37" s="447">
        <v>8</v>
      </c>
      <c r="L37" s="246" t="s">
        <v>194</v>
      </c>
      <c r="M37" s="246" t="s">
        <v>194</v>
      </c>
      <c r="N37" s="246" t="s">
        <v>194</v>
      </c>
      <c r="O37" s="246" t="s">
        <v>194</v>
      </c>
      <c r="P37" s="246" t="s">
        <v>194</v>
      </c>
      <c r="Q37" s="247">
        <v>93.055555555555557</v>
      </c>
      <c r="R37" s="500">
        <v>0</v>
      </c>
    </row>
    <row r="38" spans="2:18" s="171" customFormat="1" ht="18.75" customHeight="1" thickBot="1">
      <c r="B38" s="196" t="s">
        <v>251</v>
      </c>
      <c r="C38" s="451">
        <v>154</v>
      </c>
      <c r="D38" s="452">
        <v>152</v>
      </c>
      <c r="E38" s="453" t="s">
        <v>194</v>
      </c>
      <c r="F38" s="453" t="s">
        <v>194</v>
      </c>
      <c r="G38" s="453" t="s">
        <v>194</v>
      </c>
      <c r="H38" s="453" t="s">
        <v>194</v>
      </c>
      <c r="I38" s="453">
        <v>2</v>
      </c>
      <c r="J38" s="453" t="s">
        <v>194</v>
      </c>
      <c r="K38" s="452">
        <v>2</v>
      </c>
      <c r="L38" s="249" t="s">
        <v>538</v>
      </c>
      <c r="M38" s="249" t="s">
        <v>538</v>
      </c>
      <c r="N38" s="249" t="s">
        <v>538</v>
      </c>
      <c r="O38" s="249" t="s">
        <v>538</v>
      </c>
      <c r="P38" s="249" t="s">
        <v>538</v>
      </c>
      <c r="Q38" s="250">
        <v>98.701298701298697</v>
      </c>
      <c r="R38" s="501">
        <v>0</v>
      </c>
    </row>
    <row r="39" spans="2:18" ht="16.5" customHeight="1">
      <c r="B39" s="203" t="s">
        <v>355</v>
      </c>
      <c r="C39" s="454"/>
      <c r="D39" s="454"/>
      <c r="E39" s="454"/>
      <c r="F39" s="454"/>
      <c r="G39" s="454"/>
      <c r="H39" s="454"/>
      <c r="I39" s="454"/>
      <c r="J39" s="454"/>
      <c r="K39" s="454"/>
      <c r="L39" s="162"/>
      <c r="M39" s="162"/>
      <c r="N39" s="162"/>
      <c r="O39" s="162"/>
      <c r="P39" s="162"/>
      <c r="Q39" s="162"/>
      <c r="R39" s="162"/>
    </row>
    <row r="41" spans="2:18" ht="15" thickTop="1" thickBot="1"/>
    <row r="42" spans="2:18" ht="15" thickTop="1" thickBot="1"/>
    <row r="43" spans="2:18" ht="15" thickTop="1" thickBot="1"/>
    <row r="44" spans="2:18" ht="15" thickTop="1" thickBot="1"/>
    <row r="45" spans="2:18" ht="15" thickTop="1" thickBot="1"/>
    <row r="46" spans="2:18" ht="15" thickTop="1" thickBot="1"/>
    <row r="47" spans="2:18" ht="15" thickTop="1" thickBot="1"/>
    <row r="48" spans="2:18" ht="15" thickTop="1" thickBot="1"/>
    <row r="49" ht="15" thickTop="1" thickBot="1"/>
    <row r="50" ht="15" thickTop="1" thickBot="1"/>
    <row r="51" ht="15" thickTop="1" thickBot="1"/>
    <row r="52" ht="15" thickTop="1" thickBot="1"/>
    <row r="53" ht="15" thickTop="1" thickBot="1"/>
    <row r="54" ht="15" thickTop="1" thickBot="1"/>
    <row r="55" ht="15" thickTop="1" thickBot="1"/>
    <row r="56" ht="15" thickTop="1" thickBot="1"/>
    <row r="57" ht="15" thickTop="1" thickBot="1"/>
    <row r="58" ht="15" thickTop="1" thickBot="1"/>
    <row r="59" ht="15" thickTop="1" thickBot="1"/>
    <row r="60" ht="15" thickTop="1" thickBot="1"/>
    <row r="61" ht="15" thickTop="1" thickBot="1"/>
    <row r="62" ht="15" thickTop="1" thickBot="1"/>
  </sheetData>
  <mergeCells count="19">
    <mergeCell ref="L5:L6"/>
    <mergeCell ref="C4:C6"/>
    <mergeCell ref="Q4:Q5"/>
    <mergeCell ref="B4:B6"/>
    <mergeCell ref="B2:R2"/>
    <mergeCell ref="G4:G5"/>
    <mergeCell ref="F4:F5"/>
    <mergeCell ref="E4:E5"/>
    <mergeCell ref="D4:D5"/>
    <mergeCell ref="P5:P6"/>
    <mergeCell ref="O5:O6"/>
    <mergeCell ref="H4:H6"/>
    <mergeCell ref="L4:P4"/>
    <mergeCell ref="M5:M6"/>
    <mergeCell ref="I4:I6"/>
    <mergeCell ref="R4:R5"/>
    <mergeCell ref="K4:K6"/>
    <mergeCell ref="J4:J6"/>
    <mergeCell ref="N5:N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33</vt:i4>
      </vt:variant>
    </vt:vector>
  </HeadingPairs>
  <TitlesOfParts>
    <vt:vector size="63" baseType="lpstr">
      <vt:lpstr>統計表一覧</vt:lpstr>
      <vt:lpstr>196</vt:lpstr>
      <vt:lpstr>197(1)</vt:lpstr>
      <vt:lpstr>197(2)</vt:lpstr>
      <vt:lpstr>197(3)</vt:lpstr>
      <vt:lpstr>198</vt:lpstr>
      <vt:lpstr>199</vt:lpstr>
      <vt:lpstr>200</vt:lpstr>
      <vt:lpstr>201(1)</vt:lpstr>
      <vt:lpstr>201(2)</vt:lpstr>
      <vt:lpstr>201(3)</vt:lpstr>
      <vt:lpstr>202(1)-1</vt:lpstr>
      <vt:lpstr>202(1)-2</vt:lpstr>
      <vt:lpstr>202(2)</vt:lpstr>
      <vt:lpstr>202(3)</vt:lpstr>
      <vt:lpstr>202(4)</vt:lpstr>
      <vt:lpstr>202(5)</vt:lpstr>
      <vt:lpstr>203</vt:lpstr>
      <vt:lpstr>204</vt:lpstr>
      <vt:lpstr>205</vt:lpstr>
      <vt:lpstr>206</vt:lpstr>
      <vt:lpstr>207 </vt:lpstr>
      <vt:lpstr>208</vt:lpstr>
      <vt:lpstr>209 </vt:lpstr>
      <vt:lpstr>210 </vt:lpstr>
      <vt:lpstr>211</vt:lpstr>
      <vt:lpstr>212 </vt:lpstr>
      <vt:lpstr>213 </vt:lpstr>
      <vt:lpstr>214-1</vt:lpstr>
      <vt:lpstr>214-2</vt:lpstr>
      <vt:lpstr>'196'!Print_Area</vt:lpstr>
      <vt:lpstr>'197(1)'!Print_Area</vt:lpstr>
      <vt:lpstr>'197(2)'!Print_Area</vt:lpstr>
      <vt:lpstr>'197(3)'!Print_Area</vt:lpstr>
      <vt:lpstr>'198'!Print_Area</vt:lpstr>
      <vt:lpstr>'199'!Print_Area</vt:lpstr>
      <vt:lpstr>'200'!Print_Area</vt:lpstr>
      <vt:lpstr>'201(1)'!Print_Area</vt:lpstr>
      <vt:lpstr>'201(2)'!Print_Area</vt:lpstr>
      <vt:lpstr>'201(3)'!Print_Area</vt:lpstr>
      <vt:lpstr>'202(1)-1'!Print_Area</vt:lpstr>
      <vt:lpstr>'202(1)-2'!Print_Area</vt:lpstr>
      <vt:lpstr>'202(2)'!Print_Area</vt:lpstr>
      <vt:lpstr>'202(3)'!Print_Area</vt:lpstr>
      <vt:lpstr>'202(4)'!Print_Area</vt:lpstr>
      <vt:lpstr>'202(5)'!Print_Area</vt:lpstr>
      <vt:lpstr>'203'!Print_Area</vt:lpstr>
      <vt:lpstr>'204'!Print_Area</vt:lpstr>
      <vt:lpstr>'205'!Print_Area</vt:lpstr>
      <vt:lpstr>'206'!Print_Area</vt:lpstr>
      <vt:lpstr>'207 '!Print_Area</vt:lpstr>
      <vt:lpstr>'208'!Print_Area</vt:lpstr>
      <vt:lpstr>'209 '!Print_Area</vt:lpstr>
      <vt:lpstr>'210 '!Print_Area</vt:lpstr>
      <vt:lpstr>'211'!Print_Area</vt:lpstr>
      <vt:lpstr>'212 '!Print_Area</vt:lpstr>
      <vt:lpstr>'213 '!Print_Area</vt:lpstr>
      <vt:lpstr>'214-1'!Print_Area</vt:lpstr>
      <vt:lpstr>'214-2'!Print_Area</vt:lpstr>
      <vt:lpstr>'197(1)'!印刷範囲</vt:lpstr>
      <vt:lpstr>'201(2)'!印刷範囲</vt:lpstr>
      <vt:lpstr>'201(3)'!印刷範囲</vt:lpstr>
      <vt:lpstr>'202(3)'!印刷範囲</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kanrisya</cp:lastModifiedBy>
  <cp:lastPrinted>2016-03-10T07:41:45Z</cp:lastPrinted>
  <dcterms:created xsi:type="dcterms:W3CDTF">2009-01-22T00:09:22Z</dcterms:created>
  <dcterms:modified xsi:type="dcterms:W3CDTF">2016-04-27T02:06:14Z</dcterms:modified>
</cp:coreProperties>
</file>