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dfs.pref.tokushima.jp\KenFileServer\105\003050\2015(H27)\G_統計情報担当\統計書\H26統計書HP公表用\H26統計書HP公表用E\"/>
    </mc:Choice>
  </mc:AlternateContent>
  <bookViews>
    <workbookView xWindow="0" yWindow="0" windowWidth="20490" windowHeight="7815" tabRatio="852" firstSheet="2" activeTab="17"/>
  </bookViews>
  <sheets>
    <sheet name="統計表一覧" sheetId="39" r:id="rId1"/>
    <sheet name="107 " sheetId="38" r:id="rId2"/>
    <sheet name="108-1" sheetId="2" r:id="rId3"/>
    <sheet name="108-2" sheetId="11" r:id="rId4"/>
    <sheet name="108-3" sheetId="12" r:id="rId5"/>
    <sheet name="109(1)" sheetId="13" r:id="rId6"/>
    <sheet name="109(2)" sheetId="3" r:id="rId7"/>
    <sheet name="110" sheetId="4" r:id="rId8"/>
    <sheet name="111" sheetId="18" r:id="rId9"/>
    <sheet name="112" sheetId="17" r:id="rId10"/>
    <sheet name="113" sheetId="5" r:id="rId11"/>
    <sheet name="114" sheetId="36" r:id="rId12"/>
    <sheet name="115" sheetId="6" r:id="rId13"/>
    <sheet name="116" sheetId="37" r:id="rId14"/>
    <sheet name="117(1)" sheetId="7" r:id="rId15"/>
    <sheet name="117(2)" sheetId="26" r:id="rId16"/>
    <sheet name="118" sheetId="34" r:id="rId17"/>
    <sheet name="119 " sheetId="35" r:id="rId18"/>
  </sheets>
  <definedNames>
    <definedName name="_xlnm.Print_Area" localSheetId="1">'107 '!$B$2:$I$77</definedName>
    <definedName name="_xlnm.Print_Area" localSheetId="2">'108-1'!$B$2:$N$16</definedName>
    <definedName name="_xlnm.Print_Area" localSheetId="3">'108-2'!$B$3:$M$12</definedName>
    <definedName name="_xlnm.Print_Area" localSheetId="4">'108-3'!$B$3:$K$12</definedName>
    <definedName name="_xlnm.Print_Area" localSheetId="5">'109(1)'!$B$2:$J$11</definedName>
    <definedName name="_xlnm.Print_Area" localSheetId="6">'109(2)'!$B$2:$U$58</definedName>
    <definedName name="_xlnm.Print_Area" localSheetId="7">'110'!$B$2:$I$11</definedName>
    <definedName name="_xlnm.Print_Area" localSheetId="8">'111'!$B$2:$J$15</definedName>
    <definedName name="_xlnm.Print_Area" localSheetId="9">'112'!$B$2:$I$28</definedName>
    <definedName name="_xlnm.Print_Area" localSheetId="10">'113'!$B$2:$G$64</definedName>
    <definedName name="_xlnm.Print_Area" localSheetId="11">'114'!$B$2:$L$27</definedName>
    <definedName name="_xlnm.Print_Area" localSheetId="12">'115'!$B$2:$L$77</definedName>
    <definedName name="_xlnm.Print_Area" localSheetId="13">'116'!$B$2:$E$30</definedName>
    <definedName name="_xlnm.Print_Area" localSheetId="14">'117(1)'!$B$2:$H$64</definedName>
    <definedName name="_xlnm.Print_Area" localSheetId="15">'117(2)'!$B$2:$J$21</definedName>
    <definedName name="_xlnm.Print_Area" localSheetId="16">'118'!$B$2:$E$38</definedName>
    <definedName name="_xlnm.Print_Area" localSheetId="17">'119 '!$B$2:$I$24</definedName>
  </definedNames>
  <calcPr calcId="152511" calcMode="manual"/>
</workbook>
</file>

<file path=xl/calcChain.xml><?xml version="1.0" encoding="utf-8"?>
<calcChain xmlns="http://schemas.openxmlformats.org/spreadsheetml/2006/main">
  <c r="I11" i="36" l="1"/>
  <c r="G11" i="36"/>
  <c r="E11" i="36"/>
  <c r="F73" i="38"/>
  <c r="I59" i="38"/>
  <c r="H59" i="38"/>
  <c r="E47" i="38"/>
  <c r="C47" i="38"/>
  <c r="C33" i="38"/>
  <c r="I23" i="38"/>
  <c r="H23" i="38"/>
  <c r="G23" i="38"/>
  <c r="F23" i="38"/>
  <c r="D23" i="38"/>
  <c r="I9" i="38"/>
  <c r="H9" i="38"/>
  <c r="G9" i="38"/>
  <c r="F9" i="38"/>
  <c r="D9" i="38"/>
  <c r="L10" i="6"/>
  <c r="K10" i="6"/>
  <c r="J10" i="6"/>
  <c r="I10" i="6"/>
  <c r="H10" i="6" s="1"/>
  <c r="G10" i="6"/>
  <c r="F10" i="6"/>
  <c r="E10" i="6"/>
  <c r="D10" i="6"/>
  <c r="C10" i="6" s="1"/>
  <c r="J14" i="26"/>
  <c r="J9" i="26"/>
  <c r="J6" i="26"/>
  <c r="J5" i="26" s="1"/>
  <c r="J4" i="26" s="1"/>
  <c r="I11" i="12"/>
  <c r="I11" i="11"/>
  <c r="C11" i="11"/>
  <c r="F11" i="36"/>
  <c r="K11" i="36"/>
  <c r="J11" i="36" s="1"/>
  <c r="L11" i="36"/>
  <c r="G14" i="36"/>
  <c r="E12" i="34"/>
  <c r="E13" i="34"/>
  <c r="E14" i="34"/>
  <c r="E15" i="34"/>
  <c r="E16" i="34"/>
  <c r="E18" i="34"/>
  <c r="E19" i="34"/>
  <c r="E21" i="34"/>
  <c r="E22" i="34"/>
  <c r="E23" i="34"/>
  <c r="E24" i="34"/>
  <c r="E25" i="34"/>
  <c r="E26" i="34"/>
  <c r="E27" i="34"/>
  <c r="E29" i="34"/>
  <c r="E30" i="34"/>
  <c r="E31" i="34"/>
  <c r="E32" i="34"/>
  <c r="E33" i="34"/>
</calcChain>
</file>

<file path=xl/sharedStrings.xml><?xml version="1.0" encoding="utf-8"?>
<sst xmlns="http://schemas.openxmlformats.org/spreadsheetml/2006/main" count="892" uniqueCount="533">
  <si>
    <t xml:space="preserve">- </t>
  </si>
  <si>
    <t>上勝町</t>
  </si>
  <si>
    <t>神山町</t>
  </si>
  <si>
    <t>〃</t>
  </si>
  <si>
    <t>勝浦</t>
  </si>
  <si>
    <t>営業用</t>
  </si>
  <si>
    <t>大井</t>
  </si>
  <si>
    <t>新野</t>
  </si>
  <si>
    <t>桑野</t>
  </si>
  <si>
    <t>加茂谷</t>
  </si>
  <si>
    <t>由岐</t>
  </si>
  <si>
    <t>辻</t>
  </si>
  <si>
    <t>種     類     別</t>
  </si>
  <si>
    <t>改 良 率</t>
  </si>
  <si>
    <t>橋 り ょ う</t>
  </si>
  <si>
    <t>箇  所  数</t>
  </si>
  <si>
    <t>延     長</t>
  </si>
  <si>
    <t>　　　28</t>
  </si>
  <si>
    <t>　　　32</t>
  </si>
  <si>
    <t>　　　55</t>
  </si>
  <si>
    <t>　 　192</t>
  </si>
  <si>
    <t>　 　193</t>
  </si>
  <si>
    <t>　 　195</t>
  </si>
  <si>
    <t>　 　318</t>
  </si>
  <si>
    <t>　 　319</t>
  </si>
  <si>
    <t>　 　377</t>
  </si>
  <si>
    <t>　　 438</t>
  </si>
  <si>
    <t>　 　439</t>
  </si>
  <si>
    <t>　　 492</t>
  </si>
  <si>
    <t>本四・高速道</t>
  </si>
  <si>
    <t>主要地方道</t>
  </si>
  <si>
    <t>一般県道</t>
  </si>
  <si>
    <t>市町村道</t>
  </si>
  <si>
    <t>幅員別</t>
  </si>
  <si>
    <t>改            良            済</t>
  </si>
  <si>
    <t>未   改   良</t>
  </si>
  <si>
    <t>車道19.5m以上</t>
  </si>
  <si>
    <t>車道13m以上</t>
  </si>
  <si>
    <t>車道5.5m以上</t>
  </si>
  <si>
    <t>車道5.5m未満</t>
  </si>
  <si>
    <t>車道3.5m以上</t>
  </si>
  <si>
    <t>路         面         別</t>
  </si>
  <si>
    <t>渡     船     場</t>
  </si>
  <si>
    <t>舗  装  道</t>
  </si>
  <si>
    <t>延    長</t>
  </si>
  <si>
    <t>自動車交通不能</t>
  </si>
  <si>
    <t>年 度 末</t>
  </si>
  <si>
    <t>総  数</t>
  </si>
  <si>
    <t>被けん引車</t>
  </si>
  <si>
    <t>計</t>
  </si>
  <si>
    <t>自家用</t>
  </si>
  <si>
    <t>四 輪</t>
  </si>
  <si>
    <t>三 輪</t>
  </si>
  <si>
    <t>乗用</t>
  </si>
  <si>
    <t>乗合用</t>
  </si>
  <si>
    <t>普   通   車</t>
  </si>
  <si>
    <t>小   型   車</t>
  </si>
  <si>
    <t>軽四輪車</t>
  </si>
  <si>
    <t>軽二輪車</t>
  </si>
  <si>
    <t>年    度</t>
  </si>
  <si>
    <t>輸送人員</t>
  </si>
  <si>
    <t>鳴門公園</t>
  </si>
  <si>
    <t>鳴門(下板)</t>
  </si>
  <si>
    <t>漆川</t>
  </si>
  <si>
    <t>野呂内</t>
  </si>
  <si>
    <t>白地</t>
  </si>
  <si>
    <t>長原</t>
  </si>
  <si>
    <t>大麻</t>
  </si>
  <si>
    <t>藍住</t>
  </si>
  <si>
    <t>二条・鴨島</t>
  </si>
  <si>
    <t>覚円</t>
  </si>
  <si>
    <t>名田橋</t>
  </si>
  <si>
    <t>神山</t>
  </si>
  <si>
    <t>佐那河内</t>
  </si>
  <si>
    <t>徳島・橘</t>
  </si>
  <si>
    <t>丹生谷</t>
  </si>
  <si>
    <t>空港</t>
  </si>
  <si>
    <t>春日野団地</t>
  </si>
  <si>
    <t>【高　速　バ　ス】</t>
  </si>
  <si>
    <t>淡島</t>
    <rPh sb="0" eb="2">
      <t>アワシマ</t>
    </rPh>
    <phoneticPr fontId="3"/>
  </si>
  <si>
    <t>中林～北ノ脇</t>
  </si>
  <si>
    <t>大潟</t>
  </si>
  <si>
    <t>長生</t>
  </si>
  <si>
    <t>阿部・伊座利</t>
  </si>
  <si>
    <t>四国交通</t>
    <rPh sb="0" eb="2">
      <t>シコク</t>
    </rPh>
    <rPh sb="2" eb="4">
      <t>コウツウ</t>
    </rPh>
    <phoneticPr fontId="3"/>
  </si>
  <si>
    <t>西谷</t>
    <rPh sb="0" eb="2">
      <t>ニシタニ</t>
    </rPh>
    <phoneticPr fontId="3"/>
  </si>
  <si>
    <t>祖谷</t>
    <rPh sb="0" eb="2">
      <t>イヤ</t>
    </rPh>
    <phoneticPr fontId="3"/>
  </si>
  <si>
    <t>運行回数</t>
  </si>
  <si>
    <t>業   者   数</t>
  </si>
  <si>
    <t>台      数</t>
  </si>
  <si>
    <t>マイクロバス</t>
  </si>
  <si>
    <t>救    急    車</t>
  </si>
  <si>
    <t>穴吹</t>
  </si>
  <si>
    <t>貞光</t>
  </si>
  <si>
    <t>阿波半田</t>
  </si>
  <si>
    <t>阿波加茂</t>
  </si>
  <si>
    <t>板野</t>
  </si>
  <si>
    <t>板東</t>
  </si>
  <si>
    <t>二軒屋</t>
  </si>
  <si>
    <t>池谷</t>
  </si>
  <si>
    <t>中田</t>
  </si>
  <si>
    <t>勝瑞</t>
  </si>
  <si>
    <t>南小松島</t>
  </si>
  <si>
    <t>吉成</t>
  </si>
  <si>
    <t>羽ノ浦</t>
  </si>
  <si>
    <t>鳴門</t>
  </si>
  <si>
    <t>阿波中島</t>
  </si>
  <si>
    <t>徳島</t>
  </si>
  <si>
    <t>阿南</t>
  </si>
  <si>
    <t>佐古</t>
  </si>
  <si>
    <t>阿波橘</t>
  </si>
  <si>
    <t>蔵本</t>
  </si>
  <si>
    <t>府中</t>
  </si>
  <si>
    <t>石井</t>
  </si>
  <si>
    <t>牛島</t>
  </si>
  <si>
    <t>日和佐</t>
  </si>
  <si>
    <t>鴨島</t>
  </si>
  <si>
    <t>牟岐</t>
  </si>
  <si>
    <t>阿波川島</t>
  </si>
  <si>
    <t>佃</t>
  </si>
  <si>
    <t>学</t>
  </si>
  <si>
    <t>阿波池田</t>
  </si>
  <si>
    <t>山瀬</t>
  </si>
  <si>
    <t>阿波川口</t>
  </si>
  <si>
    <t>阿波山川</t>
  </si>
  <si>
    <t>大歩危</t>
  </si>
  <si>
    <t>年 次 ･ 港</t>
  </si>
  <si>
    <t>入  港  船  舶</t>
  </si>
  <si>
    <t>乗 降 人 員 （千人）</t>
  </si>
  <si>
    <t>総トン数</t>
  </si>
  <si>
    <t>乗込人員</t>
  </si>
  <si>
    <t>上陸人員</t>
  </si>
  <si>
    <t>徳島小松島港</t>
    <rPh sb="0" eb="2">
      <t>トクシマ</t>
    </rPh>
    <phoneticPr fontId="3"/>
  </si>
  <si>
    <t>橘港</t>
  </si>
  <si>
    <t>富岡港</t>
  </si>
  <si>
    <t>撫養港</t>
  </si>
  <si>
    <t>今切港</t>
  </si>
  <si>
    <t>那佐港</t>
  </si>
  <si>
    <t>粟津港</t>
  </si>
  <si>
    <t>折野港</t>
  </si>
  <si>
    <t>亀浦港</t>
  </si>
  <si>
    <t>中島港</t>
  </si>
  <si>
    <t>日和佐港</t>
  </si>
  <si>
    <t>浅川港</t>
  </si>
  <si>
    <t>年   次</t>
  </si>
  <si>
    <t>乗       客       人       員</t>
  </si>
  <si>
    <t>総   数</t>
  </si>
  <si>
    <t>福  岡</t>
  </si>
  <si>
    <t>札  幌</t>
  </si>
  <si>
    <t>総  数</t>
    <phoneticPr fontId="3"/>
  </si>
  <si>
    <t>貨物車</t>
    <phoneticPr fontId="3"/>
  </si>
  <si>
    <t>バ ス</t>
    <phoneticPr fontId="3"/>
  </si>
  <si>
    <t>乗用車</t>
    <phoneticPr fontId="3"/>
  </si>
  <si>
    <t>二輪車</t>
  </si>
  <si>
    <t>港　　　　　湾　　　　　区　　　　　域</t>
  </si>
  <si>
    <t>設定年月日</t>
  </si>
  <si>
    <t>阿南市大潟町袙の東端(北緯33度52分49秒東経134度40分50秒)から楠ヶ浦北端(北緯33度51分3秒東経134度41分41秒)まで引いた線及び陸岸により囲まれた海面｡ただし､漁港法により指定された後戸､曲､小杭及び大潟の各漁港区域を除く。</t>
  </si>
  <si>
    <t>地方港湾</t>
  </si>
  <si>
    <t>阿瀬比鼻から大磯まで引いた線及び陸岸により囲まれた海面並びに日和佐川最下流道路橋及び奥潟川第2樋門下流の水面｡ただし、恵比須浜漁港の区域を除く｡</t>
  </si>
  <si>
    <t>年    次</t>
  </si>
  <si>
    <t>支 店 等</t>
  </si>
  <si>
    <t>電話交換所</t>
  </si>
  <si>
    <t>電話・無線中継局</t>
  </si>
  <si>
    <t>-</t>
    <phoneticPr fontId="3"/>
  </si>
  <si>
    <t>種　　　　　別</t>
  </si>
  <si>
    <t>総数</t>
  </si>
  <si>
    <t>一般電話</t>
  </si>
  <si>
    <t>アナログ電話</t>
  </si>
  <si>
    <t>一般加入電話</t>
  </si>
  <si>
    <t>ビル電話</t>
  </si>
  <si>
    <t>着信用電話</t>
  </si>
  <si>
    <t>デジタル電話</t>
  </si>
  <si>
    <t>ＩＳＤＮ 1500</t>
  </si>
  <si>
    <t>公衆電話</t>
  </si>
  <si>
    <t>アナログ</t>
  </si>
  <si>
    <t>デジタル</t>
  </si>
  <si>
    <t>携帯・自動車電話</t>
  </si>
  <si>
    <t>ＰＨＳ</t>
  </si>
  <si>
    <t>年度・月</t>
    <rPh sb="0" eb="2">
      <t>ネンド</t>
    </rPh>
    <rPh sb="3" eb="4">
      <t>ツキ</t>
    </rPh>
    <phoneticPr fontId="6"/>
  </si>
  <si>
    <t>計</t>
    <rPh sb="0" eb="1">
      <t>ケイ</t>
    </rPh>
    <phoneticPr fontId="6"/>
  </si>
  <si>
    <t>軽自動車</t>
    <rPh sb="0" eb="4">
      <t>ケイジドウシャ</t>
    </rPh>
    <phoneticPr fontId="6"/>
  </si>
  <si>
    <t>普通車</t>
    <rPh sb="0" eb="3">
      <t>フツウシャ</t>
    </rPh>
    <phoneticPr fontId="6"/>
  </si>
  <si>
    <t>中型車</t>
    <rPh sb="0" eb="3">
      <t>チュウガタシャ</t>
    </rPh>
    <phoneticPr fontId="6"/>
  </si>
  <si>
    <t>大型車</t>
    <rPh sb="0" eb="3">
      <t>オオガタシャ</t>
    </rPh>
    <phoneticPr fontId="6"/>
  </si>
  <si>
    <t>特大車</t>
    <rPh sb="0" eb="2">
      <t>トクダイ</t>
    </rPh>
    <rPh sb="2" eb="3">
      <t>シャ</t>
    </rPh>
    <phoneticPr fontId="6"/>
  </si>
  <si>
    <t>市内循環</t>
    <rPh sb="0" eb="2">
      <t>シナイ</t>
    </rPh>
    <rPh sb="2" eb="4">
      <t>ジュンカン</t>
    </rPh>
    <phoneticPr fontId="2"/>
  </si>
  <si>
    <t>-</t>
    <phoneticPr fontId="2"/>
  </si>
  <si>
    <t>猪ノ鼻</t>
    <rPh sb="0" eb="1">
      <t>イ</t>
    </rPh>
    <rPh sb="2" eb="3">
      <t>ハナ</t>
    </rPh>
    <phoneticPr fontId="3"/>
  </si>
  <si>
    <t>広島</t>
    <rPh sb="0" eb="2">
      <t>ヒロシマ</t>
    </rPh>
    <phoneticPr fontId="2"/>
  </si>
  <si>
    <t>京都</t>
    <rPh sb="0" eb="2">
      <t>キョウト</t>
    </rPh>
    <phoneticPr fontId="2"/>
  </si>
  <si>
    <t>阿南～大阪</t>
    <rPh sb="0" eb="2">
      <t>アナン</t>
    </rPh>
    <rPh sb="3" eb="5">
      <t>オオサカ</t>
    </rPh>
    <phoneticPr fontId="2"/>
  </si>
  <si>
    <t>富岡港</t>
    <rPh sb="0" eb="2">
      <t>トミオカ</t>
    </rPh>
    <rPh sb="2" eb="3">
      <t>コウ</t>
    </rPh>
    <phoneticPr fontId="2"/>
  </si>
  <si>
    <t>資料　四国運輸局徳島運輸支局</t>
    <rPh sb="10" eb="12">
      <t>ウンユ</t>
    </rPh>
    <phoneticPr fontId="2"/>
  </si>
  <si>
    <t>徳島・　小松島港</t>
    <rPh sb="0" eb="2">
      <t>トクシマ</t>
    </rPh>
    <phoneticPr fontId="3"/>
  </si>
  <si>
    <t>昭和55.1.29　　　（変　更）</t>
    <rPh sb="13" eb="14">
      <t>ヘン</t>
    </rPh>
    <rPh sb="15" eb="16">
      <t>サラ</t>
    </rPh>
    <phoneticPr fontId="3"/>
  </si>
  <si>
    <t>平成11.1.7　　　　（変　更）</t>
    <rPh sb="13" eb="14">
      <t>ヘン</t>
    </rPh>
    <rPh sb="15" eb="16">
      <t>サラ</t>
    </rPh>
    <phoneticPr fontId="3"/>
  </si>
  <si>
    <t>資料　ＮＴＴ西日本徳島支店</t>
    <rPh sb="0" eb="2">
      <t>シリョウ</t>
    </rPh>
    <rPh sb="6" eb="9">
      <t>ニシニホン</t>
    </rPh>
    <rPh sb="9" eb="11">
      <t>トクシマ</t>
    </rPh>
    <rPh sb="11" eb="13">
      <t>シテン</t>
    </rPh>
    <phoneticPr fontId="2"/>
  </si>
  <si>
    <t>車　　種　　区　　分</t>
    <rPh sb="0" eb="1">
      <t>クルマ</t>
    </rPh>
    <rPh sb="3" eb="4">
      <t>タネ</t>
    </rPh>
    <rPh sb="6" eb="7">
      <t>ク</t>
    </rPh>
    <rPh sb="9" eb="10">
      <t>ブン</t>
    </rPh>
    <phoneticPr fontId="6"/>
  </si>
  <si>
    <t>路    線
道路種別</t>
    <rPh sb="7" eb="9">
      <t>ドウロ</t>
    </rPh>
    <rPh sb="9" eb="11">
      <t>シュベツ</t>
    </rPh>
    <phoneticPr fontId="2"/>
  </si>
  <si>
    <t>自家用</t>
    <phoneticPr fontId="3"/>
  </si>
  <si>
    <t>営業用</t>
    <phoneticPr fontId="3"/>
  </si>
  <si>
    <t>軽自動車</t>
    <rPh sb="0" eb="4">
      <t>ケイジドウシャ</t>
    </rPh>
    <phoneticPr fontId="2"/>
  </si>
  <si>
    <t>小　型　車</t>
    <rPh sb="0" eb="1">
      <t>ショウ</t>
    </rPh>
    <rPh sb="2" eb="3">
      <t>カタ</t>
    </rPh>
    <rPh sb="4" eb="5">
      <t>クルマ</t>
    </rPh>
    <phoneticPr fontId="2"/>
  </si>
  <si>
    <t>1日平均配車数</t>
    <rPh sb="4" eb="6">
      <t>ハイシャ</t>
    </rPh>
    <rPh sb="6" eb="7">
      <t>スウ</t>
    </rPh>
    <phoneticPr fontId="2"/>
  </si>
  <si>
    <t>椿泊</t>
    <rPh sb="0" eb="2">
      <t>ツバキドマリ</t>
    </rPh>
    <phoneticPr fontId="2"/>
  </si>
  <si>
    <t>新野</t>
    <rPh sb="0" eb="2">
      <t>アラタノ</t>
    </rPh>
    <phoneticPr fontId="2"/>
  </si>
  <si>
    <t>新宮</t>
    <rPh sb="0" eb="1">
      <t>シン</t>
    </rPh>
    <rPh sb="1" eb="2">
      <t>ミヤ</t>
    </rPh>
    <phoneticPr fontId="3"/>
  </si>
  <si>
    <t>海陽町</t>
    <rPh sb="0" eb="3">
      <t>カイヨウチョウ</t>
    </rPh>
    <phoneticPr fontId="2"/>
  </si>
  <si>
    <t>吉野川市</t>
    <rPh sb="0" eb="4">
      <t>ヨシノガワシ</t>
    </rPh>
    <phoneticPr fontId="2"/>
  </si>
  <si>
    <t>美馬市</t>
    <rPh sb="0" eb="3">
      <t>ミマシ</t>
    </rPh>
    <phoneticPr fontId="2"/>
  </si>
  <si>
    <t>東みよし町</t>
    <rPh sb="0" eb="1">
      <t>ヒガシ</t>
    </rPh>
    <rPh sb="4" eb="5">
      <t>チョウ</t>
    </rPh>
    <phoneticPr fontId="2"/>
  </si>
  <si>
    <t>路　　　　線</t>
    <rPh sb="0" eb="1">
      <t>ミチ</t>
    </rPh>
    <rPh sb="5" eb="6">
      <t>セン</t>
    </rPh>
    <phoneticPr fontId="2"/>
  </si>
  <si>
    <t>走行キロ数
（千km）</t>
    <rPh sb="4" eb="5">
      <t>スウ</t>
    </rPh>
    <rPh sb="7" eb="8">
      <t>セン</t>
    </rPh>
    <phoneticPr fontId="3"/>
  </si>
  <si>
    <t>輸送人員
（千人）</t>
    <rPh sb="6" eb="8">
      <t>センニン</t>
    </rPh>
    <phoneticPr fontId="2"/>
  </si>
  <si>
    <t>救急車</t>
    <rPh sb="0" eb="3">
      <t>キュウキュウシャ</t>
    </rPh>
    <phoneticPr fontId="2"/>
  </si>
  <si>
    <t>資料　四国旅客鉄道(株)</t>
    <rPh sb="9" eb="12">
      <t>カブ</t>
    </rPh>
    <phoneticPr fontId="2"/>
  </si>
  <si>
    <t>延実在
車両数</t>
    <rPh sb="0" eb="1">
      <t>ノ</t>
    </rPh>
    <rPh sb="1" eb="3">
      <t>ジツザイ</t>
    </rPh>
    <rPh sb="4" eb="7">
      <t>シャリョウスウ</t>
    </rPh>
    <phoneticPr fontId="2"/>
  </si>
  <si>
    <t>延実働
車両数</t>
    <rPh sb="0" eb="1">
      <t>ノ</t>
    </rPh>
    <rPh sb="1" eb="3">
      <t>ジツドウ</t>
    </rPh>
    <rPh sb="4" eb="6">
      <t>シャリョウ</t>
    </rPh>
    <rPh sb="6" eb="7">
      <t>カズ</t>
    </rPh>
    <phoneticPr fontId="2"/>
  </si>
  <si>
    <t>大　型
特殊車</t>
    <rPh sb="0" eb="1">
      <t>ダイ</t>
    </rPh>
    <rPh sb="2" eb="3">
      <t>カタ</t>
    </rPh>
    <rPh sb="4" eb="7">
      <t>トクシュシャ</t>
    </rPh>
    <phoneticPr fontId="2"/>
  </si>
  <si>
    <t>小　型
二輪車</t>
    <rPh sb="0" eb="1">
      <t>ショウ</t>
    </rPh>
    <rPh sb="2" eb="3">
      <t>カタ</t>
    </rPh>
    <rPh sb="4" eb="7">
      <t>ニリンシャ</t>
    </rPh>
    <phoneticPr fontId="2"/>
  </si>
  <si>
    <t>（内フェリー）</t>
    <rPh sb="1" eb="2">
      <t>ウチ</t>
    </rPh>
    <phoneticPr fontId="2"/>
  </si>
  <si>
    <t>乙　種</t>
    <rPh sb="0" eb="1">
      <t>オツ</t>
    </rPh>
    <rPh sb="2" eb="3">
      <t>タネ</t>
    </rPh>
    <phoneticPr fontId="2"/>
  </si>
  <si>
    <t>重要港湾</t>
    <rPh sb="2" eb="4">
      <t>コウワン</t>
    </rPh>
    <phoneticPr fontId="3"/>
  </si>
  <si>
    <t>1日平均
輸送人員</t>
    <rPh sb="5" eb="7">
      <t>ユソウ</t>
    </rPh>
    <rPh sb="7" eb="9">
      <t>ジンイン</t>
    </rPh>
    <phoneticPr fontId="2"/>
  </si>
  <si>
    <t>1日平均
運行回数</t>
    <rPh sb="5" eb="7">
      <t>ウンコウ</t>
    </rPh>
    <rPh sb="7" eb="9">
      <t>カイスウ</t>
    </rPh>
    <phoneticPr fontId="2"/>
  </si>
  <si>
    <t>延実動
車　数</t>
    <rPh sb="4" eb="5">
      <t>シャ</t>
    </rPh>
    <rPh sb="6" eb="7">
      <t>スウ</t>
    </rPh>
    <phoneticPr fontId="3"/>
  </si>
  <si>
    <t>延実在
車両数</t>
    <rPh sb="4" eb="7">
      <t>シャリョウスウ</t>
    </rPh>
    <phoneticPr fontId="3"/>
  </si>
  <si>
    <t>障害者専用車</t>
    <phoneticPr fontId="3"/>
  </si>
  <si>
    <t>障害者専用車</t>
    <phoneticPr fontId="3"/>
  </si>
  <si>
    <t>東京</t>
    <rPh sb="0" eb="2">
      <t>トウキョウ</t>
    </rPh>
    <phoneticPr fontId="2"/>
  </si>
  <si>
    <t>その他市町村営バス</t>
    <rPh sb="2" eb="3">
      <t>タ</t>
    </rPh>
    <rPh sb="3" eb="4">
      <t>シ</t>
    </rPh>
    <phoneticPr fontId="2"/>
  </si>
  <si>
    <t>中部国際</t>
    <rPh sb="0" eb="2">
      <t>チュウブ</t>
    </rPh>
    <rPh sb="2" eb="4">
      <t>コクサイ</t>
    </rPh>
    <phoneticPr fontId="3"/>
  </si>
  <si>
    <t>-</t>
  </si>
  <si>
    <t>大阪</t>
    <rPh sb="0" eb="2">
      <t>オオサカ</t>
    </rPh>
    <phoneticPr fontId="2"/>
  </si>
  <si>
    <t>三宮</t>
    <rPh sb="0" eb="2">
      <t>サンノミヤ</t>
    </rPh>
    <phoneticPr fontId="2"/>
  </si>
  <si>
    <t>関西空港</t>
    <rPh sb="0" eb="2">
      <t>カンサイ</t>
    </rPh>
    <rPh sb="2" eb="4">
      <t>クウコウ</t>
    </rPh>
    <phoneticPr fontId="2"/>
  </si>
  <si>
    <t>松山</t>
    <rPh sb="0" eb="2">
      <t>マツヤマ</t>
    </rPh>
    <phoneticPr fontId="2"/>
  </si>
  <si>
    <t>名古屋</t>
    <rPh sb="0" eb="3">
      <t>ナゴヤ</t>
    </rPh>
    <phoneticPr fontId="2"/>
  </si>
  <si>
    <t>高松</t>
    <rPh sb="0" eb="2">
      <t>タカマツ</t>
    </rPh>
    <phoneticPr fontId="2"/>
  </si>
  <si>
    <t>高知</t>
    <rPh sb="0" eb="2">
      <t>コウチ</t>
    </rPh>
    <phoneticPr fontId="2"/>
  </si>
  <si>
    <t>枚方</t>
    <rPh sb="0" eb="2">
      <t>ヒラカタ</t>
    </rPh>
    <phoneticPr fontId="2"/>
  </si>
  <si>
    <t>1日平均走行ｷﾛ数</t>
    <rPh sb="4" eb="6">
      <t>ソウコウ</t>
    </rPh>
    <rPh sb="8" eb="9">
      <t>スウ</t>
    </rPh>
    <phoneticPr fontId="2"/>
  </si>
  <si>
    <t>東　京</t>
    <rPh sb="0" eb="1">
      <t>ヒガシ</t>
    </rPh>
    <rPh sb="2" eb="3">
      <t>キョウ</t>
    </rPh>
    <phoneticPr fontId="2"/>
  </si>
  <si>
    <t>井の内</t>
    <rPh sb="0" eb="1">
      <t>イ</t>
    </rPh>
    <rPh sb="2" eb="3">
      <t>ウチ</t>
    </rPh>
    <phoneticPr fontId="3"/>
  </si>
  <si>
    <t>三好市</t>
    <rPh sb="0" eb="2">
      <t>ミヨシ</t>
    </rPh>
    <rPh sb="2" eb="3">
      <t>シ</t>
    </rPh>
    <phoneticPr fontId="2"/>
  </si>
  <si>
    <t>資料　オーシャントランス(株)，南海フェリー(株)</t>
    <phoneticPr fontId="2"/>
  </si>
  <si>
    <t>（単位：台）</t>
    <phoneticPr fontId="3"/>
  </si>
  <si>
    <t>普 通 車</t>
    <phoneticPr fontId="3"/>
  </si>
  <si>
    <t>自家用</t>
    <phoneticPr fontId="3"/>
  </si>
  <si>
    <t>営業用</t>
    <phoneticPr fontId="3"/>
  </si>
  <si>
    <t>特種(殊)用途用</t>
    <phoneticPr fontId="3"/>
  </si>
  <si>
    <t>二     輪     車</t>
    <phoneticPr fontId="2"/>
  </si>
  <si>
    <t>走行キロ数
(千km）</t>
    <rPh sb="7" eb="8">
      <t>セン</t>
    </rPh>
    <phoneticPr fontId="2"/>
  </si>
  <si>
    <t>輸　送　人　員</t>
    <phoneticPr fontId="3"/>
  </si>
  <si>
    <t>実動車1日1車当たり</t>
    <phoneticPr fontId="2"/>
  </si>
  <si>
    <t>総 数  
(千人)</t>
    <phoneticPr fontId="3"/>
  </si>
  <si>
    <t>定 期
(千人)</t>
    <phoneticPr fontId="3"/>
  </si>
  <si>
    <t>定期外 
(千人）</t>
    <phoneticPr fontId="3"/>
  </si>
  <si>
    <t>走行キロ数
（㎞）</t>
    <phoneticPr fontId="2"/>
  </si>
  <si>
    <t>走行キロ数  (㎞)</t>
    <phoneticPr fontId="2"/>
  </si>
  <si>
    <t>一   般</t>
    <phoneticPr fontId="3"/>
  </si>
  <si>
    <t>個   人</t>
    <phoneticPr fontId="3"/>
  </si>
  <si>
    <t>-</t>
    <phoneticPr fontId="3"/>
  </si>
  <si>
    <t>-</t>
    <phoneticPr fontId="2"/>
  </si>
  <si>
    <t>駅  名</t>
    <phoneticPr fontId="3"/>
  </si>
  <si>
    <t>普　　　通</t>
    <phoneticPr fontId="3"/>
  </si>
  <si>
    <t>定   期</t>
    <phoneticPr fontId="3"/>
  </si>
  <si>
    <t>定  期</t>
    <phoneticPr fontId="3"/>
  </si>
  <si>
    <t>乗　客</t>
    <phoneticPr fontId="3"/>
  </si>
  <si>
    <t>降　客</t>
    <phoneticPr fontId="3"/>
  </si>
  <si>
    <t>（単位：人）</t>
    <phoneticPr fontId="3"/>
  </si>
  <si>
    <t>降    　 客 　    人 　    員</t>
    <phoneticPr fontId="2"/>
  </si>
  <si>
    <t>（単位：台）</t>
    <phoneticPr fontId="3"/>
  </si>
  <si>
    <t>年  次</t>
    <phoneticPr fontId="3"/>
  </si>
  <si>
    <t>（単位：台）</t>
    <rPh sb="1" eb="3">
      <t>タンイ</t>
    </rPh>
    <rPh sb="4" eb="5">
      <t>ダイ</t>
    </rPh>
    <phoneticPr fontId="6"/>
  </si>
  <si>
    <t>(km)</t>
    <phoneticPr fontId="2"/>
  </si>
  <si>
    <t>(両)</t>
    <phoneticPr fontId="2"/>
  </si>
  <si>
    <t>(km)</t>
    <phoneticPr fontId="2"/>
  </si>
  <si>
    <t>(両)</t>
    <phoneticPr fontId="2"/>
  </si>
  <si>
    <t>(km)</t>
    <phoneticPr fontId="2"/>
  </si>
  <si>
    <t>(両)</t>
    <phoneticPr fontId="2"/>
  </si>
  <si>
    <t>徳島バス</t>
    <phoneticPr fontId="3"/>
  </si>
  <si>
    <t>徳島バス阿南</t>
    <phoneticPr fontId="3"/>
  </si>
  <si>
    <t>徳島バス南部</t>
    <phoneticPr fontId="3"/>
  </si>
  <si>
    <t>那賀町</t>
    <phoneticPr fontId="2"/>
  </si>
  <si>
    <t>徳島市バス</t>
    <phoneticPr fontId="2"/>
  </si>
  <si>
    <t>鳴門市バス</t>
    <phoneticPr fontId="2"/>
  </si>
  <si>
    <t>四国交通</t>
    <phoneticPr fontId="2"/>
  </si>
  <si>
    <t>貨　　　　　物　　　　　用</t>
    <phoneticPr fontId="2"/>
  </si>
  <si>
    <t>普　通　車</t>
    <rPh sb="0" eb="1">
      <t>ススム</t>
    </rPh>
    <rPh sb="2" eb="3">
      <t>ツウ</t>
    </rPh>
    <rPh sb="4" eb="5">
      <t>クルマ</t>
    </rPh>
    <phoneticPr fontId="2"/>
  </si>
  <si>
    <t>三　輪</t>
    <phoneticPr fontId="3"/>
  </si>
  <si>
    <t>四  輪</t>
    <phoneticPr fontId="3"/>
  </si>
  <si>
    <t xml:space="preserve">  （単位：人，kg）</t>
    <phoneticPr fontId="2"/>
  </si>
  <si>
    <t>乗　　　船　　　数</t>
    <phoneticPr fontId="2"/>
  </si>
  <si>
    <t>下　　　船　　　数</t>
    <phoneticPr fontId="2"/>
  </si>
  <si>
    <t>徳島市沖洲町高須北端(北緯34度4分10秒東経134度35分59秒)から114度1,500メ-トルの地点まで引いた線、同地点から164度6,700メｰトルの地点まで引いた線及び陸岸により囲まれた海面並びに福島川、沖洲川、勝浦川、神田瀬川及び立江川各最下流道路橋、新町川かちどき橋、園瀬川鉄道橋、冷田川冷田川樋門、御座船川山城屋橋、芝生川芝生川樋門並びに太田川太田川樋門各下流の河川水面。</t>
    <rPh sb="50" eb="52">
      <t>チテン</t>
    </rPh>
    <rPh sb="54" eb="55">
      <t>ヒ</t>
    </rPh>
    <rPh sb="57" eb="58">
      <t>セン</t>
    </rPh>
    <rPh sb="59" eb="61">
      <t>ドウチ</t>
    </rPh>
    <rPh sb="61" eb="62">
      <t>テン</t>
    </rPh>
    <rPh sb="67" eb="68">
      <t>ド</t>
    </rPh>
    <rPh sb="78" eb="80">
      <t>チテン</t>
    </rPh>
    <rPh sb="82" eb="83">
      <t>ヒ</t>
    </rPh>
    <rPh sb="85" eb="86">
      <t>セン</t>
    </rPh>
    <rPh sb="86" eb="87">
      <t>オヨ</t>
    </rPh>
    <rPh sb="88" eb="90">
      <t>リクガン</t>
    </rPh>
    <rPh sb="93" eb="94">
      <t>カコ</t>
    </rPh>
    <rPh sb="97" eb="99">
      <t>カイメン</t>
    </rPh>
    <rPh sb="99" eb="100">
      <t>ナラ</t>
    </rPh>
    <rPh sb="102" eb="104">
      <t>フクシマ</t>
    </rPh>
    <rPh sb="104" eb="105">
      <t>ガワ</t>
    </rPh>
    <rPh sb="106" eb="107">
      <t>オキ</t>
    </rPh>
    <rPh sb="107" eb="108">
      <t>ス</t>
    </rPh>
    <rPh sb="108" eb="109">
      <t>カワ</t>
    </rPh>
    <rPh sb="110" eb="112">
      <t>カツウラ</t>
    </rPh>
    <rPh sb="112" eb="113">
      <t>ガワ</t>
    </rPh>
    <rPh sb="114" eb="116">
      <t>カンダ</t>
    </rPh>
    <rPh sb="116" eb="118">
      <t>セガワ</t>
    </rPh>
    <rPh sb="118" eb="119">
      <t>オヨ</t>
    </rPh>
    <rPh sb="120" eb="122">
      <t>タツエ</t>
    </rPh>
    <rPh sb="122" eb="123">
      <t>ガワ</t>
    </rPh>
    <rPh sb="123" eb="124">
      <t>カク</t>
    </rPh>
    <rPh sb="124" eb="127">
      <t>サイカリュウ</t>
    </rPh>
    <rPh sb="127" eb="130">
      <t>ドウロキョウ</t>
    </rPh>
    <rPh sb="131" eb="133">
      <t>シンマチ</t>
    </rPh>
    <rPh sb="133" eb="134">
      <t>ガワ</t>
    </rPh>
    <rPh sb="138" eb="139">
      <t>ハシ</t>
    </rPh>
    <rPh sb="140" eb="141">
      <t>ソノ</t>
    </rPh>
    <rPh sb="141" eb="143">
      <t>セガワ</t>
    </rPh>
    <rPh sb="143" eb="145">
      <t>テツドウ</t>
    </rPh>
    <rPh sb="145" eb="146">
      <t>キョウ</t>
    </rPh>
    <rPh sb="147" eb="148">
      <t>レイ</t>
    </rPh>
    <rPh sb="148" eb="149">
      <t>タ</t>
    </rPh>
    <rPh sb="149" eb="150">
      <t>カワ</t>
    </rPh>
    <rPh sb="150" eb="151">
      <t>レイ</t>
    </rPh>
    <rPh sb="151" eb="152">
      <t>タ</t>
    </rPh>
    <rPh sb="152" eb="153">
      <t>カワ</t>
    </rPh>
    <rPh sb="153" eb="154">
      <t>ヒ</t>
    </rPh>
    <rPh sb="154" eb="155">
      <t>モン</t>
    </rPh>
    <rPh sb="156" eb="157">
      <t>ゴ</t>
    </rPh>
    <rPh sb="157" eb="158">
      <t>ザ</t>
    </rPh>
    <rPh sb="158" eb="159">
      <t>フネ</t>
    </rPh>
    <rPh sb="159" eb="160">
      <t>カワ</t>
    </rPh>
    <rPh sb="160" eb="162">
      <t>ヤマシロ</t>
    </rPh>
    <rPh sb="162" eb="163">
      <t>ヤ</t>
    </rPh>
    <rPh sb="163" eb="164">
      <t>ハシ</t>
    </rPh>
    <rPh sb="165" eb="166">
      <t>シバ</t>
    </rPh>
    <rPh sb="166" eb="167">
      <t>セイ</t>
    </rPh>
    <rPh sb="167" eb="168">
      <t>カワ</t>
    </rPh>
    <rPh sb="168" eb="169">
      <t>シバ</t>
    </rPh>
    <rPh sb="169" eb="170">
      <t>セイ</t>
    </rPh>
    <rPh sb="170" eb="171">
      <t>カワ</t>
    </rPh>
    <rPh sb="171" eb="172">
      <t>ヒ</t>
    </rPh>
    <rPh sb="172" eb="173">
      <t>モン</t>
    </rPh>
    <rPh sb="173" eb="174">
      <t>ナラ</t>
    </rPh>
    <rPh sb="176" eb="179">
      <t>オオタガワ</t>
    </rPh>
    <rPh sb="179" eb="182">
      <t>オオタガワ</t>
    </rPh>
    <rPh sb="182" eb="183">
      <t>ヒ</t>
    </rPh>
    <rPh sb="183" eb="184">
      <t>モン</t>
    </rPh>
    <rPh sb="184" eb="185">
      <t>カク</t>
    </rPh>
    <rPh sb="185" eb="187">
      <t>カリュウ</t>
    </rPh>
    <rPh sb="188" eb="190">
      <t>カセン</t>
    </rPh>
    <rPh sb="190" eb="192">
      <t>スイメン</t>
    </rPh>
    <phoneticPr fontId="3"/>
  </si>
  <si>
    <t>遠見ノ鼻から0度1,750メ-トルの地点から90度2,300メ-トルの地点まで引いた線、同地点から180度4,800メ-トルの地点まで引いた線、同地点から270度に引いた線、竹島北端から270度に引いた線及び陸岸により囲まれた海面並びに撫養川最下流道路橋下流の河川水面。ただし、漁港法により指定された土佐泊漁港の区域を除く。</t>
    <rPh sb="44" eb="45">
      <t>ドウ</t>
    </rPh>
    <rPh sb="45" eb="47">
      <t>チテン</t>
    </rPh>
    <rPh sb="52" eb="53">
      <t>ド</t>
    </rPh>
    <rPh sb="63" eb="65">
      <t>チテン</t>
    </rPh>
    <rPh sb="67" eb="68">
      <t>ヒ</t>
    </rPh>
    <rPh sb="70" eb="71">
      <t>セン</t>
    </rPh>
    <rPh sb="72" eb="74">
      <t>ドウチ</t>
    </rPh>
    <rPh sb="74" eb="75">
      <t>テン</t>
    </rPh>
    <rPh sb="80" eb="81">
      <t>ド</t>
    </rPh>
    <rPh sb="82" eb="83">
      <t>ヒ</t>
    </rPh>
    <rPh sb="85" eb="86">
      <t>セン</t>
    </rPh>
    <rPh sb="87" eb="89">
      <t>タケシマ</t>
    </rPh>
    <rPh sb="89" eb="91">
      <t>ホクタン</t>
    </rPh>
    <rPh sb="96" eb="97">
      <t>ド</t>
    </rPh>
    <rPh sb="98" eb="99">
      <t>ヒ</t>
    </rPh>
    <rPh sb="101" eb="102">
      <t>セン</t>
    </rPh>
    <rPh sb="102" eb="103">
      <t>オヨ</t>
    </rPh>
    <rPh sb="104" eb="106">
      <t>リクガン</t>
    </rPh>
    <rPh sb="109" eb="110">
      <t>カコ</t>
    </rPh>
    <rPh sb="113" eb="115">
      <t>カイメン</t>
    </rPh>
    <rPh sb="115" eb="116">
      <t>ナラ</t>
    </rPh>
    <rPh sb="118" eb="120">
      <t>ムヤ</t>
    </rPh>
    <rPh sb="120" eb="121">
      <t>ガワ</t>
    </rPh>
    <rPh sb="121" eb="124">
      <t>サイカリュウ</t>
    </rPh>
    <rPh sb="124" eb="127">
      <t>ドウロキョウ</t>
    </rPh>
    <rPh sb="127" eb="129">
      <t>カリュウ</t>
    </rPh>
    <rPh sb="130" eb="132">
      <t>カセン</t>
    </rPh>
    <rPh sb="132" eb="134">
      <t>スイメン</t>
    </rPh>
    <rPh sb="139" eb="141">
      <t>ギョコウ</t>
    </rPh>
    <rPh sb="141" eb="142">
      <t>ホウ</t>
    </rPh>
    <rPh sb="145" eb="147">
      <t>シテイ</t>
    </rPh>
    <rPh sb="150" eb="152">
      <t>トサ</t>
    </rPh>
    <rPh sb="152" eb="153">
      <t>ド</t>
    </rPh>
    <rPh sb="153" eb="155">
      <t>ギョコウ</t>
    </rPh>
    <rPh sb="156" eb="158">
      <t>クイキ</t>
    </rPh>
    <rPh sb="159" eb="160">
      <t>ノゾ</t>
    </rPh>
    <phoneticPr fontId="3"/>
  </si>
  <si>
    <t>那賀川町上福井字畭226番地の三角点(17.7メ-トル)から135度1,020メ-トルの地点(那賀川河川堤防最下流点)から90度に引いた線、同三角点から110度1,180メ-トル地点(防波堤上)を中心として半径850メ-トルに引いた線及び陸岸に囲まれた海面並びに那賀川町中島出島樋門より下流の那賀川支出島川水面。</t>
    <rPh sb="47" eb="50">
      <t>ナカガワ</t>
    </rPh>
    <phoneticPr fontId="3"/>
  </si>
  <si>
    <t>粟津浦三角点(3.0メ-トル)から180度300メ-トルの地点を中心として､半径1,700メ-トルの円弧のうち同地点から49度より100度までの部分､同地点から100度1,700メ-トルの地点から192度1,640メ-トルの地点まで引いた線、同地点から282度に引いた線及び陸域によって囲まれた海面並びに旧吉野川大津橋下流の河川水面及び撫養川樋門より上流の河川水面。ただし、漁港法の規定に基づき指定された粟津漁港の区域を除く。</t>
    <rPh sb="94" eb="96">
      <t>チテン</t>
    </rPh>
    <rPh sb="101" eb="102">
      <t>ド</t>
    </rPh>
    <rPh sb="112" eb="114">
      <t>チテン</t>
    </rPh>
    <rPh sb="116" eb="117">
      <t>ヒ</t>
    </rPh>
    <rPh sb="119" eb="120">
      <t>セン</t>
    </rPh>
    <rPh sb="121" eb="122">
      <t>ドウ</t>
    </rPh>
    <rPh sb="122" eb="124">
      <t>チテン</t>
    </rPh>
    <rPh sb="129" eb="130">
      <t>ド</t>
    </rPh>
    <rPh sb="131" eb="132">
      <t>ヒ</t>
    </rPh>
    <rPh sb="134" eb="135">
      <t>セン</t>
    </rPh>
    <rPh sb="135" eb="136">
      <t>オヨ</t>
    </rPh>
    <rPh sb="137" eb="138">
      <t>リク</t>
    </rPh>
    <rPh sb="138" eb="139">
      <t>イキ</t>
    </rPh>
    <rPh sb="143" eb="144">
      <t>カコ</t>
    </rPh>
    <rPh sb="147" eb="149">
      <t>カイメン</t>
    </rPh>
    <rPh sb="149" eb="150">
      <t>ナラ</t>
    </rPh>
    <rPh sb="152" eb="153">
      <t>キュウ</t>
    </rPh>
    <rPh sb="153" eb="156">
      <t>ヨシノガワ</t>
    </rPh>
    <rPh sb="156" eb="158">
      <t>オオツ</t>
    </rPh>
    <rPh sb="158" eb="159">
      <t>バシ</t>
    </rPh>
    <rPh sb="159" eb="161">
      <t>カリュウ</t>
    </rPh>
    <rPh sb="162" eb="164">
      <t>カセン</t>
    </rPh>
    <rPh sb="164" eb="166">
      <t>スイメン</t>
    </rPh>
    <rPh sb="166" eb="167">
      <t>オヨ</t>
    </rPh>
    <rPh sb="168" eb="170">
      <t>ムヤ</t>
    </rPh>
    <rPh sb="170" eb="171">
      <t>ガワ</t>
    </rPh>
    <rPh sb="171" eb="172">
      <t>ヒ</t>
    </rPh>
    <rPh sb="172" eb="173">
      <t>モン</t>
    </rPh>
    <rPh sb="175" eb="177">
      <t>ジョウリュウ</t>
    </rPh>
    <rPh sb="178" eb="180">
      <t>カセン</t>
    </rPh>
    <rPh sb="180" eb="182">
      <t>スイメン</t>
    </rPh>
    <rPh sb="187" eb="189">
      <t>ギョコウ</t>
    </rPh>
    <rPh sb="189" eb="190">
      <t>ホウ</t>
    </rPh>
    <rPh sb="191" eb="193">
      <t>キテイ</t>
    </rPh>
    <rPh sb="194" eb="195">
      <t>モト</t>
    </rPh>
    <rPh sb="197" eb="199">
      <t>シテイ</t>
    </rPh>
    <rPh sb="202" eb="204">
      <t>アワヅ</t>
    </rPh>
    <rPh sb="204" eb="206">
      <t>ギョコウ</t>
    </rPh>
    <rPh sb="207" eb="209">
      <t>クイキ</t>
    </rPh>
    <rPh sb="210" eb="211">
      <t>ノゾ</t>
    </rPh>
    <phoneticPr fontId="3"/>
  </si>
  <si>
    <t>大阪</t>
    <rPh sb="1" eb="2">
      <t>サカ</t>
    </rPh>
    <phoneticPr fontId="3"/>
  </si>
  <si>
    <t>車道3.5m未満</t>
    <rPh sb="6" eb="8">
      <t>ミマン</t>
    </rPh>
    <phoneticPr fontId="2"/>
  </si>
  <si>
    <t>鍛冶屋原</t>
    <phoneticPr fontId="2"/>
  </si>
  <si>
    <t>資料　徳島空港事務所</t>
  </si>
  <si>
    <t>資料　ＮＴＴ西日本徳島支店， 四国総合通信局</t>
    <rPh sb="0" eb="2">
      <t>シリョウ</t>
    </rPh>
    <rPh sb="6" eb="9">
      <t>ニシニホン</t>
    </rPh>
    <rPh sb="9" eb="11">
      <t>トクシマ</t>
    </rPh>
    <rPh sb="11" eb="13">
      <t>シテン</t>
    </rPh>
    <rPh sb="15" eb="17">
      <t>シコク</t>
    </rPh>
    <rPh sb="17" eb="19">
      <t>ソウゴウ</t>
    </rPh>
    <rPh sb="19" eb="22">
      <t>ツウシンキョク</t>
    </rPh>
    <phoneticPr fontId="2"/>
  </si>
  <si>
    <t>１日平均</t>
    <rPh sb="1" eb="2">
      <t>ニチ</t>
    </rPh>
    <rPh sb="2" eb="4">
      <t>ヘイキン</t>
    </rPh>
    <phoneticPr fontId="6"/>
  </si>
  <si>
    <t>注  乗客人員総数には国内チャーター便及び国際チャーター便の人員, 降客人員総数には国内チャーター便，</t>
    <rPh sb="0" eb="1">
      <t>チュウ</t>
    </rPh>
    <rPh sb="42" eb="44">
      <t>コクナイ</t>
    </rPh>
    <rPh sb="49" eb="50">
      <t>ビン</t>
    </rPh>
    <phoneticPr fontId="2"/>
  </si>
  <si>
    <t xml:space="preserve">    国際チャーター及びDIVERTの人員を含む。</t>
    <rPh sb="4" eb="6">
      <t>コクサイ</t>
    </rPh>
    <phoneticPr fontId="2"/>
  </si>
  <si>
    <t>日和佐～川口</t>
    <rPh sb="0" eb="3">
      <t>ヒワサ</t>
    </rPh>
    <rPh sb="4" eb="6">
      <t>カワグチ</t>
    </rPh>
    <phoneticPr fontId="2"/>
  </si>
  <si>
    <t>牟岐～甲ノ浦</t>
    <rPh sb="0" eb="2">
      <t>ムギ</t>
    </rPh>
    <rPh sb="3" eb="4">
      <t>コウ</t>
    </rPh>
    <rPh sb="5" eb="6">
      <t>ウラ</t>
    </rPh>
    <phoneticPr fontId="2"/>
  </si>
  <si>
    <t>高知</t>
  </si>
  <si>
    <t>神戸</t>
  </si>
  <si>
    <t>大阪</t>
  </si>
  <si>
    <t>徳島バス</t>
    <rPh sb="0" eb="2">
      <t>トクシマ</t>
    </rPh>
    <phoneticPr fontId="2"/>
  </si>
  <si>
    <t>岡山</t>
    <rPh sb="0" eb="1">
      <t>オカ</t>
    </rPh>
    <rPh sb="1" eb="2">
      <t>ヤマ</t>
    </rPh>
    <phoneticPr fontId="2"/>
  </si>
  <si>
    <t>神戸</t>
    <rPh sb="0" eb="1">
      <t>カミ</t>
    </rPh>
    <rPh sb="1" eb="2">
      <t>ト</t>
    </rPh>
    <phoneticPr fontId="2"/>
  </si>
  <si>
    <t>中央循環</t>
    <rPh sb="0" eb="2">
      <t>チュウオウ</t>
    </rPh>
    <rPh sb="2" eb="4">
      <t>ジュンカン</t>
    </rPh>
    <phoneticPr fontId="2"/>
  </si>
  <si>
    <t>東部循環</t>
    <rPh sb="0" eb="2">
      <t>トウブ</t>
    </rPh>
    <rPh sb="2" eb="4">
      <t>ジュンカン</t>
    </rPh>
    <phoneticPr fontId="2"/>
  </si>
  <si>
    <t>南部循環</t>
    <rPh sb="0" eb="2">
      <t>ナンブ</t>
    </rPh>
    <rPh sb="2" eb="4">
      <t>ジュンカン</t>
    </rPh>
    <phoneticPr fontId="2"/>
  </si>
  <si>
    <t>　23</t>
    <phoneticPr fontId="2"/>
  </si>
  <si>
    <t>-</t>
    <phoneticPr fontId="2"/>
  </si>
  <si>
    <t>支    社</t>
    <phoneticPr fontId="2"/>
  </si>
  <si>
    <t>支店</t>
    <phoneticPr fontId="3"/>
  </si>
  <si>
    <t>営業所</t>
    <phoneticPr fontId="3"/>
  </si>
  <si>
    <t>-</t>
    <phoneticPr fontId="3"/>
  </si>
  <si>
    <t>ＩＳＤＮ  64</t>
    <phoneticPr fontId="2"/>
  </si>
  <si>
    <t>ＩＳＤＮﾗｲﾄ</t>
    <phoneticPr fontId="2"/>
  </si>
  <si>
    <t>注１　IＳＤＮ1500は，ＩＳＤＮ64の10倍換算とする。</t>
    <phoneticPr fontId="2"/>
  </si>
  <si>
    <t>資料　本州四国連絡高速道路株式会社</t>
    <rPh sb="0" eb="2">
      <t>シリョウ</t>
    </rPh>
    <rPh sb="3" eb="5">
      <t>ホンシュウ</t>
    </rPh>
    <rPh sb="5" eb="7">
      <t>シコク</t>
    </rPh>
    <rPh sb="7" eb="9">
      <t>レンラク</t>
    </rPh>
    <rPh sb="9" eb="11">
      <t>コウソク</t>
    </rPh>
    <rPh sb="11" eb="13">
      <t>ドウロ</t>
    </rPh>
    <rPh sb="13" eb="17">
      <t>カブシキガイシャ</t>
    </rPh>
    <phoneticPr fontId="2"/>
  </si>
  <si>
    <t>川口～日和田</t>
    <rPh sb="0" eb="2">
      <t>カワグチ</t>
    </rPh>
    <rPh sb="3" eb="6">
      <t>ヒワダ</t>
    </rPh>
    <phoneticPr fontId="2"/>
  </si>
  <si>
    <t xml:space="preserve">   21</t>
  </si>
  <si>
    <t>ジェイアール四国バス</t>
    <rPh sb="6" eb="8">
      <t>シコク</t>
    </rPh>
    <phoneticPr fontId="2"/>
  </si>
  <si>
    <t>（単位：千t）</t>
    <phoneticPr fontId="3"/>
  </si>
  <si>
    <t>出入貨物総トン数</t>
    <phoneticPr fontId="3"/>
  </si>
  <si>
    <t>総隻数</t>
    <phoneticPr fontId="3"/>
  </si>
  <si>
    <t>総 数</t>
    <phoneticPr fontId="3"/>
  </si>
  <si>
    <t>輸移出</t>
    <phoneticPr fontId="3"/>
  </si>
  <si>
    <t>輸移入</t>
    <phoneticPr fontId="3"/>
  </si>
  <si>
    <t xml:space="preserve">   22</t>
  </si>
  <si>
    <t>甲　種</t>
    <phoneticPr fontId="2"/>
  </si>
  <si>
    <t>-</t>
    <phoneticPr fontId="2"/>
  </si>
  <si>
    <t>資料　県運輸政策課</t>
    <rPh sb="4" eb="6">
      <t>ウンユ</t>
    </rPh>
    <rPh sb="6" eb="8">
      <t>セイサク</t>
    </rPh>
    <rPh sb="8" eb="9">
      <t>カ</t>
    </rPh>
    <phoneticPr fontId="2"/>
  </si>
  <si>
    <t>港 湾</t>
    <phoneticPr fontId="3"/>
  </si>
  <si>
    <t>種 別</t>
    <phoneticPr fontId="2"/>
  </si>
  <si>
    <t>昭和58.5.20 　　　（変　更）</t>
    <phoneticPr fontId="3"/>
  </si>
  <si>
    <t>北灘三角点(426.6メ-トル)から通念島三角点(24.9メ-トル)を見通した線上1,500メ-トルの地点を中心として3,000メ-トルの半径を有する円内の海面。ただし、漁港法により指定された三津漁港の区域を除く。</t>
    <phoneticPr fontId="2"/>
  </si>
  <si>
    <t>昭和58.5.20
（変　更）</t>
    <phoneticPr fontId="3"/>
  </si>
  <si>
    <t>亀崎東端から丸島､中津島､青島各頂点を経て那賀川右岸北端（北緯34度56分2秒東経134度42分6秒)まで引いた線及び陸岸により囲まれた海面並びに岡川樋門上流側壁の内面延長線より下流の河川水面。</t>
    <phoneticPr fontId="2"/>
  </si>
  <si>
    <t>昭和46.12.21
（変　更）</t>
    <phoneticPr fontId="3"/>
  </si>
  <si>
    <t>相生橋西端から52度1,400メ-トルの地点を中心として1,500メ-トルの半径を有する円内の海面並びに今切川三ツ合橋及び鍋川宮川橋各下流の河川水面。ただし、漁港法により指定された長原漁港の区域を除く。</t>
    <phoneticPr fontId="2"/>
  </si>
  <si>
    <t>網代崎から0度に引いた線及び陸岸により囲まれた海面。</t>
    <phoneticPr fontId="3"/>
  </si>
  <si>
    <t>乳崎を中心として900メ-トルの半径を有する円内の海面及び那佐湾海面。</t>
    <phoneticPr fontId="3"/>
  </si>
  <si>
    <t>鳴門市鳴門町土佐泊浦字福池の三角点（98.7メ-トル)から270度に引いた線と陸岸及び堀越橋に囲まれた海面｡ただし､漁港法により指定された亀浦漁港の区域を除く。</t>
    <phoneticPr fontId="3"/>
  </si>
  <si>
    <t>昭和47.3.28
（変　更）</t>
    <phoneticPr fontId="3"/>
  </si>
  <si>
    <t>昭和41.6.7
（変　更）</t>
    <phoneticPr fontId="3"/>
  </si>
  <si>
    <t>トンネル</t>
    <phoneticPr fontId="3"/>
  </si>
  <si>
    <t>種 類 別</t>
    <phoneticPr fontId="3"/>
  </si>
  <si>
    <t>延長</t>
    <phoneticPr fontId="3"/>
  </si>
  <si>
    <t>　２　平成23年度末から携帯電話のみ公表することとした。</t>
    <rPh sb="3" eb="5">
      <t>ヘイセイ</t>
    </rPh>
    <rPh sb="7" eb="9">
      <t>ネンド</t>
    </rPh>
    <rPh sb="9" eb="10">
      <t>マツ</t>
    </rPh>
    <rPh sb="12" eb="14">
      <t>ケイタイ</t>
    </rPh>
    <rPh sb="14" eb="16">
      <t>デンワ</t>
    </rPh>
    <rPh sb="18" eb="20">
      <t>コウヒョウ</t>
    </rPh>
    <phoneticPr fontId="2"/>
  </si>
  <si>
    <t>徳島市</t>
  </si>
  <si>
    <t>鳴門市</t>
  </si>
  <si>
    <t>小松島市</t>
  </si>
  <si>
    <t>阿南市</t>
  </si>
  <si>
    <t>吉野川市</t>
    <rPh sb="0" eb="3">
      <t>ヨシノガワ</t>
    </rPh>
    <rPh sb="3" eb="4">
      <t>シ</t>
    </rPh>
    <phoneticPr fontId="2"/>
  </si>
  <si>
    <t>阿波市</t>
    <rPh sb="0" eb="2">
      <t>アワ</t>
    </rPh>
    <rPh sb="2" eb="3">
      <t>シ</t>
    </rPh>
    <phoneticPr fontId="2"/>
  </si>
  <si>
    <t>美馬市</t>
    <rPh sb="0" eb="2">
      <t>ミマ</t>
    </rPh>
    <rPh sb="2" eb="3">
      <t>シ</t>
    </rPh>
    <phoneticPr fontId="2"/>
  </si>
  <si>
    <t>勝浦町</t>
    <rPh sb="0" eb="3">
      <t>カツウラチョウ</t>
    </rPh>
    <phoneticPr fontId="2"/>
  </si>
  <si>
    <t>上勝町</t>
    <rPh sb="0" eb="3">
      <t>カミカツチョウ</t>
    </rPh>
    <phoneticPr fontId="2"/>
  </si>
  <si>
    <t>佐那河内村</t>
    <rPh sb="0" eb="5">
      <t>サナゴウチソン</t>
    </rPh>
    <phoneticPr fontId="2"/>
  </si>
  <si>
    <t>石井町</t>
    <rPh sb="0" eb="3">
      <t>イシイチョウ</t>
    </rPh>
    <phoneticPr fontId="2"/>
  </si>
  <si>
    <t>神山町</t>
    <rPh sb="0" eb="3">
      <t>カミヤマチョウ</t>
    </rPh>
    <phoneticPr fontId="2"/>
  </si>
  <si>
    <t>那賀町</t>
    <rPh sb="0" eb="2">
      <t>ナカ</t>
    </rPh>
    <rPh sb="2" eb="3">
      <t>チョウ</t>
    </rPh>
    <phoneticPr fontId="2"/>
  </si>
  <si>
    <t>牟岐町</t>
    <rPh sb="0" eb="3">
      <t>ムギチョウ</t>
    </rPh>
    <phoneticPr fontId="2"/>
  </si>
  <si>
    <t>美波町</t>
    <rPh sb="0" eb="1">
      <t>ミ</t>
    </rPh>
    <rPh sb="1" eb="2">
      <t>ナミ</t>
    </rPh>
    <rPh sb="2" eb="3">
      <t>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</si>
  <si>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</si>
  <si>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</si>
  <si>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</si>
  <si>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</si>
  <si>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上板町</t>
    <rPh sb="0" eb="3">
      <t>カミイタチョウ</t>
    </rPh>
    <phoneticPr fontId="2"/>
  </si>
  <si>
    <t>つるぎ町</t>
    <rPh sb="3" eb="4">
      <t>マチ</t>
    </rPh>
    <phoneticPr fontId="2"/>
  </si>
  <si>
    <t>東みよし町</t>
    <rPh sb="0" eb="1">
      <t>ヒガシ</t>
    </rPh>
    <rPh sb="4" eb="5">
      <t>マチ</t>
    </rPh>
    <phoneticPr fontId="2"/>
  </si>
  <si>
    <t>-</t>
    <phoneticPr fontId="2"/>
  </si>
  <si>
    <t>直　営　局　　</t>
    <rPh sb="0" eb="1">
      <t>チョク</t>
    </rPh>
    <rPh sb="2" eb="3">
      <t>エイ</t>
    </rPh>
    <rPh sb="4" eb="5">
      <t>キョク</t>
    </rPh>
    <phoneticPr fontId="2"/>
  </si>
  <si>
    <t>簡　易　局</t>
    <rPh sb="0" eb="1">
      <t>カン</t>
    </rPh>
    <rPh sb="2" eb="3">
      <t>エキ</t>
    </rPh>
    <rPh sb="4" eb="5">
      <t>キョク</t>
    </rPh>
    <phoneticPr fontId="2"/>
  </si>
  <si>
    <t>合　　計</t>
    <rPh sb="0" eb="1">
      <t>ア</t>
    </rPh>
    <rPh sb="3" eb="4">
      <t>ケイ</t>
    </rPh>
    <phoneticPr fontId="2"/>
  </si>
  <si>
    <t>小松島市バス</t>
  </si>
  <si>
    <t>川口～谷山</t>
    <rPh sb="0" eb="2">
      <t>カワグチ</t>
    </rPh>
    <rPh sb="3" eb="5">
      <t>タニヤマ</t>
    </rPh>
    <phoneticPr fontId="2"/>
  </si>
  <si>
    <t>川口～和無田</t>
    <rPh sb="0" eb="2">
      <t>カワグチ</t>
    </rPh>
    <rPh sb="3" eb="4">
      <t>ワ</t>
    </rPh>
    <rPh sb="4" eb="5">
      <t>ム</t>
    </rPh>
    <rPh sb="5" eb="6">
      <t>タ</t>
    </rPh>
    <phoneticPr fontId="2"/>
  </si>
  <si>
    <t>川口～林谷</t>
    <rPh sb="0" eb="2">
      <t>カワグチ</t>
    </rPh>
    <rPh sb="3" eb="4">
      <t>ハヤシ</t>
    </rPh>
    <rPh sb="4" eb="5">
      <t>タニ</t>
    </rPh>
    <phoneticPr fontId="2"/>
  </si>
  <si>
    <t>川口～上海川</t>
    <rPh sb="0" eb="2">
      <t>カワグチ</t>
    </rPh>
    <rPh sb="3" eb="4">
      <t>ウエ</t>
    </rPh>
    <rPh sb="4" eb="5">
      <t>ウミ</t>
    </rPh>
    <rPh sb="5" eb="6">
      <t>カワ</t>
    </rPh>
    <phoneticPr fontId="2"/>
  </si>
  <si>
    <t>川口～北川</t>
    <rPh sb="0" eb="2">
      <t>カワグチ</t>
    </rPh>
    <rPh sb="3" eb="5">
      <t>キタガワ</t>
    </rPh>
    <phoneticPr fontId="2"/>
  </si>
  <si>
    <t>出原下～北川</t>
    <rPh sb="0" eb="2">
      <t>デハラ</t>
    </rPh>
    <rPh sb="2" eb="3">
      <t>シタ</t>
    </rPh>
    <rPh sb="4" eb="6">
      <t>キタガワ</t>
    </rPh>
    <phoneticPr fontId="2"/>
  </si>
  <si>
    <t>出原下～日和田</t>
    <rPh sb="0" eb="2">
      <t>デハラ</t>
    </rPh>
    <rPh sb="2" eb="3">
      <t>シタ</t>
    </rPh>
    <rPh sb="4" eb="7">
      <t>ヒワダ</t>
    </rPh>
    <phoneticPr fontId="2"/>
  </si>
  <si>
    <t>-</t>
    <phoneticPr fontId="2"/>
  </si>
  <si>
    <t>　24</t>
    <phoneticPr fontId="2"/>
  </si>
  <si>
    <t>　25</t>
    <phoneticPr fontId="2"/>
  </si>
  <si>
    <t>注　　総数には掲載されていない駅の旅客人員も含まれている。</t>
    <rPh sb="0" eb="1">
      <t>チュウ</t>
    </rPh>
    <rPh sb="3" eb="5">
      <t>ソウスウ</t>
    </rPh>
    <rPh sb="7" eb="9">
      <t>ケイサイ</t>
    </rPh>
    <rPh sb="15" eb="16">
      <t>エキ</t>
    </rPh>
    <rPh sb="17" eb="19">
      <t>リョキャク</t>
    </rPh>
    <rPh sb="19" eb="21">
      <t>ジンイン</t>
    </rPh>
    <rPh sb="22" eb="23">
      <t>フク</t>
    </rPh>
    <phoneticPr fontId="2"/>
  </si>
  <si>
    <t>6(1)</t>
    <phoneticPr fontId="2"/>
  </si>
  <si>
    <t>1(1)</t>
    <phoneticPr fontId="2"/>
  </si>
  <si>
    <t>3(1)</t>
    <phoneticPr fontId="2"/>
  </si>
  <si>
    <t>6(2)</t>
    <phoneticPr fontId="2"/>
  </si>
  <si>
    <t>37(6)</t>
    <phoneticPr fontId="2"/>
  </si>
  <si>
    <t>資料　日本郵便株式会社　四国支社</t>
    <phoneticPr fontId="2"/>
  </si>
  <si>
    <t xml:space="preserve">   3</t>
  </si>
  <si>
    <t xml:space="preserve">   2</t>
  </si>
  <si>
    <t xml:space="preserve">   12</t>
  </si>
  <si>
    <t xml:space="preserve">   11</t>
  </si>
  <si>
    <t xml:space="preserve">   10</t>
  </si>
  <si>
    <t xml:space="preserve">   9</t>
  </si>
  <si>
    <t xml:space="preserve">   8</t>
  </si>
  <si>
    <t xml:space="preserve">   7</t>
  </si>
  <si>
    <t xml:space="preserve">   6</t>
  </si>
  <si>
    <t xml:space="preserve">   5</t>
  </si>
  <si>
    <t>平成21年度</t>
    <phoneticPr fontId="2"/>
  </si>
  <si>
    <t xml:space="preserve">   23</t>
  </si>
  <si>
    <t>17号線</t>
  </si>
  <si>
    <t>天の原西</t>
  </si>
  <si>
    <t>一    宮</t>
  </si>
  <si>
    <t>引田</t>
    <rPh sb="0" eb="1">
      <t>ヒ</t>
    </rPh>
    <rPh sb="1" eb="2">
      <t>タ</t>
    </rPh>
    <phoneticPr fontId="2"/>
  </si>
  <si>
    <t>北泊</t>
    <rPh sb="0" eb="1">
      <t>キタ</t>
    </rPh>
    <rPh sb="1" eb="2">
      <t>ト</t>
    </rPh>
    <phoneticPr fontId="2"/>
  </si>
  <si>
    <t>鳴門(上板)</t>
    <rPh sb="0" eb="2">
      <t>ナルト</t>
    </rPh>
    <phoneticPr fontId="2"/>
  </si>
  <si>
    <t>川内循環線</t>
    <rPh sb="0" eb="2">
      <t>カワウチ</t>
    </rPh>
    <rPh sb="2" eb="4">
      <t>ジュンカン</t>
    </rPh>
    <rPh sb="4" eb="5">
      <t>セン</t>
    </rPh>
    <phoneticPr fontId="2"/>
  </si>
  <si>
    <t>不動</t>
    <rPh sb="0" eb="2">
      <t>フドウ</t>
    </rPh>
    <phoneticPr fontId="2"/>
  </si>
  <si>
    <t>大神子</t>
    <rPh sb="0" eb="2">
      <t>オオガミ</t>
    </rPh>
    <rPh sb="2" eb="3">
      <t>コ</t>
    </rPh>
    <phoneticPr fontId="2"/>
  </si>
  <si>
    <t>鳴門大麻線</t>
    <rPh sb="0" eb="2">
      <t>ナルト</t>
    </rPh>
    <rPh sb="2" eb="4">
      <t>タイマ</t>
    </rPh>
    <rPh sb="4" eb="5">
      <t>セン</t>
    </rPh>
    <phoneticPr fontId="2"/>
  </si>
  <si>
    <t>注１　簡易郵便局は，一時閉鎖中の簡易郵便局を含む。</t>
    <rPh sb="0" eb="1">
      <t>チュウ</t>
    </rPh>
    <rPh sb="3" eb="5">
      <t>カンイ</t>
    </rPh>
    <rPh sb="5" eb="8">
      <t>ユウビンキョク</t>
    </rPh>
    <rPh sb="10" eb="12">
      <t>イチジ</t>
    </rPh>
    <rPh sb="12" eb="14">
      <t>ヘイサ</t>
    </rPh>
    <rPh sb="14" eb="15">
      <t>ナカ</t>
    </rPh>
    <rPh sb="16" eb="18">
      <t>カンイ</t>
    </rPh>
    <rPh sb="18" eb="21">
      <t>ユウビンキョク</t>
    </rPh>
    <rPh sb="22" eb="23">
      <t>フク</t>
    </rPh>
    <phoneticPr fontId="2"/>
  </si>
  <si>
    <t>　２　（　）内は，現在閉鎖中等の簡易郵便局数で，合計数に含む内数。</t>
    <rPh sb="6" eb="7">
      <t>ナイ</t>
    </rPh>
    <rPh sb="9" eb="11">
      <t>ゲンザイ</t>
    </rPh>
    <rPh sb="11" eb="14">
      <t>ヘイサチュウ</t>
    </rPh>
    <rPh sb="14" eb="15">
      <t>ナド</t>
    </rPh>
    <rPh sb="16" eb="18">
      <t>カンイ</t>
    </rPh>
    <rPh sb="18" eb="21">
      <t>ユウビンキョク</t>
    </rPh>
    <rPh sb="21" eb="22">
      <t>スウ</t>
    </rPh>
    <rPh sb="24" eb="26">
      <t>ゴウケイ</t>
    </rPh>
    <rPh sb="26" eb="27">
      <t>スウ</t>
    </rPh>
    <rPh sb="28" eb="29">
      <t>フク</t>
    </rPh>
    <rPh sb="30" eb="32">
      <t>ウチスウ</t>
    </rPh>
    <phoneticPr fontId="2"/>
  </si>
  <si>
    <t>平成21年度</t>
    <phoneticPr fontId="2"/>
  </si>
  <si>
    <t>１号線</t>
    <rPh sb="1" eb="3">
      <t>ゴウセン</t>
    </rPh>
    <phoneticPr fontId="2"/>
  </si>
  <si>
    <t>（万代・上鮎喰～津田・新浜）</t>
    <rPh sb="1" eb="3">
      <t>バンダイ</t>
    </rPh>
    <rPh sb="4" eb="5">
      <t>カミ</t>
    </rPh>
    <rPh sb="5" eb="7">
      <t>アクイ</t>
    </rPh>
    <rPh sb="8" eb="10">
      <t>ツダ</t>
    </rPh>
    <rPh sb="11" eb="13">
      <t>シンハマ</t>
    </rPh>
    <phoneticPr fontId="2"/>
  </si>
  <si>
    <t>２号線</t>
    <rPh sb="1" eb="3">
      <t>ゴウセン</t>
    </rPh>
    <phoneticPr fontId="2"/>
  </si>
  <si>
    <t>（法花）</t>
    <rPh sb="1" eb="3">
      <t>ホッケ</t>
    </rPh>
    <phoneticPr fontId="2"/>
  </si>
  <si>
    <t>３号線</t>
    <rPh sb="1" eb="3">
      <t>ゴウセン</t>
    </rPh>
    <phoneticPr fontId="2"/>
  </si>
  <si>
    <t>（中央市場）</t>
    <rPh sb="1" eb="3">
      <t>チュウオウ</t>
    </rPh>
    <rPh sb="3" eb="5">
      <t>イチバ</t>
    </rPh>
    <phoneticPr fontId="2"/>
  </si>
  <si>
    <t>４号線</t>
    <rPh sb="1" eb="3">
      <t>ゴウセン</t>
    </rPh>
    <phoneticPr fontId="2"/>
  </si>
  <si>
    <t>（南海フェリー）</t>
    <rPh sb="1" eb="3">
      <t>ナンカイ</t>
    </rPh>
    <phoneticPr fontId="2"/>
  </si>
  <si>
    <t>６号線</t>
    <rPh sb="1" eb="3">
      <t>ゴウセン</t>
    </rPh>
    <phoneticPr fontId="2"/>
  </si>
  <si>
    <t>（市原～島田石橋）</t>
    <rPh sb="1" eb="3">
      <t>イチハラ</t>
    </rPh>
    <rPh sb="4" eb="6">
      <t>シマダ</t>
    </rPh>
    <rPh sb="6" eb="8">
      <t>イシバシ</t>
    </rPh>
    <phoneticPr fontId="2"/>
  </si>
  <si>
    <t>９号線</t>
    <rPh sb="1" eb="3">
      <t>ゴウセン</t>
    </rPh>
    <phoneticPr fontId="2"/>
  </si>
  <si>
    <t>（ふれあい健康館）</t>
    <rPh sb="5" eb="7">
      <t>ケンコウ</t>
    </rPh>
    <rPh sb="7" eb="8">
      <t>カン</t>
    </rPh>
    <phoneticPr fontId="2"/>
  </si>
  <si>
    <t>上鮎喰線</t>
    <rPh sb="0" eb="1">
      <t>カミ</t>
    </rPh>
    <rPh sb="1" eb="3">
      <t>アクイ</t>
    </rPh>
    <rPh sb="3" eb="4">
      <t>セン</t>
    </rPh>
    <phoneticPr fontId="2"/>
  </si>
  <si>
    <t>渋野線</t>
    <rPh sb="0" eb="2">
      <t>シブノ</t>
    </rPh>
    <rPh sb="2" eb="3">
      <t>セン</t>
    </rPh>
    <phoneticPr fontId="2"/>
  </si>
  <si>
    <t>五滝線</t>
    <rPh sb="0" eb="1">
      <t>ゴ</t>
    </rPh>
    <rPh sb="1" eb="2">
      <t>タキ</t>
    </rPh>
    <rPh sb="2" eb="3">
      <t>セン</t>
    </rPh>
    <phoneticPr fontId="2"/>
  </si>
  <si>
    <t>阿南循環</t>
    <rPh sb="0" eb="2">
      <t>アナン</t>
    </rPh>
    <rPh sb="2" eb="4">
      <t>ジュンカン</t>
    </rPh>
    <phoneticPr fontId="2"/>
  </si>
  <si>
    <t>里浦粟津・運動公園・高島</t>
  </si>
  <si>
    <t>注  　東京便は平成24年6月末からジェイアールバス
　　関東が運行。ジェイアール四国バスは不定期運
　　行。</t>
    <rPh sb="0" eb="1">
      <t>チュウ</t>
    </rPh>
    <rPh sb="4" eb="6">
      <t>トウキョウ</t>
    </rPh>
    <rPh sb="8" eb="10">
      <t>ヘイセイ</t>
    </rPh>
    <rPh sb="12" eb="13">
      <t>ネン</t>
    </rPh>
    <rPh sb="41" eb="43">
      <t>シコク</t>
    </rPh>
    <rPh sb="46" eb="49">
      <t>フテイキ</t>
    </rPh>
    <rPh sb="49" eb="50">
      <t>ウン</t>
    </rPh>
    <rPh sb="53" eb="54">
      <t>ギョウ</t>
    </rPh>
    <phoneticPr fontId="2"/>
  </si>
  <si>
    <t>平成24年度</t>
    <phoneticPr fontId="2"/>
  </si>
  <si>
    <t>平成22年</t>
    <phoneticPr fontId="2"/>
  </si>
  <si>
    <t>　26</t>
    <phoneticPr fontId="2"/>
  </si>
  <si>
    <t>平成22年度</t>
    <phoneticPr fontId="2"/>
  </si>
  <si>
    <t>平成22年</t>
    <phoneticPr fontId="2"/>
  </si>
  <si>
    <t>　23</t>
  </si>
  <si>
    <t>　24</t>
  </si>
  <si>
    <t>　25</t>
  </si>
  <si>
    <t>26年4月</t>
    <rPh sb="2" eb="3">
      <t>ネン</t>
    </rPh>
    <rPh sb="4" eb="5">
      <t>ツキ</t>
    </rPh>
    <phoneticPr fontId="24"/>
  </si>
  <si>
    <t>27年1月</t>
    <rPh sb="2" eb="3">
      <t>ネン</t>
    </rPh>
    <rPh sb="4" eb="5">
      <t>ツキ</t>
    </rPh>
    <phoneticPr fontId="24"/>
  </si>
  <si>
    <t>平成22年</t>
    <phoneticPr fontId="2"/>
  </si>
  <si>
    <t>徳島バス</t>
  </si>
  <si>
    <t>石井循環</t>
    <rPh sb="0" eb="2">
      <t>イシイ</t>
    </rPh>
    <rPh sb="2" eb="4">
      <t>ジュンカン</t>
    </rPh>
    <phoneticPr fontId="2"/>
  </si>
  <si>
    <t>渋野</t>
    <rPh sb="0" eb="1">
      <t>シブ</t>
    </rPh>
    <rPh sb="1" eb="2">
      <t>ノ</t>
    </rPh>
    <phoneticPr fontId="2"/>
  </si>
  <si>
    <t>五滝</t>
    <rPh sb="0" eb="1">
      <t>ゴ</t>
    </rPh>
    <rPh sb="1" eb="2">
      <t>タキ</t>
    </rPh>
    <phoneticPr fontId="2"/>
  </si>
  <si>
    <t>(単位：ｍ)</t>
    <phoneticPr fontId="3"/>
  </si>
  <si>
    <t>路 線 数</t>
    <phoneticPr fontId="3"/>
  </si>
  <si>
    <t>実 延 長</t>
    <phoneticPr fontId="3"/>
  </si>
  <si>
    <t>道路延長</t>
    <phoneticPr fontId="3"/>
  </si>
  <si>
    <t>トンネル</t>
    <phoneticPr fontId="3"/>
  </si>
  <si>
    <t>(％)</t>
    <phoneticPr fontId="3"/>
  </si>
  <si>
    <t>25</t>
    <phoneticPr fontId="2"/>
  </si>
  <si>
    <t>26</t>
  </si>
  <si>
    <t>　国道11号</t>
    <phoneticPr fontId="2"/>
  </si>
  <si>
    <t>-</t>
    <phoneticPr fontId="2"/>
  </si>
  <si>
    <t>-</t>
    <phoneticPr fontId="2"/>
  </si>
  <si>
    <t>路    線
道路種別</t>
    <phoneticPr fontId="2"/>
  </si>
  <si>
    <t>幅    員    別</t>
    <phoneticPr fontId="2"/>
  </si>
  <si>
    <t>未    改    良</t>
    <phoneticPr fontId="2"/>
  </si>
  <si>
    <t>砂 利 道　　　(防じん含)</t>
    <phoneticPr fontId="2"/>
  </si>
  <si>
    <t>舗 装 率</t>
    <phoneticPr fontId="2"/>
  </si>
  <si>
    <t>（％）</t>
    <phoneticPr fontId="2"/>
  </si>
  <si>
    <t>25</t>
    <phoneticPr fontId="2"/>
  </si>
  <si>
    <t>　国道11号</t>
    <phoneticPr fontId="2"/>
  </si>
  <si>
    <t>-</t>
    <phoneticPr fontId="2"/>
  </si>
  <si>
    <t>平成24年4月</t>
    <phoneticPr fontId="2"/>
  </si>
  <si>
    <t>平成24年4月</t>
    <phoneticPr fontId="2"/>
  </si>
  <si>
    <t>資料　県道路整備課</t>
    <rPh sb="6" eb="8">
      <t>セイビ</t>
    </rPh>
    <rPh sb="8" eb="9">
      <t>カ</t>
    </rPh>
    <phoneticPr fontId="2"/>
  </si>
  <si>
    <t>平 成 20 年</t>
    <phoneticPr fontId="2"/>
  </si>
  <si>
    <t xml:space="preserve">   24</t>
    <phoneticPr fontId="2"/>
  </si>
  <si>
    <t>37(6)</t>
  </si>
  <si>
    <t>（平成27年4月1日廃止、徳島バスへ移行）</t>
    <rPh sb="1" eb="3">
      <t>ヘイセイ</t>
    </rPh>
    <rPh sb="5" eb="6">
      <t>ネン</t>
    </rPh>
    <rPh sb="7" eb="8">
      <t>ツキ</t>
    </rPh>
    <rPh sb="9" eb="10">
      <t>ヒ</t>
    </rPh>
    <rPh sb="10" eb="12">
      <t>ハイシ</t>
    </rPh>
    <rPh sb="13" eb="15">
      <t>トクシマ</t>
    </rPh>
    <rPh sb="18" eb="20">
      <t>イコウ</t>
    </rPh>
    <phoneticPr fontId="2"/>
  </si>
  <si>
    <t>鴨島</t>
    <rPh sb="0" eb="1">
      <t>カモ</t>
    </rPh>
    <phoneticPr fontId="2"/>
  </si>
  <si>
    <t>資料　国土交通省「港湾統計」</t>
    <rPh sb="3" eb="5">
      <t>コクド</t>
    </rPh>
    <rPh sb="5" eb="8">
      <t>コウツウショウ</t>
    </rPh>
    <rPh sb="9" eb="11">
      <t>コウワン</t>
    </rPh>
    <rPh sb="11" eb="13">
      <t>トウケイ</t>
    </rPh>
    <phoneticPr fontId="2"/>
  </si>
  <si>
    <r>
      <t xml:space="preserve"> 107　道路現況</t>
    </r>
    <r>
      <rPr>
        <sz val="12"/>
        <color indexed="8"/>
        <rFont val="ＤＦＧ平成明朝体W7"/>
        <family val="1"/>
        <charset val="128"/>
      </rPr>
      <t>（平成24～26年,4月1日現在）</t>
    </r>
    <rPh sb="10" eb="11">
      <t>ヘイ</t>
    </rPh>
    <rPh sb="17" eb="18">
      <t>ネン</t>
    </rPh>
    <rPh sb="20" eb="21">
      <t>ツキ</t>
    </rPh>
    <rPh sb="22" eb="23">
      <t>ヒ</t>
    </rPh>
    <rPh sb="23" eb="25">
      <t>ゲンザイ</t>
    </rPh>
    <phoneticPr fontId="3"/>
  </si>
  <si>
    <r>
      <t xml:space="preserve"> 109　定期自動車輸送状況</t>
    </r>
    <r>
      <rPr>
        <sz val="12"/>
        <color indexed="8"/>
        <rFont val="ＤＦＧ平成明朝体W7"/>
        <family val="1"/>
        <charset val="128"/>
      </rPr>
      <t>（続き）</t>
    </r>
    <rPh sb="7" eb="10">
      <t>ジドウシャ</t>
    </rPh>
    <phoneticPr fontId="3"/>
  </si>
  <si>
    <r>
      <t>(2)路線別</t>
    </r>
    <r>
      <rPr>
        <sz val="12"/>
        <color indexed="8"/>
        <rFont val="ＤＦＧ平成明朝体W7"/>
        <family val="1"/>
        <charset val="128"/>
      </rPr>
      <t>（平成26年度）</t>
    </r>
    <rPh sb="5" eb="6">
      <t>ベツ</t>
    </rPh>
    <rPh sb="7" eb="9">
      <t>ヘイセイ</t>
    </rPh>
    <rPh sb="11" eb="13">
      <t>ネンド</t>
    </rPh>
    <phoneticPr fontId="2"/>
  </si>
  <si>
    <r>
      <t xml:space="preserve"> 110　貸切バス輸送状況</t>
    </r>
    <r>
      <rPr>
        <sz val="12"/>
        <color indexed="8"/>
        <rFont val="ＤＦＧ平成明朝体W7"/>
        <family val="1"/>
        <charset val="128"/>
      </rPr>
      <t>（平成21～25年度）</t>
    </r>
    <rPh sb="21" eb="23">
      <t>ネンド</t>
    </rPh>
    <phoneticPr fontId="3"/>
  </si>
  <si>
    <r>
      <t>115　フェリーボート利用車台数</t>
    </r>
    <r>
      <rPr>
        <sz val="16"/>
        <color indexed="8"/>
        <rFont val="ＤＦＧ平成明朝体W7"/>
        <family val="1"/>
        <charset val="128"/>
      </rPr>
      <t>（平成22～26年）</t>
    </r>
    <rPh sb="24" eb="25">
      <t>ネン</t>
    </rPh>
    <phoneticPr fontId="3"/>
  </si>
  <si>
    <r>
      <t>118　市町村別郵便局数</t>
    </r>
    <r>
      <rPr>
        <sz val="12"/>
        <color indexed="8"/>
        <rFont val="ＤＦＧ平成明朝体W7"/>
        <family val="1"/>
        <charset val="128"/>
      </rPr>
      <t>（平成24～26年度）</t>
    </r>
    <rPh sb="4" eb="7">
      <t>シチョウソン</t>
    </rPh>
    <rPh sb="7" eb="8">
      <t>ベツ</t>
    </rPh>
    <rPh sb="8" eb="10">
      <t>ユウビン</t>
    </rPh>
    <rPh sb="10" eb="12">
      <t>キョクスウ</t>
    </rPh>
    <phoneticPr fontId="3"/>
  </si>
  <si>
    <r>
      <t>119　大鳴門橋通行台数</t>
    </r>
    <r>
      <rPr>
        <sz val="12"/>
        <color indexed="8"/>
        <rFont val="ＤＦＧ平成明朝体W7"/>
        <family val="1"/>
        <charset val="128"/>
      </rPr>
      <t>（平成22～26年度）</t>
    </r>
    <rPh sb="4" eb="8">
      <t>オオナルトキョウ</t>
    </rPh>
    <rPh sb="8" eb="10">
      <t>ツウコウ</t>
    </rPh>
    <rPh sb="10" eb="12">
      <t>ダイスウ</t>
    </rPh>
    <rPh sb="20" eb="22">
      <t>ネンド</t>
    </rPh>
    <phoneticPr fontId="6"/>
  </si>
  <si>
    <r>
      <t>(1)年度別</t>
    </r>
    <r>
      <rPr>
        <sz val="12"/>
        <color indexed="8"/>
        <rFont val="ＤＦＧ平成明朝体W7"/>
        <family val="1"/>
        <charset val="128"/>
      </rPr>
      <t>（平成21～25年度）</t>
    </r>
    <phoneticPr fontId="3"/>
  </si>
  <si>
    <r>
      <t>111　タクシー業者数及び台数</t>
    </r>
    <r>
      <rPr>
        <sz val="12"/>
        <color indexed="8"/>
        <rFont val="ＤＦＧ平成明朝体W7"/>
        <family val="1"/>
        <charset val="128"/>
      </rPr>
      <t>(平成21～25年度)</t>
    </r>
    <phoneticPr fontId="2"/>
  </si>
  <si>
    <r>
      <t xml:space="preserve">   出入貨物総トン数</t>
    </r>
    <r>
      <rPr>
        <sz val="12"/>
        <color indexed="8"/>
        <rFont val="ＤＦＧ平成明朝体W7"/>
        <family val="1"/>
        <charset val="128"/>
      </rPr>
      <t>（平成20～24年）</t>
    </r>
    <rPh sb="3" eb="5">
      <t>デイ</t>
    </rPh>
    <rPh sb="5" eb="7">
      <t>カモツ</t>
    </rPh>
    <rPh sb="19" eb="20">
      <t>ネン</t>
    </rPh>
    <phoneticPr fontId="3"/>
  </si>
  <si>
    <r>
      <t>116　港　　　　湾</t>
    </r>
    <r>
      <rPr>
        <sz val="12"/>
        <color indexed="8"/>
        <rFont val="ＤＦＧ平成明朝体W7"/>
        <family val="1"/>
        <charset val="128"/>
      </rPr>
      <t>（平成25年度）</t>
    </r>
    <rPh sb="11" eb="13">
      <t>ヘイセイ</t>
    </rPh>
    <rPh sb="15" eb="17">
      <t>ネンド</t>
    </rPh>
    <phoneticPr fontId="2"/>
  </si>
  <si>
    <r>
      <t>(2)開通電話数</t>
    </r>
    <r>
      <rPr>
        <sz val="12"/>
        <color indexed="8"/>
        <rFont val="ＤＦＧ平成明朝体W7"/>
        <family val="1"/>
        <charset val="128"/>
      </rPr>
      <t>（平成22～26年度）</t>
    </r>
    <rPh sb="16" eb="18">
      <t>ネンド</t>
    </rPh>
    <phoneticPr fontId="3"/>
  </si>
  <si>
    <r>
      <t>108　車種別自動車保有台数</t>
    </r>
    <r>
      <rPr>
        <sz val="12"/>
        <color indexed="8"/>
        <rFont val="ＤＦＧ平成明朝体W7"/>
        <family val="1"/>
        <charset val="128"/>
      </rPr>
      <t>(平成21～25年度）</t>
    </r>
    <phoneticPr fontId="2"/>
  </si>
  <si>
    <r>
      <t>113　航空輸送状況</t>
    </r>
    <r>
      <rPr>
        <sz val="12"/>
        <color indexed="8"/>
        <rFont val="ＤＦＧ平成明朝体W7"/>
        <family val="1"/>
        <charset val="128"/>
      </rPr>
      <t>（平成22～26年）</t>
    </r>
    <phoneticPr fontId="2"/>
  </si>
  <si>
    <t xml:space="preserve"> 117　電報・電話　</t>
    <phoneticPr fontId="3"/>
  </si>
  <si>
    <r>
      <t>(1)電報・電話取扱所数</t>
    </r>
    <r>
      <rPr>
        <sz val="12"/>
        <color indexed="8"/>
        <rFont val="ＤＦＧ平成明朝体W7"/>
        <family val="1"/>
        <charset val="128"/>
      </rPr>
      <t>（平成22～26年）</t>
    </r>
    <phoneticPr fontId="2"/>
  </si>
  <si>
    <r>
      <t>108　車種別自動車保有台数</t>
    </r>
    <r>
      <rPr>
        <sz val="11"/>
        <color indexed="8"/>
        <rFont val="ＤＦＧ平成明朝体W7"/>
        <family val="1"/>
        <charset val="128"/>
      </rPr>
      <t>(平成21～25年度）</t>
    </r>
    <phoneticPr fontId="2"/>
  </si>
  <si>
    <t xml:space="preserve"> 109　定期自動車輸送状況</t>
    <phoneticPr fontId="3"/>
  </si>
  <si>
    <r>
      <t>112 ＪＲ四国駅別旅客人員</t>
    </r>
    <r>
      <rPr>
        <sz val="16"/>
        <color indexed="8"/>
        <rFont val="ＤＦＧ平成明朝体W7"/>
        <family val="1"/>
        <charset val="128"/>
      </rPr>
      <t>(平成24～26年度)</t>
    </r>
    <phoneticPr fontId="2"/>
  </si>
  <si>
    <t xml:space="preserve"> 117　電 報 ・ 電 話　</t>
    <phoneticPr fontId="3"/>
  </si>
  <si>
    <t>資料　徳島市交通局，鳴門市戦略企画課，徳島バス，四国交通，JR四国バス，その他市町村営バス</t>
    <rPh sb="13" eb="15">
      <t>センリャク</t>
    </rPh>
    <rPh sb="15" eb="18">
      <t>キカクカ</t>
    </rPh>
    <phoneticPr fontId="2"/>
  </si>
  <si>
    <t>　114　入港船舶・船舶乗降人員及び　　　　</t>
    <phoneticPr fontId="2"/>
  </si>
  <si>
    <t>11　運輸・通信</t>
    <rPh sb="3" eb="5">
      <t>ウンユ</t>
    </rPh>
    <rPh sb="6" eb="8">
      <t>ツウシン</t>
    </rPh>
    <phoneticPr fontId="2"/>
  </si>
  <si>
    <t>道路現況</t>
    <rPh sb="0" eb="2">
      <t>ドウロ</t>
    </rPh>
    <rPh sb="2" eb="4">
      <t>ゲンキョウ</t>
    </rPh>
    <phoneticPr fontId="2"/>
  </si>
  <si>
    <t>車種別自動車保有台数　その１</t>
    <rPh sb="0" eb="3">
      <t>シャシュベツ</t>
    </rPh>
    <rPh sb="3" eb="6">
      <t>ジドウシャ</t>
    </rPh>
    <rPh sb="6" eb="8">
      <t>ホユウ</t>
    </rPh>
    <rPh sb="8" eb="10">
      <t>ダイスウ</t>
    </rPh>
    <phoneticPr fontId="2"/>
  </si>
  <si>
    <t>車種別自動車保有台数　その２</t>
    <rPh sb="0" eb="3">
      <t>シャシュベツ</t>
    </rPh>
    <rPh sb="3" eb="6">
      <t>ジドウシャ</t>
    </rPh>
    <rPh sb="6" eb="8">
      <t>ホユウ</t>
    </rPh>
    <rPh sb="8" eb="10">
      <t>ダイスウ</t>
    </rPh>
    <phoneticPr fontId="2"/>
  </si>
  <si>
    <t>車種別自動車保有台数　その３</t>
    <rPh sb="0" eb="3">
      <t>シャシュベツ</t>
    </rPh>
    <rPh sb="3" eb="6">
      <t>ジドウシャ</t>
    </rPh>
    <rPh sb="6" eb="8">
      <t>ホユウ</t>
    </rPh>
    <rPh sb="8" eb="10">
      <t>ダイスウ</t>
    </rPh>
    <phoneticPr fontId="2"/>
  </si>
  <si>
    <t>定期自動車輸送状況</t>
    <rPh sb="0" eb="2">
      <t>テイキ</t>
    </rPh>
    <rPh sb="2" eb="5">
      <t>ジドウシャ</t>
    </rPh>
    <rPh sb="5" eb="7">
      <t>ユソウ</t>
    </rPh>
    <rPh sb="7" eb="9">
      <t>ジョウキョウ</t>
    </rPh>
    <phoneticPr fontId="2"/>
  </si>
  <si>
    <t>(1)</t>
    <phoneticPr fontId="2"/>
  </si>
  <si>
    <t>年 度 別</t>
    <rPh sb="0" eb="1">
      <t>トシ</t>
    </rPh>
    <rPh sb="2" eb="3">
      <t>ド</t>
    </rPh>
    <rPh sb="4" eb="5">
      <t>ベツ</t>
    </rPh>
    <phoneticPr fontId="2"/>
  </si>
  <si>
    <t>(2)</t>
    <phoneticPr fontId="2"/>
  </si>
  <si>
    <t>路 線 別</t>
    <rPh sb="0" eb="1">
      <t>ミチ</t>
    </rPh>
    <rPh sb="2" eb="3">
      <t>セン</t>
    </rPh>
    <rPh sb="4" eb="5">
      <t>ベツ</t>
    </rPh>
    <phoneticPr fontId="2"/>
  </si>
  <si>
    <t>貸切バス輸送状況</t>
    <rPh sb="0" eb="1">
      <t>カ</t>
    </rPh>
    <rPh sb="1" eb="2">
      <t>キ</t>
    </rPh>
    <rPh sb="4" eb="6">
      <t>ユソウ</t>
    </rPh>
    <rPh sb="6" eb="8">
      <t>ジョウキョウ</t>
    </rPh>
    <phoneticPr fontId="2"/>
  </si>
  <si>
    <t>タクシー業者数及び台数</t>
    <rPh sb="4" eb="6">
      <t>ギョウシャ</t>
    </rPh>
    <rPh sb="6" eb="7">
      <t>スウ</t>
    </rPh>
    <rPh sb="7" eb="8">
      <t>オヨ</t>
    </rPh>
    <rPh sb="9" eb="11">
      <t>ダイスウ</t>
    </rPh>
    <phoneticPr fontId="2"/>
  </si>
  <si>
    <t>JR四国駅別旅客人員</t>
    <rPh sb="2" eb="4">
      <t>シコク</t>
    </rPh>
    <rPh sb="4" eb="5">
      <t>エキ</t>
    </rPh>
    <rPh sb="5" eb="6">
      <t>ベツ</t>
    </rPh>
    <rPh sb="6" eb="8">
      <t>リョキャク</t>
    </rPh>
    <rPh sb="8" eb="10">
      <t>ジンイン</t>
    </rPh>
    <phoneticPr fontId="2"/>
  </si>
  <si>
    <t>航空輸送状況</t>
    <rPh sb="0" eb="2">
      <t>コウクウ</t>
    </rPh>
    <rPh sb="2" eb="4">
      <t>ユソウ</t>
    </rPh>
    <rPh sb="4" eb="6">
      <t>ジョウキョウ</t>
    </rPh>
    <phoneticPr fontId="2"/>
  </si>
  <si>
    <t>入港船舶・船舶乗降人員及び出入貨物総トン数</t>
    <rPh sb="0" eb="2">
      <t>ニュウコウ</t>
    </rPh>
    <rPh sb="2" eb="4">
      <t>センパク</t>
    </rPh>
    <rPh sb="5" eb="7">
      <t>センパク</t>
    </rPh>
    <rPh sb="7" eb="9">
      <t>ジョウコウ</t>
    </rPh>
    <rPh sb="9" eb="11">
      <t>ジンイン</t>
    </rPh>
    <rPh sb="11" eb="12">
      <t>オヨ</t>
    </rPh>
    <phoneticPr fontId="2"/>
  </si>
  <si>
    <t>フェリーボート利用車台数</t>
    <rPh sb="7" eb="9">
      <t>リヨウ</t>
    </rPh>
    <rPh sb="9" eb="10">
      <t>シャ</t>
    </rPh>
    <rPh sb="10" eb="12">
      <t>ダイスウ</t>
    </rPh>
    <phoneticPr fontId="2"/>
  </si>
  <si>
    <t>港　　湾</t>
    <rPh sb="0" eb="1">
      <t>ミナト</t>
    </rPh>
    <rPh sb="3" eb="4">
      <t>ワン</t>
    </rPh>
    <phoneticPr fontId="2"/>
  </si>
  <si>
    <t>電報・電話</t>
    <rPh sb="0" eb="2">
      <t>デンポウ</t>
    </rPh>
    <rPh sb="3" eb="5">
      <t>デンワ</t>
    </rPh>
    <phoneticPr fontId="2"/>
  </si>
  <si>
    <t>電報・電話取扱所数</t>
    <rPh sb="0" eb="2">
      <t>デンポウ</t>
    </rPh>
    <rPh sb="3" eb="5">
      <t>デンワ</t>
    </rPh>
    <rPh sb="5" eb="6">
      <t>ト</t>
    </rPh>
    <rPh sb="6" eb="7">
      <t>アツカ</t>
    </rPh>
    <rPh sb="7" eb="8">
      <t>トコロ</t>
    </rPh>
    <rPh sb="8" eb="9">
      <t>スウ</t>
    </rPh>
    <phoneticPr fontId="2"/>
  </si>
  <si>
    <t>開通電話数</t>
    <rPh sb="0" eb="2">
      <t>カイツウ</t>
    </rPh>
    <rPh sb="2" eb="4">
      <t>デンワ</t>
    </rPh>
    <rPh sb="4" eb="5">
      <t>スウ</t>
    </rPh>
    <phoneticPr fontId="2"/>
  </si>
  <si>
    <t>郵便施設数</t>
    <rPh sb="0" eb="2">
      <t>ユウビン</t>
    </rPh>
    <rPh sb="2" eb="5">
      <t>シセツスウ</t>
    </rPh>
    <phoneticPr fontId="2"/>
  </si>
  <si>
    <t>大鳴門橋通行台数</t>
    <rPh sb="0" eb="4">
      <t>オオナルトキョウ</t>
    </rPh>
    <rPh sb="4" eb="6">
      <t>ツウコウ</t>
    </rPh>
    <rPh sb="6" eb="8">
      <t>ダイスウ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</si>
</sst>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0"/>
    <numFmt numFmtId="177" formatCode="#,##0_);[Red]\(#,##0\)"/>
    <numFmt numFmtId="178" formatCode="#,##0_ "/>
    <numFmt numFmtId="179" formatCode="#,##0;[Red]#,##0"/>
    <numFmt numFmtId="180" formatCode="#,##0.0;[Red]#,##0.0"/>
    <numFmt numFmtId="181" formatCode="#,##0;&quot;△ &quot;#,##0"/>
    <numFmt numFmtId="182"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4"/>
      <color indexed="12"/>
      <name val="ＭＳ 明朝"/>
      <family val="1"/>
      <charset val="128"/>
    </font>
    <font>
      <u/>
      <sz val="14"/>
      <color theme="1"/>
      <name val="ＭＳ 明朝"/>
      <family val="1"/>
      <charset val="128"/>
    </font>
    <font>
      <sz val="11"/>
      <color theme="1"/>
      <name val="ＭＳ 明朝"/>
      <family val="1"/>
      <charset val="128"/>
    </font>
    <font>
      <b/>
      <sz val="18"/>
      <color theme="1"/>
      <name val="ＭＳ 明朝"/>
      <family val="1"/>
      <charset val="128"/>
    </font>
    <font>
      <sz val="10"/>
      <color theme="1"/>
      <name val="ＭＳ 明朝"/>
      <family val="1"/>
      <charset val="128"/>
    </font>
    <font>
      <sz val="9"/>
      <color theme="1"/>
      <name val="ＭＳ 明朝"/>
      <family val="1"/>
      <charset val="128"/>
    </font>
    <font>
      <b/>
      <sz val="12"/>
      <color theme="1"/>
      <name val="ＭＳ 明朝"/>
      <family val="1"/>
      <charset val="128"/>
    </font>
    <font>
      <sz val="14"/>
      <color theme="1"/>
      <name val="ＭＳ 明朝"/>
      <family val="1"/>
      <charset val="128"/>
    </font>
    <font>
      <b/>
      <sz val="16"/>
      <color theme="1"/>
      <name val="ＭＳ 明朝"/>
      <family val="1"/>
      <charset val="128"/>
    </font>
    <font>
      <sz val="8.5"/>
      <color theme="1"/>
      <name val="ＭＳ 明朝"/>
      <family val="1"/>
      <charset val="128"/>
    </font>
    <font>
      <sz val="8"/>
      <color theme="1"/>
      <name val="ＭＳ 明朝"/>
      <family val="1"/>
      <charset val="128"/>
    </font>
    <font>
      <sz val="11"/>
      <color theme="1"/>
      <name val="ＭＳ Ｐゴシック"/>
      <family val="3"/>
      <charset val="128"/>
    </font>
    <font>
      <sz val="9"/>
      <color theme="1"/>
      <name val="ＭＳ Ｐゴシック"/>
      <family val="3"/>
      <charset val="128"/>
    </font>
    <font>
      <sz val="12"/>
      <color theme="1"/>
      <name val="ＭＳ 明朝"/>
      <family val="1"/>
      <charset val="128"/>
    </font>
    <font>
      <b/>
      <sz val="10"/>
      <color theme="1"/>
      <name val="ＭＳ 明朝"/>
      <family val="1"/>
      <charset val="128"/>
    </font>
    <font>
      <sz val="10"/>
      <color theme="1"/>
      <name val="ＭＳ Ｐゴシック"/>
      <family val="3"/>
      <charset val="128"/>
    </font>
    <font>
      <b/>
      <sz val="14"/>
      <color theme="1"/>
      <name val="ＭＳ 明朝"/>
      <family val="1"/>
      <charset val="128"/>
    </font>
    <font>
      <sz val="12"/>
      <color indexed="8"/>
      <name val="ＤＦＧ平成明朝体W7"/>
      <family val="1"/>
      <charset val="128"/>
    </font>
    <font>
      <sz val="16"/>
      <color indexed="8"/>
      <name val="ＤＦＧ平成明朝体W7"/>
      <family val="1"/>
      <charset val="128"/>
    </font>
    <font>
      <sz val="11"/>
      <color indexed="8"/>
      <name val="ＤＦＧ平成明朝体W7"/>
      <family val="1"/>
      <charset val="128"/>
    </font>
    <font>
      <sz val="16"/>
      <color theme="1"/>
      <name val="ＤＦＧ平成明朝体W7"/>
      <family val="1"/>
      <charset val="128"/>
    </font>
    <font>
      <sz val="11"/>
      <color theme="1"/>
      <name val="ＤＦＧ平成明朝体W7"/>
      <family val="1"/>
      <charset val="128"/>
    </font>
    <font>
      <sz val="8.5"/>
      <color theme="1"/>
      <name val="ＤＦＧ平成明朝体W7"/>
      <family val="1"/>
      <charset val="128"/>
    </font>
    <font>
      <sz val="18"/>
      <color theme="1"/>
      <name val="ＤＦＧ平成明朝体W7"/>
      <family val="1"/>
      <charset val="128"/>
    </font>
    <font>
      <sz val="12"/>
      <color theme="1"/>
      <name val="ＤＦＧ平成明朝体W7"/>
      <family val="1"/>
      <charset val="128"/>
    </font>
    <font>
      <sz val="10"/>
      <color theme="1"/>
      <name val="ＤＦＧ平成明朝体W7"/>
      <family val="1"/>
      <charset val="128"/>
    </font>
    <font>
      <sz val="14"/>
      <color theme="1"/>
      <name val="ＤＦＧ平成明朝体W7"/>
      <family val="1"/>
      <charset val="128"/>
    </font>
    <font>
      <b/>
      <sz val="16"/>
      <color indexed="8"/>
      <name val="ＭＳ Ｐゴシック"/>
      <family val="3"/>
      <charset val="128"/>
      <scheme val="minor"/>
    </font>
    <font>
      <sz val="16"/>
      <name val="ＭＳ Ｐゴシック"/>
      <family val="3"/>
      <charset val="128"/>
    </font>
    <font>
      <b/>
      <sz val="12"/>
      <color indexed="8"/>
      <name val="ＭＳ Ｐゴシック"/>
      <family val="3"/>
      <charset val="128"/>
      <scheme val="minor"/>
    </font>
    <font>
      <sz val="12"/>
      <color indexed="8"/>
      <name val="ＭＳ Ｐゴシック"/>
      <family val="3"/>
      <charset val="128"/>
      <scheme val="minor"/>
    </font>
    <font>
      <sz val="12"/>
      <color indexed="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top/>
      <bottom/>
      <diagonal/>
    </border>
    <border>
      <left/>
      <right style="thin">
        <color indexed="8"/>
      </right>
      <top/>
      <bottom style="medium">
        <color indexed="64"/>
      </bottom>
      <diagonal/>
    </border>
    <border>
      <left style="thin">
        <color indexed="8"/>
      </left>
      <right/>
      <top/>
      <bottom style="medium">
        <color indexed="64"/>
      </bottom>
      <diagonal/>
    </border>
    <border>
      <left/>
      <right/>
      <top/>
      <bottom style="medium">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thin">
        <color indexed="64"/>
      </top>
      <bottom style="thin">
        <color indexed="64"/>
      </bottom>
      <diagonal/>
    </border>
    <border>
      <left/>
      <right style="double">
        <color indexed="8"/>
      </right>
      <top/>
      <bottom/>
      <diagonal/>
    </border>
    <border>
      <left style="double">
        <color indexed="8"/>
      </left>
      <right style="thin">
        <color indexed="8"/>
      </right>
      <top/>
      <bottom/>
      <diagonal/>
    </border>
    <border>
      <left/>
      <right/>
      <top style="thin">
        <color indexed="64"/>
      </top>
      <bottom/>
      <diagonal/>
    </border>
    <border>
      <left style="double">
        <color indexed="8"/>
      </left>
      <right/>
      <top/>
      <bottom/>
      <diagonal/>
    </border>
    <border>
      <left/>
      <right style="double">
        <color indexed="8"/>
      </right>
      <top/>
      <bottom style="medium">
        <color indexed="64"/>
      </bottom>
      <diagonal/>
    </border>
    <border>
      <left style="double">
        <color indexed="8"/>
      </left>
      <right/>
      <top/>
      <bottom style="medium">
        <color indexed="64"/>
      </bottom>
      <diagonal/>
    </border>
    <border>
      <left/>
      <right/>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style="thin">
        <color indexed="64"/>
      </top>
      <bottom style="thin">
        <color indexed="8"/>
      </bottom>
      <diagonal/>
    </border>
    <border>
      <left style="thin">
        <color indexed="8"/>
      </left>
      <right/>
      <top style="thin">
        <color indexed="64"/>
      </top>
      <bottom style="thin">
        <color indexed="64"/>
      </bottom>
      <diagonal/>
    </border>
    <border>
      <left/>
      <right/>
      <top style="medium">
        <color indexed="64"/>
      </top>
      <bottom style="thin">
        <color indexed="8"/>
      </bottom>
      <diagonal/>
    </border>
    <border>
      <left style="thin">
        <color indexed="64"/>
      </left>
      <right/>
      <top style="medium">
        <color indexed="64"/>
      </top>
      <bottom style="thin">
        <color indexed="8"/>
      </bottom>
      <diagonal/>
    </border>
    <border>
      <left/>
      <right/>
      <top style="thin">
        <color indexed="8"/>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8"/>
      </top>
      <bottom/>
      <diagonal/>
    </border>
    <border>
      <left/>
      <right style="thin">
        <color indexed="64"/>
      </right>
      <top/>
      <bottom style="thin">
        <color indexed="8"/>
      </bottom>
      <diagonal/>
    </border>
    <border>
      <left/>
      <right style="thin">
        <color indexed="8"/>
      </right>
      <top/>
      <bottom style="thin">
        <color indexed="8"/>
      </bottom>
      <diagonal/>
    </border>
    <border>
      <left style="thin">
        <color indexed="64"/>
      </left>
      <right/>
      <top style="thin">
        <color indexed="8"/>
      </top>
      <bottom/>
      <diagonal/>
    </border>
    <border>
      <left style="thin">
        <color indexed="64"/>
      </left>
      <right style="thin">
        <color indexed="64"/>
      </right>
      <top/>
      <bottom/>
      <diagonal/>
    </border>
    <border>
      <left style="thin">
        <color indexed="8"/>
      </left>
      <right/>
      <top style="thin">
        <color indexed="8"/>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bottom style="thin">
        <color indexed="8"/>
      </bottom>
      <diagonal/>
    </border>
    <border>
      <left/>
      <right style="thin">
        <color indexed="8"/>
      </right>
      <top style="medium">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indexed="64"/>
      </left>
      <right/>
      <top style="medium">
        <color indexed="8"/>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64"/>
      </top>
      <bottom style="thin">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double">
        <color indexed="8"/>
      </right>
      <top style="medium">
        <color indexed="8"/>
      </top>
      <bottom/>
      <diagonal/>
    </border>
    <border>
      <left style="thin">
        <color indexed="8"/>
      </left>
      <right style="double">
        <color indexed="8"/>
      </right>
      <top/>
      <bottom style="thin">
        <color indexed="8"/>
      </bottom>
      <diagonal/>
    </border>
    <border>
      <left style="double">
        <color indexed="8"/>
      </left>
      <right style="thin">
        <color indexed="8"/>
      </right>
      <top style="medium">
        <color indexed="8"/>
      </top>
      <bottom/>
      <diagonal/>
    </border>
    <border>
      <left style="double">
        <color indexed="8"/>
      </left>
      <right style="thin">
        <color indexed="8"/>
      </right>
      <top/>
      <bottom style="thin">
        <color indexed="8"/>
      </bottom>
      <diagonal/>
    </border>
    <border>
      <left style="thin">
        <color indexed="8"/>
      </left>
      <right style="thin">
        <color indexed="8"/>
      </right>
      <top/>
      <bottom style="medium">
        <color indexed="64"/>
      </bottom>
      <diagonal/>
    </border>
  </borders>
  <cellStyleXfs count="48">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6" fontId="1" fillId="0" borderId="0" applyFont="0" applyFill="0" applyBorder="0" applyAlignment="0" applyProtection="0"/>
    <xf numFmtId="0" fontId="22" fillId="7" borderId="4" applyNumberFormat="0" applyAlignment="0" applyProtection="0">
      <alignment vertical="center"/>
    </xf>
    <xf numFmtId="0" fontId="1" fillId="0" borderId="0"/>
    <xf numFmtId="0" fontId="5" fillId="0" borderId="0"/>
    <xf numFmtId="0" fontId="23" fillId="4" borderId="0" applyNumberFormat="0" applyBorder="0" applyAlignment="0" applyProtection="0">
      <alignment vertical="center"/>
    </xf>
  </cellStyleXfs>
  <cellXfs count="604">
    <xf numFmtId="0" fontId="0" fillId="0" borderId="0" xfId="0"/>
    <xf numFmtId="0" fontId="25" fillId="0" borderId="0" xfId="28" applyFont="1" applyBorder="1" applyAlignment="1" applyProtection="1"/>
    <xf numFmtId="0" fontId="26" fillId="0" borderId="0" xfId="0" applyFont="1"/>
    <xf numFmtId="0" fontId="26" fillId="0" borderId="0" xfId="0" applyFont="1" applyAlignment="1"/>
    <xf numFmtId="0" fontId="26" fillId="0" borderId="0" xfId="0" applyFont="1" applyBorder="1" applyAlignment="1"/>
    <xf numFmtId="0" fontId="26" fillId="0" borderId="10" xfId="0" applyFont="1" applyBorder="1"/>
    <xf numFmtId="0" fontId="26" fillId="0" borderId="10" xfId="0" applyFont="1" applyBorder="1" applyAlignment="1">
      <alignment horizontal="right"/>
    </xf>
    <xf numFmtId="0" fontId="28" fillId="0" borderId="11" xfId="0" applyFont="1" applyBorder="1" applyAlignment="1">
      <alignment horizontal="centerContinuous"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3" xfId="0" applyFont="1" applyBorder="1" applyAlignment="1">
      <alignment horizontal="center" vertical="center"/>
    </xf>
    <xf numFmtId="37" fontId="29" fillId="0" borderId="0" xfId="0" applyNumberFormat="1" applyFont="1" applyAlignment="1">
      <alignment vertical="center"/>
    </xf>
    <xf numFmtId="37" fontId="29" fillId="0" borderId="0" xfId="0" applyNumberFormat="1" applyFont="1" applyBorder="1" applyAlignment="1">
      <alignment vertical="center"/>
    </xf>
    <xf numFmtId="0" fontId="28" fillId="0" borderId="13" xfId="0" quotePrefix="1" applyFont="1" applyBorder="1" applyAlignment="1">
      <alignment horizontal="center" vertical="center"/>
    </xf>
    <xf numFmtId="37" fontId="29" fillId="0" borderId="14" xfId="0" applyNumberFormat="1" applyFont="1" applyBorder="1" applyAlignment="1">
      <alignment vertical="center"/>
    </xf>
    <xf numFmtId="0" fontId="28" fillId="0" borderId="15" xfId="0" quotePrefix="1" applyFont="1" applyBorder="1" applyAlignment="1">
      <alignment horizontal="center" vertical="center"/>
    </xf>
    <xf numFmtId="37" fontId="29" fillId="0" borderId="16" xfId="0" applyNumberFormat="1" applyFont="1" applyBorder="1" applyAlignment="1">
      <alignment vertical="center"/>
    </xf>
    <xf numFmtId="37" fontId="29" fillId="0" borderId="17" xfId="0" applyNumberFormat="1" applyFont="1" applyBorder="1" applyAlignment="1">
      <alignment vertical="center"/>
    </xf>
    <xf numFmtId="0" fontId="26" fillId="0" borderId="0" xfId="0" applyFont="1" applyBorder="1"/>
    <xf numFmtId="0" fontId="26" fillId="0" borderId="10" xfId="0" applyFont="1" applyBorder="1" applyAlignment="1">
      <alignment vertical="center"/>
    </xf>
    <xf numFmtId="0" fontId="26" fillId="0" borderId="10" xfId="0" applyFont="1" applyBorder="1" applyAlignment="1">
      <alignment horizontal="right" vertical="center"/>
    </xf>
    <xf numFmtId="0" fontId="28" fillId="0" borderId="18" xfId="0" applyFont="1" applyBorder="1" applyAlignment="1">
      <alignment vertical="center"/>
    </xf>
    <xf numFmtId="0" fontId="28" fillId="0" borderId="19" xfId="0" applyFont="1" applyBorder="1" applyAlignment="1">
      <alignment vertical="center"/>
    </xf>
    <xf numFmtId="0" fontId="28" fillId="0" borderId="11" xfId="0" applyFont="1" applyBorder="1" applyAlignment="1">
      <alignment horizontal="center" vertical="center"/>
    </xf>
    <xf numFmtId="37" fontId="29" fillId="0" borderId="0" xfId="0" applyNumberFormat="1" applyFont="1" applyAlignment="1" applyProtection="1">
      <alignment vertical="center"/>
    </xf>
    <xf numFmtId="37" fontId="29" fillId="0" borderId="0" xfId="0" applyNumberFormat="1" applyFont="1" applyBorder="1" applyAlignment="1" applyProtection="1">
      <alignment vertical="center"/>
    </xf>
    <xf numFmtId="37" fontId="29" fillId="0" borderId="0" xfId="0" applyNumberFormat="1" applyFont="1" applyBorder="1" applyAlignment="1" applyProtection="1">
      <alignment horizontal="right" vertical="center"/>
    </xf>
    <xf numFmtId="37" fontId="29" fillId="0" borderId="14" xfId="0" applyNumberFormat="1" applyFont="1" applyBorder="1" applyAlignment="1" applyProtection="1">
      <alignment horizontal="right" vertical="center"/>
    </xf>
    <xf numFmtId="37" fontId="29" fillId="0" borderId="16" xfId="0" applyNumberFormat="1" applyFont="1" applyBorder="1" applyAlignment="1" applyProtection="1">
      <alignment horizontal="right" vertical="center"/>
    </xf>
    <xf numFmtId="37" fontId="29" fillId="0" borderId="17" xfId="0" applyNumberFormat="1" applyFont="1" applyBorder="1" applyAlignment="1" applyProtection="1">
      <alignment horizontal="right" vertical="center"/>
    </xf>
    <xf numFmtId="0" fontId="26" fillId="0" borderId="0" xfId="0" applyFont="1" applyBorder="1" applyAlignment="1">
      <alignment vertical="center"/>
    </xf>
    <xf numFmtId="0" fontId="26" fillId="0" borderId="17" xfId="0" applyFont="1" applyBorder="1" applyAlignment="1">
      <alignment vertical="center"/>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0" xfId="0" applyFont="1" applyBorder="1" applyAlignment="1">
      <alignment horizontal="center" vertical="center"/>
    </xf>
    <xf numFmtId="179" fontId="29" fillId="0" borderId="0" xfId="0" applyNumberFormat="1" applyFont="1" applyAlignment="1">
      <alignment vertical="center"/>
    </xf>
    <xf numFmtId="180" fontId="29" fillId="0" borderId="0" xfId="0" applyNumberFormat="1" applyFont="1" applyAlignment="1" applyProtection="1">
      <alignment vertical="center"/>
    </xf>
    <xf numFmtId="179" fontId="29" fillId="0" borderId="0" xfId="0" applyNumberFormat="1" applyFont="1" applyBorder="1" applyAlignment="1">
      <alignment vertical="center"/>
    </xf>
    <xf numFmtId="180" fontId="29" fillId="0" borderId="0" xfId="0" applyNumberFormat="1" applyFont="1" applyBorder="1" applyAlignment="1">
      <alignment vertical="center"/>
    </xf>
    <xf numFmtId="179" fontId="29" fillId="0" borderId="16" xfId="0" applyNumberFormat="1" applyFont="1" applyBorder="1" applyAlignment="1">
      <alignment vertical="center"/>
    </xf>
    <xf numFmtId="179" fontId="29" fillId="0" borderId="17" xfId="0" applyNumberFormat="1" applyFont="1" applyBorder="1" applyAlignment="1">
      <alignment vertical="center"/>
    </xf>
    <xf numFmtId="180" fontId="29" fillId="0" borderId="17" xfId="0" applyNumberFormat="1" applyFont="1" applyBorder="1" applyAlignment="1">
      <alignment vertical="center"/>
    </xf>
    <xf numFmtId="0" fontId="25" fillId="0" borderId="0" xfId="28" applyFont="1" applyAlignment="1" applyProtection="1"/>
    <xf numFmtId="176" fontId="28" fillId="0" borderId="0" xfId="0" applyNumberFormat="1" applyFont="1" applyBorder="1" applyAlignment="1" applyProtection="1">
      <alignment vertical="center"/>
    </xf>
    <xf numFmtId="176" fontId="28" fillId="0" borderId="0" xfId="0" applyNumberFormat="1" applyFont="1" applyBorder="1" applyAlignment="1" applyProtection="1">
      <alignment horizontal="distributed" vertical="center"/>
    </xf>
    <xf numFmtId="181" fontId="28" fillId="0" borderId="0" xfId="0" applyNumberFormat="1" applyFont="1" applyBorder="1" applyAlignment="1" applyProtection="1">
      <alignment horizontal="right" vertical="center"/>
    </xf>
    <xf numFmtId="0" fontId="28" fillId="0" borderId="0" xfId="0" applyFont="1" applyBorder="1" applyAlignment="1">
      <alignment horizontal="distributed" vertical="center"/>
    </xf>
    <xf numFmtId="181" fontId="28" fillId="0" borderId="0" xfId="0" applyNumberFormat="1" applyFont="1" applyAlignment="1" applyProtection="1">
      <alignment horizontal="right" vertical="center" wrapText="1"/>
    </xf>
    <xf numFmtId="176" fontId="28" fillId="0" borderId="17" xfId="0" applyNumberFormat="1" applyFont="1" applyBorder="1" applyAlignment="1" applyProtection="1">
      <alignment vertical="center"/>
    </xf>
    <xf numFmtId="0" fontId="28" fillId="0" borderId="17" xfId="0" applyFont="1" applyBorder="1" applyAlignment="1">
      <alignment horizontal="distributed" vertical="center"/>
    </xf>
    <xf numFmtId="181" fontId="28" fillId="0" borderId="17" xfId="0" applyNumberFormat="1" applyFont="1" applyBorder="1" applyAlignment="1" applyProtection="1">
      <alignment horizontal="right" vertical="center"/>
    </xf>
    <xf numFmtId="0" fontId="26" fillId="0" borderId="0" xfId="0" applyFont="1" applyBorder="1" applyAlignment="1">
      <alignment horizontal="left" vertical="center"/>
    </xf>
    <xf numFmtId="0" fontId="26" fillId="0" borderId="0" xfId="0" applyFont="1" applyAlignment="1">
      <alignment vertical="center"/>
    </xf>
    <xf numFmtId="0" fontId="28" fillId="0" borderId="10" xfId="0" applyFont="1" applyBorder="1" applyAlignment="1">
      <alignment horizontal="right" vertical="center"/>
    </xf>
    <xf numFmtId="37" fontId="28" fillId="0" borderId="0" xfId="0" applyNumberFormat="1" applyFont="1" applyAlignment="1" applyProtection="1">
      <alignment vertical="center"/>
    </xf>
    <xf numFmtId="37" fontId="28" fillId="0" borderId="21" xfId="0" applyNumberFormat="1" applyFont="1" applyBorder="1" applyAlignment="1" applyProtection="1">
      <alignment vertical="center"/>
    </xf>
    <xf numFmtId="0" fontId="28" fillId="0" borderId="22" xfId="0" applyFont="1" applyBorder="1" applyAlignment="1">
      <alignment horizontal="distributed" vertical="center"/>
    </xf>
    <xf numFmtId="38" fontId="28" fillId="0" borderId="14" xfId="34" applyFont="1" applyBorder="1" applyAlignment="1">
      <alignment vertical="center"/>
    </xf>
    <xf numFmtId="38" fontId="28" fillId="0" borderId="0" xfId="34" applyFont="1" applyAlignment="1">
      <alignment vertical="center"/>
    </xf>
    <xf numFmtId="38" fontId="28" fillId="0" borderId="23" xfId="34" applyFont="1" applyBorder="1" applyAlignment="1">
      <alignment vertical="center"/>
    </xf>
    <xf numFmtId="0" fontId="28" fillId="0" borderId="24" xfId="0" applyFont="1" applyBorder="1" applyAlignment="1">
      <alignment horizontal="distributed" vertical="center"/>
    </xf>
    <xf numFmtId="0" fontId="28" fillId="0" borderId="13" xfId="0" applyFont="1" applyBorder="1" applyAlignment="1">
      <alignment vertical="center"/>
    </xf>
    <xf numFmtId="0" fontId="28" fillId="0" borderId="14" xfId="0" applyFont="1" applyBorder="1" applyAlignment="1">
      <alignment vertical="center"/>
    </xf>
    <xf numFmtId="0" fontId="28" fillId="0" borderId="0" xfId="0" applyFont="1" applyAlignment="1">
      <alignment vertical="center"/>
    </xf>
    <xf numFmtId="0" fontId="28" fillId="0" borderId="13" xfId="0" applyFont="1" applyBorder="1" applyAlignment="1">
      <alignment horizontal="distributed" vertical="center"/>
    </xf>
    <xf numFmtId="38" fontId="28" fillId="0" borderId="14" xfId="34" applyFont="1" applyBorder="1" applyAlignment="1" applyProtection="1">
      <alignment vertical="center"/>
    </xf>
    <xf numFmtId="38" fontId="28" fillId="0" borderId="0" xfId="34" applyFont="1" applyAlignment="1" applyProtection="1">
      <alignment vertical="center"/>
    </xf>
    <xf numFmtId="38" fontId="28" fillId="0" borderId="21" xfId="34" applyFont="1" applyBorder="1" applyAlignment="1" applyProtection="1">
      <alignment vertical="center"/>
    </xf>
    <xf numFmtId="0" fontId="28" fillId="0" borderId="0" xfId="0" applyFont="1" applyAlignment="1">
      <alignment horizontal="distributed" vertical="center"/>
    </xf>
    <xf numFmtId="0" fontId="28" fillId="0" borderId="15" xfId="0" applyFont="1" applyBorder="1" applyAlignment="1">
      <alignment horizontal="distributed" vertical="center"/>
    </xf>
    <xf numFmtId="38" fontId="28" fillId="0" borderId="16" xfId="34" applyFont="1" applyBorder="1" applyAlignment="1">
      <alignment vertical="center"/>
    </xf>
    <xf numFmtId="38" fontId="28" fillId="0" borderId="17" xfId="34" applyFont="1" applyBorder="1" applyAlignment="1">
      <alignment vertical="center"/>
    </xf>
    <xf numFmtId="38" fontId="28" fillId="0" borderId="25" xfId="34" applyFont="1" applyBorder="1" applyAlignment="1">
      <alignment vertical="center"/>
    </xf>
    <xf numFmtId="0" fontId="28" fillId="0" borderId="26" xfId="0" applyFont="1" applyBorder="1" applyAlignment="1">
      <alignment horizontal="distributed" vertical="center"/>
    </xf>
    <xf numFmtId="0" fontId="29" fillId="0" borderId="0" xfId="0" applyFont="1" applyAlignment="1">
      <alignment vertical="center"/>
    </xf>
    <xf numFmtId="38" fontId="29" fillId="0" borderId="0" xfId="0" applyNumberFormat="1" applyFont="1" applyAlignment="1">
      <alignment vertical="center"/>
    </xf>
    <xf numFmtId="38" fontId="28" fillId="0" borderId="0" xfId="0" applyNumberFormat="1" applyFont="1" applyAlignment="1">
      <alignment vertical="center"/>
    </xf>
    <xf numFmtId="38" fontId="26" fillId="0" borderId="0" xfId="0" applyNumberFormat="1" applyFont="1" applyBorder="1" applyAlignment="1"/>
    <xf numFmtId="0" fontId="25" fillId="25" borderId="0" xfId="28" applyFont="1" applyFill="1" applyAlignment="1" applyProtection="1"/>
    <xf numFmtId="0" fontId="26" fillId="25" borderId="0" xfId="0" applyFont="1" applyFill="1" applyBorder="1" applyAlignment="1">
      <alignment vertical="center"/>
    </xf>
    <xf numFmtId="0" fontId="31" fillId="25" borderId="0" xfId="0" applyFont="1" applyFill="1" applyAlignment="1">
      <alignment vertical="center"/>
    </xf>
    <xf numFmtId="0" fontId="26" fillId="25" borderId="0" xfId="0" applyFont="1" applyFill="1" applyAlignment="1">
      <alignment vertical="center"/>
    </xf>
    <xf numFmtId="0" fontId="26" fillId="25" borderId="0" xfId="0" applyFont="1" applyFill="1" applyBorder="1" applyAlignment="1"/>
    <xf numFmtId="0" fontId="29" fillId="25" borderId="10" xfId="0" applyFont="1" applyFill="1" applyBorder="1" applyAlignment="1">
      <alignment vertical="center"/>
    </xf>
    <xf numFmtId="0" fontId="29" fillId="25" borderId="0" xfId="0" applyFont="1" applyFill="1" applyAlignment="1">
      <alignment horizontal="centerContinuous" vertical="center"/>
    </xf>
    <xf numFmtId="0" fontId="29" fillId="25" borderId="27" xfId="0" applyFont="1" applyFill="1" applyBorder="1" applyAlignment="1">
      <alignment vertical="center"/>
    </xf>
    <xf numFmtId="0" fontId="29" fillId="25" borderId="11" xfId="0" applyFont="1" applyFill="1" applyBorder="1" applyAlignment="1">
      <alignment horizontal="center" vertical="center"/>
    </xf>
    <xf numFmtId="38" fontId="29" fillId="25" borderId="0" xfId="34" applyFont="1" applyFill="1" applyAlignment="1">
      <alignment vertical="center"/>
    </xf>
    <xf numFmtId="38" fontId="29" fillId="25" borderId="0" xfId="34" applyFont="1" applyFill="1" applyBorder="1" applyAlignment="1">
      <alignment vertical="center"/>
    </xf>
    <xf numFmtId="38" fontId="29" fillId="25" borderId="0" xfId="34" applyFont="1" applyFill="1" applyBorder="1" applyAlignment="1"/>
    <xf numFmtId="0" fontId="29" fillId="25" borderId="0" xfId="0" applyFont="1" applyFill="1" applyBorder="1" applyAlignment="1"/>
    <xf numFmtId="177" fontId="29" fillId="25" borderId="0" xfId="34" applyNumberFormat="1" applyFont="1" applyFill="1" applyAlignment="1">
      <alignment vertical="center"/>
    </xf>
    <xf numFmtId="0" fontId="29" fillId="25" borderId="0" xfId="0" applyFont="1" applyFill="1" applyAlignment="1">
      <alignment vertical="center"/>
    </xf>
    <xf numFmtId="38" fontId="29" fillId="25" borderId="14" xfId="34" applyFont="1" applyFill="1" applyBorder="1" applyAlignment="1">
      <alignment vertical="center"/>
    </xf>
    <xf numFmtId="179" fontId="29" fillId="25" borderId="0" xfId="0" applyNumberFormat="1" applyFont="1" applyFill="1" applyBorder="1" applyAlignment="1">
      <alignment horizontal="right"/>
    </xf>
    <xf numFmtId="179" fontId="29" fillId="25" borderId="0" xfId="34" applyNumberFormat="1" applyFont="1" applyFill="1" applyAlignment="1">
      <alignment horizontal="right" vertical="center"/>
    </xf>
    <xf numFmtId="38" fontId="29" fillId="25" borderId="0" xfId="34" applyFont="1" applyFill="1" applyAlignment="1">
      <alignment horizontal="right" vertical="center"/>
    </xf>
    <xf numFmtId="179" fontId="26" fillId="25" borderId="0" xfId="0" applyNumberFormat="1" applyFont="1" applyFill="1" applyBorder="1" applyAlignment="1">
      <alignment horizontal="right"/>
    </xf>
    <xf numFmtId="38" fontId="29" fillId="25" borderId="0" xfId="34" applyFont="1" applyFill="1" applyAlignment="1" applyProtection="1">
      <alignment horizontal="right" vertical="center"/>
    </xf>
    <xf numFmtId="38" fontId="29" fillId="25" borderId="14" xfId="34" applyFont="1" applyFill="1" applyBorder="1" applyAlignment="1" applyProtection="1">
      <alignment vertical="center"/>
    </xf>
    <xf numFmtId="38" fontId="29" fillId="25" borderId="0" xfId="34" applyFont="1" applyFill="1" applyAlignment="1" applyProtection="1">
      <alignment vertical="center"/>
    </xf>
    <xf numFmtId="0" fontId="29" fillId="25" borderId="0" xfId="0" applyFont="1" applyFill="1" applyAlignment="1">
      <alignment horizontal="left" vertical="center"/>
    </xf>
    <xf numFmtId="0" fontId="29" fillId="25" borderId="0" xfId="0" applyFont="1" applyFill="1" applyBorder="1" applyAlignment="1">
      <alignment vertical="center"/>
    </xf>
    <xf numFmtId="0" fontId="29" fillId="25" borderId="17" xfId="0" applyFont="1" applyFill="1" applyBorder="1" applyAlignment="1">
      <alignment vertical="center"/>
    </xf>
    <xf numFmtId="38" fontId="29" fillId="25" borderId="16" xfId="34" applyFont="1" applyFill="1" applyBorder="1" applyAlignment="1">
      <alignment vertical="center"/>
    </xf>
    <xf numFmtId="38" fontId="29" fillId="25" borderId="17" xfId="34" applyFont="1" applyFill="1" applyBorder="1" applyAlignment="1">
      <alignment vertical="center"/>
    </xf>
    <xf numFmtId="179" fontId="29" fillId="25" borderId="17" xfId="34" applyNumberFormat="1" applyFont="1" applyFill="1" applyBorder="1" applyAlignment="1">
      <alignment horizontal="right" vertical="center"/>
    </xf>
    <xf numFmtId="38" fontId="29" fillId="25" borderId="17" xfId="34" applyFont="1" applyFill="1" applyBorder="1" applyAlignment="1">
      <alignment horizontal="right" vertical="center"/>
    </xf>
    <xf numFmtId="0" fontId="28" fillId="0" borderId="27" xfId="0" applyFont="1" applyBorder="1" applyAlignment="1">
      <alignment horizontal="center" vertical="center"/>
    </xf>
    <xf numFmtId="0" fontId="28" fillId="0" borderId="27" xfId="0" applyFont="1" applyFill="1" applyBorder="1" applyAlignment="1">
      <alignment horizontal="distributed"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justify" vertical="center" wrapText="1"/>
    </xf>
    <xf numFmtId="37" fontId="28" fillId="0" borderId="11" xfId="0" applyNumberFormat="1" applyFont="1" applyFill="1" applyBorder="1" applyAlignment="1" applyProtection="1">
      <alignment horizontal="center" vertical="center" wrapText="1"/>
    </xf>
    <xf numFmtId="0" fontId="28" fillId="0" borderId="12" xfId="0" applyFont="1" applyFill="1" applyBorder="1" applyAlignment="1">
      <alignment horizontal="left" vertical="center"/>
    </xf>
    <xf numFmtId="0" fontId="28" fillId="0" borderId="0" xfId="0" applyFont="1"/>
    <xf numFmtId="37" fontId="28" fillId="0" borderId="0" xfId="0" applyNumberFormat="1" applyFont="1" applyProtection="1"/>
    <xf numFmtId="37" fontId="26" fillId="0" borderId="0" xfId="0" applyNumberFormat="1" applyFont="1" applyBorder="1" applyAlignment="1"/>
    <xf numFmtId="0" fontId="28" fillId="0" borderId="13" xfId="0" applyFont="1" applyBorder="1" applyAlignment="1">
      <alignment horizontal="distributed"/>
    </xf>
    <xf numFmtId="0" fontId="28" fillId="0" borderId="0" xfId="0" applyFont="1" applyAlignment="1">
      <alignment horizontal="centerContinuous"/>
    </xf>
    <xf numFmtId="0" fontId="28" fillId="0" borderId="17" xfId="0" applyFont="1" applyBorder="1" applyAlignment="1">
      <alignment horizontal="centerContinuous"/>
    </xf>
    <xf numFmtId="0" fontId="28" fillId="24" borderId="0" xfId="0" applyFont="1" applyFill="1" applyAlignment="1"/>
    <xf numFmtId="0" fontId="28" fillId="0" borderId="0" xfId="0" applyFont="1" applyBorder="1"/>
    <xf numFmtId="0" fontId="28" fillId="0" borderId="0" xfId="0" applyFont="1" applyBorder="1" applyAlignment="1"/>
    <xf numFmtId="0" fontId="28" fillId="24" borderId="0" xfId="0" applyFont="1" applyFill="1"/>
    <xf numFmtId="0" fontId="33" fillId="0" borderId="0" xfId="0" applyFont="1" applyBorder="1" applyAlignment="1"/>
    <xf numFmtId="0" fontId="33" fillId="0" borderId="0" xfId="0" applyFont="1" applyBorder="1" applyAlignment="1">
      <alignment horizontal="center" vertical="center"/>
    </xf>
    <xf numFmtId="0" fontId="33" fillId="0" borderId="0" xfId="0" applyFont="1" applyBorder="1" applyAlignment="1">
      <alignment horizontal="center" vertical="center" wrapText="1"/>
    </xf>
    <xf numFmtId="0" fontId="33" fillId="0" borderId="0" xfId="0" applyFont="1" applyBorder="1" applyAlignment="1">
      <alignment horizontal="center"/>
    </xf>
    <xf numFmtId="37" fontId="33" fillId="0" borderId="0" xfId="0" applyNumberFormat="1" applyFont="1" applyBorder="1" applyAlignment="1" applyProtection="1">
      <alignment horizontal="center"/>
    </xf>
    <xf numFmtId="37" fontId="33" fillId="0" borderId="0" xfId="0" applyNumberFormat="1" applyFont="1" applyBorder="1" applyAlignment="1" applyProtection="1"/>
    <xf numFmtId="37" fontId="33" fillId="0" borderId="0" xfId="0" applyNumberFormat="1" applyFont="1" applyBorder="1" applyAlignment="1" applyProtection="1">
      <alignment horizontal="right"/>
    </xf>
    <xf numFmtId="0" fontId="33" fillId="0" borderId="0" xfId="0" applyFont="1" applyBorder="1" applyAlignment="1">
      <alignment horizontal="distributed" vertical="center"/>
    </xf>
    <xf numFmtId="0" fontId="33" fillId="0" borderId="0" xfId="0" applyFont="1" applyBorder="1" applyAlignment="1">
      <alignment horizontal="distributed"/>
    </xf>
    <xf numFmtId="0" fontId="33" fillId="0" borderId="0" xfId="0" applyFont="1" applyBorder="1" applyAlignment="1">
      <alignment horizontal="distributed" vertical="top"/>
    </xf>
    <xf numFmtId="0" fontId="33" fillId="0" borderId="0" xfId="0" applyFont="1" applyBorder="1" applyAlignment="1">
      <alignment horizontal="center" vertical="top"/>
    </xf>
    <xf numFmtId="6" fontId="33" fillId="0" borderId="0" xfId="43" applyFont="1" applyBorder="1" applyAlignment="1">
      <alignment horizontal="center" vertical="top"/>
    </xf>
    <xf numFmtId="0" fontId="33" fillId="0" borderId="0" xfId="0" applyFont="1" applyBorder="1" applyAlignment="1">
      <alignment horizontal="right"/>
    </xf>
    <xf numFmtId="0" fontId="33" fillId="0" borderId="0" xfId="0" applyFont="1" applyBorder="1" applyAlignment="1">
      <alignment horizontal="centerContinuous" vertical="center"/>
    </xf>
    <xf numFmtId="37" fontId="26" fillId="0" borderId="0" xfId="0" applyNumberFormat="1" applyFont="1" applyBorder="1" applyAlignment="1" applyProtection="1">
      <alignment horizontal="right"/>
    </xf>
    <xf numFmtId="37" fontId="26" fillId="0" borderId="0" xfId="0" applyNumberFormat="1" applyFont="1" applyBorder="1" applyAlignment="1" applyProtection="1"/>
    <xf numFmtId="0" fontId="26" fillId="0" borderId="0" xfId="0" applyFont="1" applyBorder="1" applyAlignment="1">
      <alignment horizontal="center" vertical="center"/>
    </xf>
    <xf numFmtId="0" fontId="26" fillId="0" borderId="0" xfId="0" applyFont="1" applyBorder="1" applyAlignment="1">
      <alignment horizontal="center"/>
    </xf>
    <xf numFmtId="0" fontId="26" fillId="0" borderId="0" xfId="0" applyFont="1" applyBorder="1" applyAlignment="1">
      <alignment horizontal="center" vertical="top"/>
    </xf>
    <xf numFmtId="0" fontId="26" fillId="0" borderId="0" xfId="0" quotePrefix="1" applyFont="1" applyBorder="1" applyAlignment="1">
      <alignment horizontal="center"/>
    </xf>
    <xf numFmtId="0" fontId="26" fillId="0" borderId="0" xfId="0" applyFont="1" applyBorder="1" applyAlignment="1">
      <alignment horizontal="right"/>
    </xf>
    <xf numFmtId="0" fontId="28" fillId="0" borderId="14" xfId="0" applyFont="1" applyBorder="1" applyAlignment="1">
      <alignment horizontal="center" vertical="center"/>
    </xf>
    <xf numFmtId="0" fontId="28" fillId="0" borderId="27" xfId="0" applyFont="1" applyBorder="1" applyAlignment="1">
      <alignment vertical="center"/>
    </xf>
    <xf numFmtId="0" fontId="28" fillId="0" borderId="11" xfId="0" applyFont="1" applyBorder="1" applyAlignment="1">
      <alignment vertical="center"/>
    </xf>
    <xf numFmtId="37" fontId="29" fillId="0" borderId="14" xfId="0" applyNumberFormat="1" applyFont="1" applyBorder="1" applyAlignment="1">
      <alignment horizontal="right" vertical="center"/>
    </xf>
    <xf numFmtId="37" fontId="29" fillId="0" borderId="0" xfId="0" applyNumberFormat="1" applyFont="1" applyBorder="1" applyAlignment="1">
      <alignment horizontal="right" vertical="center"/>
    </xf>
    <xf numFmtId="179" fontId="29" fillId="0" borderId="0" xfId="0" applyNumberFormat="1" applyFont="1" applyBorder="1" applyAlignment="1">
      <alignment horizontal="right" vertical="center"/>
    </xf>
    <xf numFmtId="0" fontId="28" fillId="0" borderId="28" xfId="0" quotePrefix="1" applyFont="1" applyBorder="1" applyAlignment="1">
      <alignment horizontal="center" vertical="center"/>
    </xf>
    <xf numFmtId="37" fontId="29" fillId="0" borderId="29" xfId="0" applyNumberFormat="1" applyFont="1" applyBorder="1" applyAlignment="1">
      <alignment horizontal="right" vertical="center"/>
    </xf>
    <xf numFmtId="37" fontId="29" fillId="0" borderId="10" xfId="0" applyNumberFormat="1" applyFont="1" applyBorder="1" applyAlignment="1">
      <alignment horizontal="right" vertical="center"/>
    </xf>
    <xf numFmtId="177" fontId="29" fillId="0" borderId="10" xfId="0" applyNumberFormat="1" applyFont="1" applyBorder="1" applyAlignment="1">
      <alignment horizontal="right" vertical="center"/>
    </xf>
    <xf numFmtId="37" fontId="29" fillId="0" borderId="10" xfId="0" applyNumberFormat="1" applyFont="1" applyBorder="1" applyAlignment="1">
      <alignment vertical="center"/>
    </xf>
    <xf numFmtId="178" fontId="29" fillId="0" borderId="0" xfId="0" applyNumberFormat="1" applyFont="1" applyFill="1" applyBorder="1" applyAlignment="1">
      <alignment horizontal="right" vertical="center"/>
    </xf>
    <xf numFmtId="0" fontId="28" fillId="0" borderId="0" xfId="0" applyFont="1" applyBorder="1" applyAlignment="1">
      <alignment vertical="center"/>
    </xf>
    <xf numFmtId="176" fontId="28" fillId="0" borderId="0" xfId="0" applyNumberFormat="1" applyFont="1" applyFill="1" applyBorder="1" applyAlignment="1">
      <alignment vertical="center"/>
    </xf>
    <xf numFmtId="0" fontId="28" fillId="0" borderId="17" xfId="0" applyFont="1" applyBorder="1" applyAlignment="1">
      <alignment vertical="center"/>
    </xf>
    <xf numFmtId="0" fontId="28" fillId="0" borderId="30" xfId="0" applyFont="1" applyBorder="1" applyAlignment="1">
      <alignment horizontal="center" vertical="center"/>
    </xf>
    <xf numFmtId="38" fontId="28" fillId="0" borderId="0" xfId="0" applyNumberFormat="1" applyFont="1" applyBorder="1" applyAlignment="1">
      <alignment vertical="center"/>
    </xf>
    <xf numFmtId="38" fontId="28" fillId="0" borderId="0" xfId="0" applyNumberFormat="1" applyFont="1" applyBorder="1" applyAlignment="1" applyProtection="1">
      <alignment horizontal="right" vertical="center"/>
    </xf>
    <xf numFmtId="38" fontId="28" fillId="0" borderId="0" xfId="0" applyNumberFormat="1" applyFont="1" applyBorder="1" applyAlignment="1">
      <alignment horizontal="right" vertical="center"/>
    </xf>
    <xf numFmtId="38" fontId="28" fillId="0" borderId="14" xfId="0" applyNumberFormat="1" applyFont="1" applyBorder="1" applyAlignment="1">
      <alignment vertical="center"/>
    </xf>
    <xf numFmtId="180" fontId="28" fillId="0" borderId="0" xfId="0" applyNumberFormat="1" applyFont="1" applyBorder="1" applyAlignment="1">
      <alignment vertical="center"/>
    </xf>
    <xf numFmtId="38" fontId="28" fillId="0" borderId="16" xfId="0" applyNumberFormat="1" applyFont="1" applyBorder="1" applyAlignment="1">
      <alignment vertical="center"/>
    </xf>
    <xf numFmtId="38" fontId="28" fillId="0" borderId="17" xfId="0" applyNumberFormat="1" applyFont="1" applyBorder="1" applyAlignment="1">
      <alignment vertical="center"/>
    </xf>
    <xf numFmtId="180" fontId="28" fillId="0" borderId="17" xfId="0" applyNumberFormat="1" applyFont="1" applyBorder="1" applyAlignment="1">
      <alignment vertical="center"/>
    </xf>
    <xf numFmtId="0" fontId="29" fillId="0" borderId="17" xfId="0" applyFont="1" applyBorder="1" applyAlignment="1">
      <alignment horizontal="right" vertical="center"/>
    </xf>
    <xf numFmtId="0" fontId="28" fillId="0" borderId="31" xfId="0" applyFont="1" applyBorder="1" applyAlignment="1">
      <alignment horizontal="center" vertical="center"/>
    </xf>
    <xf numFmtId="37" fontId="28" fillId="0" borderId="31" xfId="0" applyNumberFormat="1" applyFont="1" applyBorder="1" applyAlignment="1" applyProtection="1">
      <alignment horizontal="center" vertical="center"/>
    </xf>
    <xf numFmtId="37" fontId="28" fillId="0" borderId="0" xfId="0" applyNumberFormat="1" applyFont="1" applyBorder="1" applyAlignment="1" applyProtection="1">
      <alignment horizontal="right" vertical="center"/>
    </xf>
    <xf numFmtId="37" fontId="28" fillId="0" borderId="14" xfId="0" applyNumberFormat="1" applyFont="1" applyBorder="1" applyAlignment="1" applyProtection="1">
      <alignment horizontal="right" vertical="center"/>
    </xf>
    <xf numFmtId="37" fontId="28" fillId="0" borderId="29" xfId="0" applyNumberFormat="1" applyFont="1" applyBorder="1" applyAlignment="1" applyProtection="1">
      <alignment horizontal="right" vertical="center"/>
    </xf>
    <xf numFmtId="37" fontId="28" fillId="0" borderId="10" xfId="0" applyNumberFormat="1" applyFont="1" applyBorder="1" applyAlignment="1" applyProtection="1">
      <alignment horizontal="right" vertical="center"/>
    </xf>
    <xf numFmtId="0" fontId="28" fillId="0" borderId="10" xfId="0" applyFont="1" applyBorder="1" applyAlignment="1">
      <alignment vertical="center"/>
    </xf>
    <xf numFmtId="0" fontId="29" fillId="0" borderId="0" xfId="0" applyFont="1" applyBorder="1" applyAlignment="1">
      <alignment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xf>
    <xf numFmtId="0" fontId="29" fillId="0" borderId="13" xfId="0" quotePrefix="1" applyFont="1" applyBorder="1" applyAlignment="1">
      <alignment horizontal="center" vertical="center"/>
    </xf>
    <xf numFmtId="0" fontId="29" fillId="0" borderId="28" xfId="0" quotePrefix="1"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11" xfId="0" applyFont="1" applyBorder="1" applyAlignment="1">
      <alignment horizontal="center" vertical="center"/>
    </xf>
    <xf numFmtId="37" fontId="26" fillId="0" borderId="34" xfId="0" applyNumberFormat="1" applyFont="1" applyBorder="1" applyAlignment="1" applyProtection="1">
      <alignment horizontal="right" vertical="center"/>
    </xf>
    <xf numFmtId="37" fontId="26" fillId="0" borderId="34" xfId="0" applyNumberFormat="1" applyFont="1" applyBorder="1" applyAlignment="1" applyProtection="1">
      <alignment horizontal="distributed" vertical="center"/>
    </xf>
    <xf numFmtId="37" fontId="26" fillId="0" borderId="0" xfId="0" applyNumberFormat="1" applyFont="1" applyBorder="1" applyAlignment="1" applyProtection="1">
      <alignment horizontal="right" vertical="center"/>
    </xf>
    <xf numFmtId="37" fontId="26" fillId="0" borderId="0" xfId="0" applyNumberFormat="1" applyFont="1" applyAlignment="1" applyProtection="1">
      <alignment horizontal="distributed" vertical="center"/>
    </xf>
    <xf numFmtId="37" fontId="26" fillId="0" borderId="0" xfId="0" applyNumberFormat="1" applyFont="1" applyBorder="1" applyAlignment="1" applyProtection="1">
      <alignment horizontal="distributed" vertical="center"/>
    </xf>
    <xf numFmtId="37" fontId="26" fillId="0" borderId="17" xfId="0" applyNumberFormat="1" applyFont="1" applyBorder="1" applyAlignment="1" applyProtection="1">
      <alignment horizontal="right" vertical="center"/>
    </xf>
    <xf numFmtId="37" fontId="26" fillId="0" borderId="17" xfId="0" applyNumberFormat="1" applyFont="1" applyBorder="1" applyAlignment="1" applyProtection="1">
      <alignment horizontal="distributed" vertical="center"/>
    </xf>
    <xf numFmtId="37" fontId="28" fillId="0" borderId="0" xfId="0" applyNumberFormat="1" applyFont="1" applyAlignment="1" applyProtection="1">
      <alignment horizontal="right" vertical="center"/>
    </xf>
    <xf numFmtId="37" fontId="28" fillId="0" borderId="35" xfId="0" applyNumberFormat="1" applyFont="1" applyBorder="1" applyAlignment="1" applyProtection="1">
      <alignment horizontal="right" vertical="center"/>
    </xf>
    <xf numFmtId="0" fontId="28" fillId="0" borderId="0" xfId="0" applyFont="1" applyBorder="1" applyAlignment="1">
      <alignment horizontal="right" vertical="center"/>
    </xf>
    <xf numFmtId="37" fontId="28" fillId="0" borderId="17" xfId="0" applyNumberFormat="1" applyFont="1" applyBorder="1" applyAlignment="1" applyProtection="1">
      <alignment horizontal="right" vertical="center"/>
    </xf>
    <xf numFmtId="0" fontId="28" fillId="0" borderId="36" xfId="0" applyFont="1" applyBorder="1" applyAlignment="1">
      <alignment horizontal="center" vertical="center"/>
    </xf>
    <xf numFmtId="38" fontId="28" fillId="0" borderId="0" xfId="34" applyFont="1" applyBorder="1" applyAlignment="1">
      <alignment vertical="center"/>
    </xf>
    <xf numFmtId="0" fontId="28" fillId="0" borderId="37" xfId="0" quotePrefix="1" applyFont="1" applyBorder="1" applyAlignment="1">
      <alignment horizontal="center" vertical="center"/>
    </xf>
    <xf numFmtId="0" fontId="28" fillId="0" borderId="37" xfId="0" applyFont="1" applyBorder="1" applyAlignment="1">
      <alignment vertical="center"/>
    </xf>
    <xf numFmtId="55" fontId="28" fillId="0" borderId="0" xfId="0" quotePrefix="1" applyNumberFormat="1" applyFont="1" applyAlignment="1">
      <alignment horizontal="center" vertical="center"/>
    </xf>
    <xf numFmtId="38" fontId="28" fillId="0" borderId="35" xfId="0" applyNumberFormat="1" applyFont="1" applyBorder="1" applyAlignment="1">
      <alignment vertical="center"/>
    </xf>
    <xf numFmtId="55" fontId="28" fillId="0" borderId="17" xfId="0" quotePrefix="1" applyNumberFormat="1" applyFont="1" applyBorder="1" applyAlignment="1">
      <alignment horizontal="center" vertical="center"/>
    </xf>
    <xf numFmtId="38" fontId="28" fillId="0" borderId="38" xfId="0" applyNumberFormat="1" applyFont="1" applyBorder="1" applyAlignment="1">
      <alignment vertical="center"/>
    </xf>
    <xf numFmtId="55" fontId="28" fillId="0" borderId="0" xfId="0" applyNumberFormat="1" applyFont="1" applyFill="1" applyBorder="1" applyAlignment="1">
      <alignment vertical="center"/>
    </xf>
    <xf numFmtId="0" fontId="28" fillId="0" borderId="13" xfId="0" applyFont="1" applyBorder="1" applyAlignment="1">
      <alignment horizontal="center" vertical="center"/>
    </xf>
    <xf numFmtId="0" fontId="28" fillId="0" borderId="13" xfId="0" quotePrefix="1" applyFont="1" applyBorder="1" applyAlignment="1">
      <alignment horizontal="center" vertical="center"/>
    </xf>
    <xf numFmtId="0" fontId="28" fillId="0" borderId="0" xfId="0" applyFont="1" applyFill="1" applyBorder="1" applyAlignment="1">
      <alignment horizontal="distributed" vertical="center" wrapText="1"/>
    </xf>
    <xf numFmtId="0" fontId="28" fillId="0" borderId="37" xfId="0" applyFont="1" applyBorder="1" applyAlignment="1">
      <alignment horizontal="center" vertical="center"/>
    </xf>
    <xf numFmtId="0" fontId="28" fillId="0" borderId="39" xfId="0" applyFont="1" applyBorder="1" applyAlignment="1">
      <alignment horizontal="center" vertical="center"/>
    </xf>
    <xf numFmtId="0" fontId="28" fillId="0" borderId="17" xfId="0" applyFont="1" applyBorder="1" applyAlignment="1">
      <alignment horizontal="right" vertical="center"/>
    </xf>
    <xf numFmtId="0" fontId="28" fillId="0" borderId="17" xfId="0" applyFont="1" applyBorder="1" applyAlignment="1">
      <alignment vertical="center"/>
    </xf>
    <xf numFmtId="38" fontId="28" fillId="0" borderId="0" xfId="35" applyFont="1" applyBorder="1" applyAlignment="1">
      <alignment vertical="center"/>
    </xf>
    <xf numFmtId="38" fontId="28" fillId="0" borderId="0" xfId="35" applyFont="1" applyAlignment="1">
      <alignment vertical="center"/>
    </xf>
    <xf numFmtId="38" fontId="28" fillId="0" borderId="17" xfId="35" applyFont="1" applyBorder="1" applyAlignment="1">
      <alignment vertical="center"/>
    </xf>
    <xf numFmtId="0" fontId="28" fillId="0" borderId="13" xfId="0" applyFont="1" applyBorder="1" applyAlignment="1">
      <alignment horizontal="center" vertical="center"/>
    </xf>
    <xf numFmtId="0" fontId="28" fillId="0" borderId="13" xfId="0" quotePrefix="1" applyFont="1" applyBorder="1" applyAlignment="1">
      <alignment horizontal="center" vertical="center"/>
    </xf>
    <xf numFmtId="0" fontId="33" fillId="0" borderId="10" xfId="45" applyFont="1" applyBorder="1"/>
    <xf numFmtId="0" fontId="33" fillId="0" borderId="0" xfId="45" applyFont="1" applyBorder="1" applyAlignment="1"/>
    <xf numFmtId="0" fontId="33" fillId="0" borderId="10" xfId="45" applyFont="1" applyBorder="1" applyAlignment="1">
      <alignment horizontal="right"/>
    </xf>
    <xf numFmtId="0" fontId="33" fillId="0" borderId="14" xfId="45" applyFont="1" applyBorder="1" applyAlignment="1">
      <alignment vertical="center"/>
    </xf>
    <xf numFmtId="0" fontId="33" fillId="0" borderId="14" xfId="45" applyFont="1" applyBorder="1" applyAlignment="1">
      <alignment horizontal="center" vertical="center"/>
    </xf>
    <xf numFmtId="0" fontId="33" fillId="0" borderId="11" xfId="45" applyFont="1" applyBorder="1" applyAlignment="1">
      <alignment horizontal="center" vertical="center"/>
    </xf>
    <xf numFmtId="0" fontId="33" fillId="0" borderId="11" xfId="45" applyFont="1" applyBorder="1" applyAlignment="1">
      <alignment vertical="center"/>
    </xf>
    <xf numFmtId="0" fontId="33" fillId="0" borderId="13" xfId="45" applyFont="1" applyBorder="1" applyAlignment="1">
      <alignment horizontal="center" vertical="center"/>
    </xf>
    <xf numFmtId="37" fontId="33" fillId="0" borderId="0" xfId="45" applyNumberFormat="1" applyFont="1" applyAlignment="1" applyProtection="1">
      <alignment vertical="center"/>
    </xf>
    <xf numFmtId="0" fontId="33" fillId="0" borderId="0" xfId="45" applyNumberFormat="1" applyFont="1" applyAlignment="1" applyProtection="1">
      <alignment vertical="center"/>
    </xf>
    <xf numFmtId="0" fontId="33" fillId="0" borderId="13" xfId="45" applyFont="1" applyBorder="1" applyAlignment="1">
      <alignment horizontal="left" vertical="center"/>
    </xf>
    <xf numFmtId="37" fontId="33" fillId="0" borderId="14" xfId="45" applyNumberFormat="1" applyFont="1" applyBorder="1" applyAlignment="1" applyProtection="1">
      <alignment vertical="center"/>
    </xf>
    <xf numFmtId="38" fontId="33" fillId="0" borderId="0" xfId="35" applyFont="1" applyAlignment="1" applyProtection="1">
      <alignment vertical="center"/>
    </xf>
    <xf numFmtId="176" fontId="33" fillId="0" borderId="0" xfId="45" applyNumberFormat="1" applyFont="1" applyAlignment="1" applyProtection="1">
      <alignment vertical="center"/>
    </xf>
    <xf numFmtId="0" fontId="33" fillId="0" borderId="13" xfId="45" applyFont="1" applyBorder="1" applyAlignment="1">
      <alignment vertical="center"/>
    </xf>
    <xf numFmtId="37" fontId="33" fillId="0" borderId="14" xfId="45" applyNumberFormat="1" applyFont="1" applyFill="1" applyBorder="1" applyAlignment="1" applyProtection="1">
      <alignment vertical="center"/>
    </xf>
    <xf numFmtId="37" fontId="33" fillId="0" borderId="0" xfId="45" applyNumberFormat="1" applyFont="1" applyFill="1" applyAlignment="1" applyProtection="1">
      <alignment vertical="center"/>
    </xf>
    <xf numFmtId="176" fontId="33" fillId="0" borderId="0" xfId="45" applyNumberFormat="1" applyFont="1" applyFill="1" applyAlignment="1" applyProtection="1">
      <alignment vertical="center"/>
    </xf>
    <xf numFmtId="38" fontId="33" fillId="0" borderId="0" xfId="35" applyFont="1" applyFill="1" applyAlignment="1" applyProtection="1">
      <alignment vertical="center"/>
    </xf>
    <xf numFmtId="37" fontId="33" fillId="0" borderId="0" xfId="45" applyNumberFormat="1" applyFont="1" applyFill="1" applyAlignment="1" applyProtection="1">
      <alignment horizontal="right" vertical="center"/>
    </xf>
    <xf numFmtId="38" fontId="33" fillId="0" borderId="0" xfId="35" applyFont="1" applyFill="1" applyAlignment="1">
      <alignment vertical="center"/>
    </xf>
    <xf numFmtId="0" fontId="33" fillId="0" borderId="0" xfId="45" applyFont="1" applyFill="1" applyAlignment="1">
      <alignment vertical="center"/>
    </xf>
    <xf numFmtId="38" fontId="33" fillId="0" borderId="0" xfId="35" applyFont="1" applyFill="1" applyAlignment="1" applyProtection="1">
      <alignment horizontal="right" vertical="center"/>
    </xf>
    <xf numFmtId="38" fontId="33" fillId="0" borderId="0" xfId="35" applyFont="1" applyFill="1" applyAlignment="1">
      <alignment horizontal="right" vertical="center"/>
    </xf>
    <xf numFmtId="0" fontId="33" fillId="0" borderId="13" xfId="45" applyFont="1" applyBorder="1" applyAlignment="1">
      <alignment horizontal="distributed" vertical="center"/>
    </xf>
    <xf numFmtId="0" fontId="33" fillId="0" borderId="15" xfId="45" applyFont="1" applyBorder="1" applyAlignment="1">
      <alignment horizontal="distributed" vertical="center"/>
    </xf>
    <xf numFmtId="0" fontId="33" fillId="0" borderId="10" xfId="45" applyFont="1" applyBorder="1" applyAlignment="1">
      <alignment vertical="center"/>
    </xf>
    <xf numFmtId="37" fontId="33" fillId="0" borderId="10" xfId="45" applyNumberFormat="1" applyFont="1" applyBorder="1" applyAlignment="1">
      <alignment vertical="center"/>
    </xf>
    <xf numFmtId="0" fontId="33" fillId="0" borderId="27" xfId="45" applyFont="1" applyBorder="1" applyAlignment="1">
      <alignment vertical="center"/>
    </xf>
    <xf numFmtId="0" fontId="33" fillId="0" borderId="11" xfId="45" applyFont="1" applyBorder="1" applyAlignment="1">
      <alignment horizontal="distributed" vertical="center" justifyLastLine="1"/>
    </xf>
    <xf numFmtId="0" fontId="33" fillId="0" borderId="11" xfId="45" applyFont="1" applyBorder="1" applyAlignment="1">
      <alignment horizontal="center" vertical="center" shrinkToFit="1"/>
    </xf>
    <xf numFmtId="38" fontId="33" fillId="0" borderId="0" xfId="35" applyFont="1" applyAlignment="1">
      <alignment vertical="center"/>
    </xf>
    <xf numFmtId="38" fontId="33" fillId="0" borderId="14" xfId="35" applyFont="1" applyFill="1" applyBorder="1" applyAlignment="1" applyProtection="1">
      <alignment vertical="center"/>
    </xf>
    <xf numFmtId="38" fontId="33" fillId="0" borderId="14" xfId="35" applyFont="1" applyFill="1" applyBorder="1" applyAlignment="1" applyProtection="1">
      <alignment horizontal="right" vertical="center"/>
    </xf>
    <xf numFmtId="38" fontId="33" fillId="0" borderId="14" xfId="35" applyFont="1" applyFill="1" applyBorder="1" applyAlignment="1">
      <alignment vertical="center"/>
    </xf>
    <xf numFmtId="0" fontId="33" fillId="0" borderId="0" xfId="45" applyFont="1" applyBorder="1" applyAlignment="1">
      <alignment horizontal="center" vertical="center"/>
    </xf>
    <xf numFmtId="0" fontId="33" fillId="0" borderId="27" xfId="45" applyFont="1" applyBorder="1" applyAlignment="1">
      <alignment horizontal="center" vertical="center"/>
    </xf>
    <xf numFmtId="0" fontId="33" fillId="0" borderId="40" xfId="45" applyFont="1" applyBorder="1" applyAlignment="1">
      <alignment horizontal="center" vertical="center" shrinkToFit="1"/>
    </xf>
    <xf numFmtId="0" fontId="33" fillId="0" borderId="41" xfId="45" applyFont="1" applyBorder="1" applyAlignment="1">
      <alignment horizontal="center" vertical="center"/>
    </xf>
    <xf numFmtId="0" fontId="33" fillId="0" borderId="0" xfId="45" applyNumberFormat="1" applyFont="1" applyAlignment="1">
      <alignment horizontal="right" vertical="center"/>
    </xf>
    <xf numFmtId="176" fontId="33" fillId="0" borderId="0" xfId="45" applyNumberFormat="1" applyFont="1" applyFill="1" applyAlignment="1" applyProtection="1">
      <alignment horizontal="right" vertical="center"/>
    </xf>
    <xf numFmtId="0" fontId="33" fillId="0" borderId="0" xfId="45" applyNumberFormat="1" applyFont="1" applyFill="1" applyAlignment="1" applyProtection="1">
      <alignment vertical="center"/>
    </xf>
    <xf numFmtId="0" fontId="33" fillId="0" borderId="17" xfId="45" applyNumberFormat="1" applyFont="1" applyFill="1" applyBorder="1" applyAlignment="1" applyProtection="1">
      <alignment vertical="center"/>
    </xf>
    <xf numFmtId="38" fontId="33" fillId="0" borderId="17" xfId="35" applyFont="1" applyFill="1" applyBorder="1" applyAlignment="1">
      <alignment vertical="center"/>
    </xf>
    <xf numFmtId="0" fontId="33" fillId="0" borderId="0" xfId="45" applyFont="1" applyAlignment="1">
      <alignment vertical="center"/>
    </xf>
    <xf numFmtId="0" fontId="33" fillId="0" borderId="13" xfId="45" quotePrefix="1" applyFont="1" applyBorder="1" applyAlignment="1">
      <alignment horizontal="center" vertical="center"/>
    </xf>
    <xf numFmtId="37" fontId="33" fillId="0" borderId="0" xfId="45" applyNumberFormat="1" applyFont="1" applyBorder="1" applyAlignment="1">
      <alignment vertical="center"/>
    </xf>
    <xf numFmtId="37" fontId="33" fillId="0" borderId="17" xfId="45" applyNumberFormat="1" applyFont="1" applyFill="1" applyBorder="1" applyAlignment="1" applyProtection="1">
      <alignment vertical="center"/>
    </xf>
    <xf numFmtId="176" fontId="33" fillId="0" borderId="17" xfId="45" applyNumberFormat="1" applyFont="1" applyFill="1" applyBorder="1" applyAlignment="1" applyProtection="1">
      <alignment vertical="center"/>
    </xf>
    <xf numFmtId="38" fontId="33" fillId="0" borderId="17" xfId="35" applyFont="1" applyFill="1" applyBorder="1" applyAlignment="1" applyProtection="1">
      <alignment vertical="center"/>
    </xf>
    <xf numFmtId="38" fontId="33" fillId="0" borderId="0" xfId="35" applyFont="1" applyBorder="1" applyAlignment="1">
      <alignment vertical="center"/>
    </xf>
    <xf numFmtId="0" fontId="33" fillId="0" borderId="0" xfId="45" applyNumberFormat="1" applyFont="1" applyBorder="1" applyAlignment="1">
      <alignment vertical="center"/>
    </xf>
    <xf numFmtId="38" fontId="29" fillId="0" borderId="0" xfId="34" applyFont="1" applyFill="1" applyBorder="1" applyAlignment="1">
      <alignment vertical="center"/>
    </xf>
    <xf numFmtId="38" fontId="29" fillId="0" borderId="14" xfId="34" applyFont="1" applyFill="1" applyBorder="1" applyAlignment="1">
      <alignment vertical="center"/>
    </xf>
    <xf numFmtId="3" fontId="29" fillId="0" borderId="29" xfId="0" applyNumberFormat="1" applyFont="1" applyFill="1" applyBorder="1" applyAlignment="1"/>
    <xf numFmtId="3" fontId="29" fillId="0" borderId="10" xfId="0" applyNumberFormat="1" applyFont="1" applyFill="1" applyBorder="1" applyAlignment="1"/>
    <xf numFmtId="0" fontId="29" fillId="0" borderId="10" xfId="0" applyFont="1" applyFill="1" applyBorder="1" applyAlignment="1"/>
    <xf numFmtId="0" fontId="26" fillId="0" borderId="0" xfId="0" applyFont="1" applyFill="1" applyBorder="1" applyAlignment="1"/>
    <xf numFmtId="0" fontId="26" fillId="0" borderId="0" xfId="0" applyFont="1" applyFill="1" applyBorder="1" applyAlignment="1">
      <alignment horizontal="center" vertical="center" shrinkToFit="1"/>
    </xf>
    <xf numFmtId="0" fontId="26" fillId="0" borderId="0" xfId="0" applyFont="1" applyFill="1" applyBorder="1" applyAlignment="1">
      <alignment vertical="center"/>
    </xf>
    <xf numFmtId="0" fontId="26" fillId="0" borderId="0" xfId="0" applyFont="1" applyFill="1" applyAlignment="1">
      <alignment vertical="center"/>
    </xf>
    <xf numFmtId="0" fontId="26" fillId="0" borderId="17" xfId="0" applyFont="1" applyFill="1" applyBorder="1" applyAlignment="1">
      <alignment vertical="center"/>
    </xf>
    <xf numFmtId="0" fontId="26" fillId="0" borderId="10" xfId="0" applyFont="1" applyFill="1" applyBorder="1" applyAlignment="1">
      <alignment vertical="center"/>
    </xf>
    <xf numFmtId="0" fontId="26" fillId="0" borderId="42" xfId="0" applyFont="1" applyFill="1" applyBorder="1" applyAlignment="1">
      <alignment vertical="center" shrinkToFit="1"/>
    </xf>
    <xf numFmtId="0" fontId="26" fillId="0" borderId="14" xfId="0" applyFont="1" applyFill="1" applyBorder="1" applyAlignment="1">
      <alignment horizontal="center" vertical="center" shrinkToFit="1"/>
    </xf>
    <xf numFmtId="0" fontId="26" fillId="0" borderId="43" xfId="0" applyFont="1" applyFill="1" applyBorder="1" applyAlignment="1">
      <alignment horizontal="center" vertical="center"/>
    </xf>
    <xf numFmtId="0" fontId="26" fillId="0" borderId="37" xfId="0" applyFont="1" applyFill="1" applyBorder="1" applyAlignment="1">
      <alignment vertical="center" shrinkToFit="1"/>
    </xf>
    <xf numFmtId="0" fontId="26" fillId="0" borderId="44" xfId="0" applyFont="1" applyFill="1" applyBorder="1" applyAlignment="1">
      <alignment horizontal="center" vertical="center" shrinkToFit="1"/>
    </xf>
    <xf numFmtId="0" fontId="26" fillId="0" borderId="45" xfId="0" applyFont="1" applyFill="1" applyBorder="1" applyAlignment="1">
      <alignment vertical="center"/>
    </xf>
    <xf numFmtId="0" fontId="28" fillId="0" borderId="27"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9" xfId="0" applyFont="1" applyFill="1" applyBorder="1" applyAlignment="1">
      <alignment vertical="center"/>
    </xf>
    <xf numFmtId="0" fontId="28" fillId="0" borderId="46" xfId="0" applyFont="1" applyFill="1" applyBorder="1" applyAlignment="1">
      <alignment horizontal="center" vertical="center"/>
    </xf>
    <xf numFmtId="0" fontId="28" fillId="0" borderId="34" xfId="0" applyFont="1" applyFill="1" applyBorder="1" applyAlignment="1">
      <alignment horizontal="center" vertical="center"/>
    </xf>
    <xf numFmtId="0" fontId="26" fillId="0" borderId="37" xfId="0" applyFont="1" applyFill="1" applyBorder="1" applyAlignment="1">
      <alignment horizontal="center" vertical="center"/>
    </xf>
    <xf numFmtId="37" fontId="28" fillId="0" borderId="47" xfId="0" applyNumberFormat="1" applyFont="1" applyFill="1" applyBorder="1" applyAlignment="1" applyProtection="1">
      <alignment vertical="center"/>
    </xf>
    <xf numFmtId="37" fontId="28" fillId="0" borderId="0" xfId="0" applyNumberFormat="1" applyFont="1" applyFill="1" applyAlignment="1" applyProtection="1">
      <alignment vertical="center"/>
    </xf>
    <xf numFmtId="37" fontId="26" fillId="0" borderId="48" xfId="0" applyNumberFormat="1" applyFont="1" applyFill="1" applyBorder="1" applyAlignment="1" applyProtection="1">
      <alignment vertical="center"/>
    </xf>
    <xf numFmtId="37" fontId="28" fillId="0" borderId="35" xfId="0" applyNumberFormat="1" applyFont="1" applyFill="1" applyBorder="1" applyAlignment="1" applyProtection="1">
      <alignment horizontal="center" vertical="center"/>
    </xf>
    <xf numFmtId="176" fontId="28" fillId="0" borderId="0" xfId="0" applyNumberFormat="1" applyFont="1" applyFill="1" applyBorder="1" applyAlignment="1" applyProtection="1">
      <alignment vertical="center"/>
    </xf>
    <xf numFmtId="176" fontId="28" fillId="0" borderId="0" xfId="0" applyNumberFormat="1" applyFont="1" applyFill="1" applyAlignment="1" applyProtection="1">
      <alignment vertical="center"/>
    </xf>
    <xf numFmtId="176" fontId="26" fillId="0" borderId="48" xfId="0" applyNumberFormat="1" applyFont="1" applyFill="1" applyBorder="1" applyAlignment="1" applyProtection="1">
      <alignment vertical="center"/>
    </xf>
    <xf numFmtId="0" fontId="26" fillId="0" borderId="49" xfId="0" applyFont="1" applyFill="1" applyBorder="1" applyAlignment="1"/>
    <xf numFmtId="0" fontId="28" fillId="0" borderId="0" xfId="0" applyFont="1" applyFill="1" applyBorder="1" applyAlignment="1">
      <alignment horizontal="distributed" vertical="center"/>
    </xf>
    <xf numFmtId="0" fontId="26" fillId="0" borderId="37" xfId="0" applyFont="1" applyFill="1" applyBorder="1" applyAlignment="1">
      <alignment vertical="center"/>
    </xf>
    <xf numFmtId="176" fontId="28" fillId="0" borderId="35" xfId="0" applyNumberFormat="1" applyFont="1" applyFill="1" applyBorder="1" applyAlignment="1" applyProtection="1">
      <alignment horizontal="right" vertical="center"/>
    </xf>
    <xf numFmtId="176" fontId="28" fillId="0" borderId="0" xfId="0" applyNumberFormat="1" applyFont="1" applyFill="1" applyAlignment="1" applyProtection="1">
      <alignment horizontal="right" vertical="center"/>
    </xf>
    <xf numFmtId="0" fontId="28" fillId="0" borderId="35" xfId="0" applyFont="1" applyFill="1" applyBorder="1" applyAlignment="1">
      <alignment horizontal="distributed" vertical="center"/>
    </xf>
    <xf numFmtId="176" fontId="28" fillId="0" borderId="14" xfId="0" applyNumberFormat="1" applyFont="1" applyFill="1" applyBorder="1" applyAlignment="1" applyProtection="1">
      <alignment vertical="center"/>
    </xf>
    <xf numFmtId="0" fontId="34" fillId="0" borderId="0" xfId="0" applyFont="1" applyFill="1" applyBorder="1" applyAlignment="1">
      <alignment vertical="center"/>
    </xf>
    <xf numFmtId="0" fontId="26" fillId="0" borderId="37" xfId="0" applyFont="1" applyFill="1" applyBorder="1" applyAlignment="1">
      <alignment horizontal="distributed" vertical="center"/>
    </xf>
    <xf numFmtId="176" fontId="28" fillId="0" borderId="35"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0" fontId="35" fillId="0" borderId="0" xfId="0" applyFont="1" applyFill="1" applyAlignment="1">
      <alignment vertical="center"/>
    </xf>
    <xf numFmtId="0" fontId="34" fillId="0" borderId="0" xfId="0" applyFont="1" applyFill="1" applyBorder="1" applyAlignment="1">
      <alignment horizontal="distributed" vertical="center"/>
    </xf>
    <xf numFmtId="0" fontId="26" fillId="0" borderId="48" xfId="0" applyFont="1" applyFill="1" applyBorder="1" applyAlignment="1">
      <alignment vertical="center"/>
    </xf>
    <xf numFmtId="0" fontId="26" fillId="0" borderId="35" xfId="0" applyFont="1" applyFill="1" applyBorder="1" applyAlignment="1"/>
    <xf numFmtId="37" fontId="28" fillId="0" borderId="35" xfId="0" applyNumberFormat="1" applyFont="1" applyFill="1" applyBorder="1" applyAlignment="1" applyProtection="1">
      <alignment horizontal="distributed" vertical="center"/>
    </xf>
    <xf numFmtId="176" fontId="28" fillId="0" borderId="37" xfId="0" applyNumberFormat="1" applyFont="1" applyFill="1" applyBorder="1" applyAlignment="1" applyProtection="1">
      <alignment horizontal="right" vertical="center"/>
    </xf>
    <xf numFmtId="0" fontId="28" fillId="0" borderId="35" xfId="0" applyFont="1" applyFill="1" applyBorder="1" applyAlignment="1">
      <alignment horizontal="right" vertical="center"/>
    </xf>
    <xf numFmtId="0" fontId="28" fillId="0" borderId="0" xfId="0" applyFont="1" applyFill="1" applyAlignment="1">
      <alignment horizontal="right" vertical="center"/>
    </xf>
    <xf numFmtId="0" fontId="28" fillId="0" borderId="37" xfId="0" applyFont="1" applyFill="1" applyBorder="1" applyAlignment="1">
      <alignment horizontal="right" vertical="center"/>
    </xf>
    <xf numFmtId="0" fontId="26" fillId="0" borderId="48" xfId="0" applyFont="1" applyFill="1" applyBorder="1" applyAlignment="1">
      <alignment horizontal="center" vertical="center"/>
    </xf>
    <xf numFmtId="176" fontId="28" fillId="0" borderId="37" xfId="0" applyNumberFormat="1" applyFont="1" applyFill="1" applyBorder="1" applyAlignment="1">
      <alignment horizontal="right" vertical="center"/>
    </xf>
    <xf numFmtId="0" fontId="34" fillId="0" borderId="37" xfId="0" applyFont="1" applyFill="1" applyBorder="1" applyAlignment="1">
      <alignment vertical="center" shrinkToFit="1"/>
    </xf>
    <xf numFmtId="176" fontId="26" fillId="0" borderId="48" xfId="0" applyNumberFormat="1" applyFont="1" applyFill="1" applyBorder="1" applyAlignment="1" applyProtection="1">
      <alignment horizontal="center" vertical="center"/>
    </xf>
    <xf numFmtId="176" fontId="28" fillId="0" borderId="0" xfId="0" applyNumberFormat="1" applyFont="1" applyFill="1" applyAlignment="1">
      <alignment vertical="center"/>
    </xf>
    <xf numFmtId="0" fontId="28" fillId="0" borderId="35" xfId="0" applyFont="1" applyFill="1" applyBorder="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horizontal="distributed"/>
    </xf>
    <xf numFmtId="176" fontId="28" fillId="0" borderId="0" xfId="0" applyNumberFormat="1" applyFont="1" applyFill="1" applyBorder="1" applyAlignment="1" applyProtection="1">
      <alignment horizontal="right" vertical="center"/>
    </xf>
    <xf numFmtId="0" fontId="28" fillId="0" borderId="0" xfId="0" applyFont="1" applyFill="1" applyBorder="1" applyAlignment="1">
      <alignment vertical="center"/>
    </xf>
    <xf numFmtId="0" fontId="26" fillId="0" borderId="0" xfId="0" applyFont="1" applyFill="1" applyBorder="1" applyAlignment="1">
      <alignment horizontal="distributed" vertical="center"/>
    </xf>
    <xf numFmtId="0" fontId="26" fillId="0" borderId="0" xfId="0" applyFont="1" applyFill="1" applyBorder="1" applyAlignment="1">
      <alignment horizontal="left" vertical="center" wrapText="1"/>
    </xf>
    <xf numFmtId="0" fontId="26" fillId="0" borderId="35" xfId="0" applyFont="1" applyFill="1" applyBorder="1" applyAlignment="1">
      <alignment horizontal="distributed"/>
    </xf>
    <xf numFmtId="178" fontId="28" fillId="0" borderId="0" xfId="0" applyNumberFormat="1" applyFont="1" applyFill="1" applyAlignment="1" applyProtection="1">
      <alignment vertical="center"/>
    </xf>
    <xf numFmtId="176" fontId="28" fillId="0" borderId="0" xfId="34" applyNumberFormat="1" applyFont="1" applyFill="1" applyAlignment="1">
      <alignment vertical="center"/>
    </xf>
    <xf numFmtId="0" fontId="26" fillId="0" borderId="37" xfId="0" applyFont="1" applyFill="1" applyBorder="1" applyAlignment="1">
      <alignment horizontal="left" vertical="center"/>
    </xf>
    <xf numFmtId="0" fontId="28" fillId="0" borderId="38" xfId="0" applyFont="1" applyFill="1" applyBorder="1" applyAlignment="1">
      <alignment vertical="center"/>
    </xf>
    <xf numFmtId="0" fontId="28" fillId="0" borderId="17" xfId="0" applyFont="1" applyFill="1" applyBorder="1" applyAlignment="1">
      <alignment vertical="center"/>
    </xf>
    <xf numFmtId="176" fontId="26" fillId="0" borderId="50" xfId="0" applyNumberFormat="1" applyFont="1" applyFill="1" applyBorder="1" applyAlignment="1" applyProtection="1">
      <alignment vertical="center"/>
    </xf>
    <xf numFmtId="0" fontId="26" fillId="0" borderId="48" xfId="0" applyFont="1" applyFill="1" applyBorder="1" applyAlignment="1">
      <alignment horizontal="left" vertical="center"/>
    </xf>
    <xf numFmtId="0" fontId="26" fillId="0" borderId="35" xfId="0" applyFont="1" applyFill="1" applyBorder="1" applyAlignment="1">
      <alignment vertical="center"/>
    </xf>
    <xf numFmtId="0" fontId="26" fillId="0" borderId="51" xfId="0" applyFont="1" applyFill="1" applyBorder="1" applyAlignment="1">
      <alignment vertical="center"/>
    </xf>
    <xf numFmtId="0" fontId="26" fillId="0" borderId="38" xfId="0" applyFont="1" applyFill="1" applyBorder="1" applyAlignment="1">
      <alignment vertical="center"/>
    </xf>
    <xf numFmtId="0" fontId="29" fillId="0" borderId="52" xfId="0" applyFont="1" applyFill="1" applyBorder="1" applyAlignment="1">
      <alignment horizontal="left" vertical="center"/>
    </xf>
    <xf numFmtId="0" fontId="36" fillId="0" borderId="52" xfId="0" applyFont="1" applyFill="1" applyBorder="1" applyAlignment="1">
      <alignment horizontal="left" vertical="center"/>
    </xf>
    <xf numFmtId="0" fontId="26" fillId="0" borderId="52" xfId="0" applyFont="1" applyFill="1" applyBorder="1" applyAlignment="1">
      <alignment vertical="center"/>
    </xf>
    <xf numFmtId="0" fontId="26" fillId="0" borderId="52" xfId="0" applyFont="1" applyFill="1" applyBorder="1" applyAlignment="1">
      <alignment horizontal="left" vertical="center"/>
    </xf>
    <xf numFmtId="0" fontId="26" fillId="0" borderId="0" xfId="0" applyFont="1" applyFill="1"/>
    <xf numFmtId="0" fontId="26" fillId="0" borderId="0" xfId="0" applyFont="1" applyFill="1" applyBorder="1"/>
    <xf numFmtId="182" fontId="28" fillId="0" borderId="0" xfId="0" applyNumberFormat="1" applyFont="1" applyFill="1" applyAlignment="1" applyProtection="1">
      <alignment horizontal="right" vertical="center"/>
    </xf>
    <xf numFmtId="182" fontId="28" fillId="0" borderId="0" xfId="0" applyNumberFormat="1" applyFont="1" applyFill="1" applyBorder="1" applyAlignment="1">
      <alignment horizontal="right" vertical="center"/>
    </xf>
    <xf numFmtId="182" fontId="28" fillId="0" borderId="0" xfId="0" applyNumberFormat="1" applyFont="1" applyFill="1" applyAlignment="1">
      <alignment horizontal="right" vertical="center"/>
    </xf>
    <xf numFmtId="182" fontId="26" fillId="0" borderId="0" xfId="0" applyNumberFormat="1" applyFont="1" applyFill="1" applyBorder="1" applyAlignment="1"/>
    <xf numFmtId="182" fontId="28" fillId="0" borderId="0" xfId="0" applyNumberFormat="1" applyFont="1" applyFill="1" applyBorder="1" applyAlignment="1" applyProtection="1">
      <alignment horizontal="right" vertical="center"/>
    </xf>
    <xf numFmtId="182" fontId="28" fillId="0" borderId="17" xfId="0" applyNumberFormat="1" applyFont="1" applyFill="1" applyBorder="1" applyAlignment="1">
      <alignment vertical="center"/>
    </xf>
    <xf numFmtId="0" fontId="26" fillId="0" borderId="0" xfId="0" applyFont="1" applyFill="1" applyBorder="1" applyAlignment="1">
      <alignment horizontal="distributed"/>
    </xf>
    <xf numFmtId="0" fontId="45" fillId="0" borderId="0" xfId="0" applyFont="1" applyBorder="1" applyAlignment="1">
      <alignment horizontal="left"/>
    </xf>
    <xf numFmtId="0" fontId="46" fillId="0" borderId="0" xfId="0" applyFont="1" applyBorder="1" applyAlignment="1"/>
    <xf numFmtId="0" fontId="47" fillId="0" borderId="0" xfId="0" applyFont="1" applyFill="1" applyAlignment="1">
      <alignment vertical="center"/>
    </xf>
    <xf numFmtId="0" fontId="47" fillId="0" borderId="0" xfId="0" applyFont="1" applyFill="1" applyBorder="1" applyAlignment="1">
      <alignment vertical="center"/>
    </xf>
    <xf numFmtId="0" fontId="45" fillId="0" borderId="0" xfId="0" applyFont="1" applyAlignment="1"/>
    <xf numFmtId="0" fontId="48" fillId="0" borderId="0" xfId="0" applyFont="1" applyAlignment="1">
      <alignment vertical="center"/>
    </xf>
    <xf numFmtId="0" fontId="48" fillId="0" borderId="10" xfId="0" applyFont="1" applyBorder="1" applyAlignment="1">
      <alignment vertical="center"/>
    </xf>
    <xf numFmtId="0" fontId="47" fillId="0" borderId="0" xfId="0" applyFont="1" applyAlignment="1"/>
    <xf numFmtId="0" fontId="44" fillId="25" borderId="0" xfId="0" applyFont="1" applyFill="1" applyAlignment="1">
      <alignment horizontal="left" vertical="center"/>
    </xf>
    <xf numFmtId="0" fontId="45" fillId="25" borderId="0" xfId="0" applyFont="1" applyFill="1" applyAlignment="1">
      <alignment horizontal="left" vertical="center"/>
    </xf>
    <xf numFmtId="0" fontId="45" fillId="0" borderId="10" xfId="0" applyFont="1" applyBorder="1" applyAlignment="1">
      <alignment vertical="center"/>
    </xf>
    <xf numFmtId="179" fontId="29" fillId="25" borderId="0" xfId="0" applyNumberFormat="1" applyFont="1" applyFill="1" applyBorder="1" applyAlignment="1"/>
    <xf numFmtId="0" fontId="29" fillId="25" borderId="0" xfId="34" applyNumberFormat="1" applyFont="1" applyFill="1" applyAlignment="1">
      <alignment horizontal="right" vertical="center"/>
    </xf>
    <xf numFmtId="0" fontId="29" fillId="25" borderId="0" xfId="0" applyNumberFormat="1" applyFont="1" applyFill="1" applyBorder="1" applyAlignment="1"/>
    <xf numFmtId="0" fontId="44" fillId="0" borderId="0" xfId="45" applyFont="1" applyAlignment="1">
      <alignment horizontal="center"/>
    </xf>
    <xf numFmtId="0" fontId="32" fillId="0" borderId="0" xfId="45" applyFont="1" applyAlignment="1">
      <alignment horizontal="center"/>
    </xf>
    <xf numFmtId="0" fontId="33" fillId="0" borderId="47" xfId="45" applyFont="1" applyBorder="1" applyAlignment="1">
      <alignment horizontal="center" vertical="center"/>
    </xf>
    <xf numFmtId="0" fontId="33" fillId="0" borderId="35" xfId="45" applyFont="1" applyBorder="1" applyAlignment="1">
      <alignment horizontal="center" vertical="center"/>
    </xf>
    <xf numFmtId="0" fontId="33" fillId="0" borderId="53" xfId="45" applyFont="1" applyBorder="1" applyAlignment="1">
      <alignment horizontal="center" vertical="center"/>
    </xf>
    <xf numFmtId="0" fontId="33" fillId="0" borderId="44" xfId="45" applyFont="1" applyBorder="1" applyAlignment="1">
      <alignment horizontal="center" vertical="center" wrapText="1"/>
    </xf>
    <xf numFmtId="0" fontId="33" fillId="0" borderId="13" xfId="45" applyFont="1" applyBorder="1" applyAlignment="1">
      <alignment horizontal="center" vertical="center" wrapText="1"/>
    </xf>
    <xf numFmtId="0" fontId="33" fillId="0" borderId="46" xfId="45" applyFont="1" applyBorder="1" applyAlignment="1">
      <alignment horizontal="center" vertical="center" wrapText="1"/>
    </xf>
    <xf numFmtId="0" fontId="33" fillId="0" borderId="13" xfId="45" applyFont="1" applyBorder="1" applyAlignment="1">
      <alignment horizontal="center" vertical="center"/>
    </xf>
    <xf numFmtId="0" fontId="33" fillId="0" borderId="46" xfId="45" applyFont="1" applyBorder="1" applyAlignment="1">
      <alignment horizontal="center" vertical="center"/>
    </xf>
    <xf numFmtId="0" fontId="33" fillId="0" borderId="18" xfId="45" applyFont="1" applyBorder="1" applyAlignment="1">
      <alignment horizontal="center" vertical="center"/>
    </xf>
    <xf numFmtId="0" fontId="33" fillId="0" borderId="19" xfId="45" applyFont="1" applyBorder="1" applyAlignment="1">
      <alignment horizontal="center" vertical="center"/>
    </xf>
    <xf numFmtId="0" fontId="33" fillId="0" borderId="12" xfId="45" applyFont="1" applyBorder="1" applyAlignment="1">
      <alignment horizontal="center" vertical="center"/>
    </xf>
    <xf numFmtId="0" fontId="33" fillId="0" borderId="58" xfId="45" applyFont="1" applyBorder="1" applyAlignment="1">
      <alignment horizontal="center" vertical="center"/>
    </xf>
    <xf numFmtId="0" fontId="33" fillId="0" borderId="60" xfId="45" applyFont="1" applyBorder="1" applyAlignment="1">
      <alignment horizontal="center" vertical="center"/>
    </xf>
    <xf numFmtId="0" fontId="33" fillId="0" borderId="61" xfId="45" applyFont="1" applyBorder="1" applyAlignment="1">
      <alignment horizontal="center" vertical="center"/>
    </xf>
    <xf numFmtId="0" fontId="33" fillId="0" borderId="54" xfId="45" applyFont="1" applyBorder="1" applyAlignment="1">
      <alignment horizontal="center" vertical="center"/>
    </xf>
    <xf numFmtId="0" fontId="33" fillId="0" borderId="49" xfId="45" applyFont="1" applyBorder="1" applyAlignment="1">
      <alignment horizontal="center" vertical="center"/>
    </xf>
    <xf numFmtId="0" fontId="33" fillId="0" borderId="14" xfId="45" applyFont="1" applyBorder="1" applyAlignment="1">
      <alignment horizontal="center" vertical="center"/>
    </xf>
    <xf numFmtId="0" fontId="33" fillId="0" borderId="11" xfId="45" applyFont="1" applyBorder="1" applyAlignment="1">
      <alignment horizontal="center" vertical="center"/>
    </xf>
    <xf numFmtId="0" fontId="33" fillId="0" borderId="19" xfId="45" applyFont="1" applyBorder="1" applyAlignment="1">
      <alignment horizontal="distributed" vertical="center"/>
    </xf>
    <xf numFmtId="0" fontId="33" fillId="0" borderId="55" xfId="45" applyFont="1" applyBorder="1" applyAlignment="1">
      <alignment horizontal="center" vertical="center" wrapText="1"/>
    </xf>
    <xf numFmtId="0" fontId="33" fillId="0" borderId="56" xfId="45" applyFont="1" applyBorder="1" applyAlignment="1">
      <alignment horizontal="center" vertical="center" wrapText="1"/>
    </xf>
    <xf numFmtId="0" fontId="33" fillId="0" borderId="57" xfId="45" applyFont="1" applyBorder="1" applyAlignment="1">
      <alignment horizontal="center" vertical="center" wrapText="1"/>
    </xf>
    <xf numFmtId="0" fontId="33" fillId="0" borderId="59" xfId="45" applyFont="1" applyBorder="1" applyAlignment="1">
      <alignment horizontal="center" vertical="center"/>
    </xf>
    <xf numFmtId="0" fontId="28" fillId="0" borderId="0" xfId="45" applyFont="1" applyBorder="1" applyAlignment="1">
      <alignment horizontal="left" vertical="center"/>
    </xf>
    <xf numFmtId="0" fontId="33" fillId="0" borderId="0" xfId="45" applyFont="1" applyBorder="1" applyAlignment="1">
      <alignment horizontal="left" vertical="center"/>
    </xf>
    <xf numFmtId="0" fontId="33" fillId="0" borderId="62" xfId="45" applyFont="1" applyBorder="1" applyAlignment="1">
      <alignment horizontal="center" vertical="center"/>
    </xf>
    <xf numFmtId="0" fontId="33" fillId="0" borderId="49" xfId="45" applyFont="1" applyBorder="1" applyAlignment="1">
      <alignment horizontal="center" vertical="center" shrinkToFit="1"/>
    </xf>
    <xf numFmtId="0" fontId="33" fillId="0" borderId="11" xfId="45" applyFont="1" applyBorder="1" applyAlignment="1">
      <alignment horizontal="center" vertical="center" shrinkToFit="1"/>
    </xf>
    <xf numFmtId="0" fontId="28" fillId="0" borderId="60" xfId="0" applyFont="1" applyBorder="1" applyAlignment="1">
      <alignment horizontal="center" vertical="center"/>
    </xf>
    <xf numFmtId="0" fontId="28" fillId="0" borderId="41" xfId="0" applyFont="1" applyBorder="1" applyAlignment="1">
      <alignment horizontal="center" vertical="center"/>
    </xf>
    <xf numFmtId="0" fontId="28" fillId="0" borderId="49" xfId="0" applyFont="1" applyBorder="1" applyAlignment="1">
      <alignment horizontal="center" vertical="center"/>
    </xf>
    <xf numFmtId="0" fontId="28" fillId="0" borderId="11" xfId="0" applyFont="1" applyBorder="1" applyAlignment="1">
      <alignment horizontal="center" vertical="center"/>
    </xf>
    <xf numFmtId="0" fontId="44" fillId="0" borderId="0" xfId="0" applyFont="1" applyAlignment="1">
      <alignment horizontal="center" vertical="center"/>
    </xf>
    <xf numFmtId="0" fontId="32" fillId="0" borderId="0" xfId="0" applyFont="1" applyAlignment="1">
      <alignment horizontal="center" vertical="center"/>
    </xf>
    <xf numFmtId="0" fontId="28" fillId="0" borderId="27" xfId="0" applyFont="1" applyBorder="1" applyAlignment="1">
      <alignment horizontal="center" vertical="center"/>
    </xf>
    <xf numFmtId="0" fontId="28" fillId="0" borderId="13" xfId="0" applyFont="1" applyBorder="1" applyAlignment="1">
      <alignment horizontal="center" vertical="center"/>
    </xf>
    <xf numFmtId="0" fontId="28" fillId="0" borderId="61" xfId="0" applyFont="1" applyBorder="1" applyAlignment="1">
      <alignment horizontal="center" vertical="center"/>
    </xf>
    <xf numFmtId="0" fontId="28" fillId="0" borderId="12" xfId="0" applyFont="1" applyBorder="1" applyAlignment="1">
      <alignment horizontal="center" vertical="center"/>
    </xf>
    <xf numFmtId="0" fontId="28" fillId="0" borderId="59" xfId="0" applyFont="1" applyBorder="1" applyAlignment="1">
      <alignment horizontal="center" vertical="center"/>
    </xf>
    <xf numFmtId="0" fontId="28" fillId="0" borderId="58" xfId="0" applyFont="1" applyBorder="1" applyAlignment="1">
      <alignment horizontal="center" vertical="center"/>
    </xf>
    <xf numFmtId="0" fontId="28" fillId="0" borderId="44" xfId="0" applyFont="1" applyBorder="1" applyAlignment="1">
      <alignment horizontal="center" vertical="center"/>
    </xf>
    <xf numFmtId="0" fontId="28" fillId="0" borderId="46" xfId="0" applyFont="1" applyBorder="1" applyAlignment="1">
      <alignment horizontal="center" vertical="center"/>
    </xf>
    <xf numFmtId="0" fontId="28" fillId="0" borderId="18" xfId="0" applyFont="1" applyBorder="1" applyAlignment="1">
      <alignment horizontal="distributed" vertical="center" justifyLastLine="1" shrinkToFit="1"/>
    </xf>
    <xf numFmtId="0" fontId="28" fillId="0" borderId="19" xfId="0" applyFont="1" applyBorder="1" applyAlignment="1">
      <alignment horizontal="distributed" vertical="center" justifyLastLine="1" shrinkToFit="1"/>
    </xf>
    <xf numFmtId="0" fontId="28" fillId="0" borderId="54" xfId="0" applyFont="1" applyBorder="1" applyAlignment="1">
      <alignment horizontal="distributed" vertical="center" justifyLastLine="1" shrinkToFit="1"/>
    </xf>
    <xf numFmtId="0" fontId="28" fillId="0" borderId="60" xfId="0" applyFont="1" applyBorder="1" applyAlignment="1">
      <alignment horizontal="center" vertical="center" shrinkToFit="1"/>
    </xf>
    <xf numFmtId="0" fontId="28" fillId="0" borderId="4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59" xfId="0" applyFont="1" applyBorder="1" applyAlignment="1">
      <alignment horizontal="center" vertical="center" shrinkToFit="1"/>
    </xf>
    <xf numFmtId="0" fontId="28" fillId="0" borderId="58" xfId="0" applyFont="1" applyBorder="1" applyAlignment="1">
      <alignment horizontal="center" vertical="center" shrinkToFit="1"/>
    </xf>
    <xf numFmtId="0" fontId="28" fillId="0" borderId="0" xfId="0" applyFont="1" applyBorder="1" applyAlignment="1">
      <alignment horizontal="left" vertical="center"/>
    </xf>
    <xf numFmtId="0" fontId="28" fillId="0" borderId="19" xfId="0" applyFont="1" applyBorder="1" applyAlignment="1">
      <alignment horizontal="distributed" vertical="center"/>
    </xf>
    <xf numFmtId="0" fontId="28" fillId="0" borderId="41" xfId="0" applyFont="1" applyBorder="1" applyAlignment="1">
      <alignment vertical="center"/>
    </xf>
    <xf numFmtId="0" fontId="28" fillId="0" borderId="6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49" xfId="0" applyFont="1" applyBorder="1" applyAlignment="1">
      <alignment horizontal="center" vertical="center" wrapText="1"/>
    </xf>
    <xf numFmtId="0" fontId="28" fillId="0" borderId="11" xfId="0" applyFont="1" applyBorder="1" applyAlignment="1">
      <alignment horizontal="center" vertical="center" wrapText="1"/>
    </xf>
    <xf numFmtId="0" fontId="44" fillId="0" borderId="0" xfId="0" applyFont="1" applyAlignment="1">
      <alignment horizontal="center" justifyLastLine="1"/>
    </xf>
    <xf numFmtId="0" fontId="32" fillId="0" borderId="0" xfId="0" applyFont="1" applyAlignment="1">
      <alignment horizontal="center" justifyLastLine="1"/>
    </xf>
    <xf numFmtId="0" fontId="28" fillId="0" borderId="72" xfId="0" applyFont="1" applyBorder="1" applyAlignment="1">
      <alignment horizontal="center" vertical="center"/>
    </xf>
    <xf numFmtId="0" fontId="28" fillId="0" borderId="66" xfId="0" applyFont="1" applyBorder="1" applyAlignment="1">
      <alignment horizontal="center" vertical="center"/>
    </xf>
    <xf numFmtId="0" fontId="28" fillId="0" borderId="54" xfId="0" applyFont="1" applyBorder="1" applyAlignment="1">
      <alignment horizontal="center" vertical="center"/>
    </xf>
    <xf numFmtId="0" fontId="28" fillId="0" borderId="46" xfId="0" applyFont="1" applyBorder="1" applyAlignment="1">
      <alignment vertical="center"/>
    </xf>
    <xf numFmtId="0" fontId="28" fillId="0" borderId="67" xfId="0" applyFont="1" applyBorder="1" applyAlignment="1">
      <alignment horizontal="center" vertical="center" wrapText="1" shrinkToFit="1"/>
    </xf>
    <xf numFmtId="0" fontId="28" fillId="0" borderId="41" xfId="0" applyFont="1" applyBorder="1" applyAlignment="1">
      <alignment horizontal="center" vertical="center" wrapText="1" shrinkToFit="1"/>
    </xf>
    <xf numFmtId="0" fontId="28" fillId="0" borderId="64" xfId="0" applyFont="1" applyBorder="1" applyAlignment="1">
      <alignment horizontal="center" vertical="center" wrapText="1" shrinkToFit="1"/>
    </xf>
    <xf numFmtId="0" fontId="28" fillId="0" borderId="35" xfId="0" applyFont="1" applyFill="1" applyBorder="1" applyAlignment="1">
      <alignment horizontal="distributed" vertical="center"/>
    </xf>
    <xf numFmtId="0" fontId="35" fillId="0" borderId="0" xfId="0" applyFont="1" applyFill="1" applyBorder="1" applyAlignment="1">
      <alignment horizontal="distributed" vertical="center"/>
    </xf>
    <xf numFmtId="0" fontId="28" fillId="0" borderId="47" xfId="0" applyFont="1" applyFill="1" applyBorder="1" applyAlignment="1">
      <alignment horizontal="center" vertical="center"/>
    </xf>
    <xf numFmtId="0" fontId="35" fillId="0" borderId="34" xfId="0" applyFont="1" applyFill="1" applyBorder="1" applyAlignment="1">
      <alignment horizontal="center" vertical="center"/>
    </xf>
    <xf numFmtId="176" fontId="34" fillId="0" borderId="35" xfId="0" applyNumberFormat="1" applyFont="1" applyFill="1" applyBorder="1" applyAlignment="1">
      <alignment vertical="center" wrapText="1"/>
    </xf>
    <xf numFmtId="176" fontId="34" fillId="0" borderId="0" xfId="0" applyNumberFormat="1" applyFont="1" applyFill="1" applyBorder="1" applyAlignment="1">
      <alignment vertical="center" wrapText="1"/>
    </xf>
    <xf numFmtId="0" fontId="49" fillId="0" borderId="35"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28" fillId="0" borderId="0" xfId="0" applyFont="1" applyFill="1" applyBorder="1" applyAlignment="1">
      <alignment horizontal="distributed" vertical="center"/>
    </xf>
    <xf numFmtId="0" fontId="28" fillId="0" borderId="3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65"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63" xfId="0" applyFont="1" applyFill="1" applyBorder="1" applyAlignment="1">
      <alignment horizontal="center" vertical="center"/>
    </xf>
    <xf numFmtId="0" fontId="28" fillId="0" borderId="6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27" xfId="0" applyFont="1" applyFill="1" applyBorder="1" applyAlignment="1">
      <alignment horizontal="center" vertical="center"/>
    </xf>
    <xf numFmtId="0" fontId="44" fillId="0" borderId="0" xfId="0" applyFont="1" applyFill="1" applyAlignment="1">
      <alignment horizontal="center" vertical="center"/>
    </xf>
    <xf numFmtId="0" fontId="32" fillId="0" borderId="0" xfId="0" applyFont="1" applyFill="1" applyAlignment="1">
      <alignment horizontal="center" vertical="center"/>
    </xf>
    <xf numFmtId="0" fontId="48" fillId="0" borderId="17" xfId="0" applyFont="1" applyFill="1" applyBorder="1" applyAlignment="1">
      <alignment horizontal="left" vertical="center"/>
    </xf>
    <xf numFmtId="0" fontId="30" fillId="0" borderId="17" xfId="0" applyFont="1" applyFill="1" applyBorder="1" applyAlignment="1">
      <alignment horizontal="left" vertical="center"/>
    </xf>
    <xf numFmtId="0" fontId="37" fillId="0" borderId="17" xfId="0" applyFont="1" applyFill="1" applyBorder="1" applyAlignment="1">
      <alignment horizontal="left" vertical="center"/>
    </xf>
    <xf numFmtId="0" fontId="28" fillId="0" borderId="64" xfId="0" applyFont="1" applyFill="1" applyBorder="1" applyAlignment="1">
      <alignment horizontal="center" vertical="center" wrapText="1"/>
    </xf>
    <xf numFmtId="0" fontId="28" fillId="0" borderId="41" xfId="0" applyFont="1" applyFill="1" applyBorder="1" applyAlignment="1">
      <alignment horizontal="center" vertical="center" wrapText="1"/>
    </xf>
    <xf numFmtId="0" fontId="28" fillId="0" borderId="52" xfId="0" applyFont="1" applyFill="1" applyBorder="1" applyAlignment="1">
      <alignment horizontal="center" vertical="center"/>
    </xf>
    <xf numFmtId="0" fontId="28" fillId="0" borderId="67" xfId="0" applyFont="1" applyBorder="1" applyAlignment="1">
      <alignment horizontal="center" vertical="center" wrapText="1"/>
    </xf>
    <xf numFmtId="0" fontId="28" fillId="0" borderId="67" xfId="0" applyFont="1" applyBorder="1" applyAlignment="1">
      <alignment horizontal="center" vertical="center"/>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0" xfId="0" applyFont="1" applyBorder="1" applyAlignment="1">
      <alignment horizontal="right" vertical="center"/>
    </xf>
    <xf numFmtId="0" fontId="28" fillId="0" borderId="17" xfId="0" applyFont="1" applyBorder="1" applyAlignment="1">
      <alignment horizontal="right" vertical="center"/>
    </xf>
    <xf numFmtId="0" fontId="28" fillId="0" borderId="14" xfId="0" applyFont="1" applyBorder="1" applyAlignment="1">
      <alignment horizontal="right" vertical="center"/>
    </xf>
    <xf numFmtId="0" fontId="28" fillId="0" borderId="16" xfId="0" applyFont="1" applyBorder="1" applyAlignment="1">
      <alignment horizontal="right" vertical="center"/>
    </xf>
    <xf numFmtId="38" fontId="28" fillId="0" borderId="0" xfId="34" applyFont="1" applyBorder="1" applyAlignment="1">
      <alignment horizontal="right" vertical="center"/>
    </xf>
    <xf numFmtId="38" fontId="28" fillId="0" borderId="17" xfId="34" applyFont="1" applyBorder="1" applyAlignment="1">
      <alignment horizontal="right" vertical="center"/>
    </xf>
    <xf numFmtId="0" fontId="28" fillId="0" borderId="0" xfId="0" applyFont="1" applyAlignment="1">
      <alignment horizontal="left" vertical="center"/>
    </xf>
    <xf numFmtId="0" fontId="28" fillId="0" borderId="13" xfId="0" quotePrefix="1" applyFont="1" applyBorder="1" applyAlignment="1">
      <alignment horizontal="center" vertical="center"/>
    </xf>
    <xf numFmtId="0" fontId="28" fillId="0" borderId="15" xfId="0" applyFont="1" applyBorder="1" applyAlignment="1">
      <alignment horizontal="center" vertical="center"/>
    </xf>
    <xf numFmtId="0" fontId="28" fillId="0" borderId="67" xfId="0" applyFont="1" applyBorder="1" applyAlignment="1">
      <alignment horizontal="center" vertical="center" shrinkToFit="1"/>
    </xf>
    <xf numFmtId="0" fontId="35" fillId="0" borderId="14" xfId="0" applyFont="1" applyBorder="1" applyAlignment="1">
      <alignment horizontal="right" vertical="center"/>
    </xf>
    <xf numFmtId="0" fontId="28" fillId="0" borderId="0" xfId="0" applyFont="1" applyAlignment="1">
      <alignment horizontal="right" vertical="center"/>
    </xf>
    <xf numFmtId="0" fontId="35" fillId="0" borderId="0" xfId="0" applyFont="1" applyAlignment="1">
      <alignment horizontal="right" vertical="center"/>
    </xf>
    <xf numFmtId="38" fontId="28" fillId="0" borderId="0" xfId="34" applyFont="1" applyAlignment="1">
      <alignment horizontal="right" vertical="center"/>
    </xf>
    <xf numFmtId="0" fontId="28" fillId="0" borderId="63" xfId="0" applyFont="1" applyBorder="1" applyAlignment="1">
      <alignment horizontal="center" vertical="center"/>
    </xf>
    <xf numFmtId="0" fontId="28" fillId="0" borderId="74"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Alignment="1">
      <alignment horizontal="left"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vertical="center"/>
    </xf>
    <xf numFmtId="0" fontId="28" fillId="0" borderId="14" xfId="0" applyFont="1" applyBorder="1" applyAlignment="1">
      <alignment horizontal="center" vertical="center"/>
    </xf>
    <xf numFmtId="0" fontId="28" fillId="0" borderId="0" xfId="0" applyFont="1" applyBorder="1" applyAlignment="1">
      <alignment horizontal="center" vertical="center"/>
    </xf>
    <xf numFmtId="0" fontId="39" fillId="0" borderId="0" xfId="0" applyFont="1" applyAlignment="1">
      <alignment horizontal="center" vertical="center"/>
    </xf>
    <xf numFmtId="0" fontId="29" fillId="25" borderId="18" xfId="0" applyFont="1" applyFill="1" applyBorder="1" applyAlignment="1">
      <alignment horizontal="center" vertical="center"/>
    </xf>
    <xf numFmtId="0" fontId="29" fillId="25" borderId="19" xfId="0" applyFont="1" applyFill="1" applyBorder="1" applyAlignment="1">
      <alignment vertical="center"/>
    </xf>
    <xf numFmtId="0" fontId="29" fillId="25" borderId="54" xfId="0" applyFont="1" applyFill="1" applyBorder="1" applyAlignment="1">
      <alignment vertical="center"/>
    </xf>
    <xf numFmtId="0" fontId="29" fillId="25" borderId="0" xfId="0" quotePrefix="1" applyFont="1" applyFill="1" applyAlignment="1">
      <alignment horizontal="center" vertical="center"/>
    </xf>
    <xf numFmtId="0" fontId="29" fillId="25" borderId="13" xfId="0" quotePrefix="1" applyFont="1" applyFill="1" applyBorder="1" applyAlignment="1">
      <alignment horizontal="center" vertical="center"/>
    </xf>
    <xf numFmtId="0" fontId="26" fillId="25" borderId="0" xfId="0" applyFont="1" applyFill="1" applyBorder="1" applyAlignment="1">
      <alignment horizontal="center"/>
    </xf>
    <xf numFmtId="0" fontId="29" fillId="25" borderId="0" xfId="0" applyFont="1" applyFill="1" applyBorder="1" applyAlignment="1">
      <alignment horizontal="distributed" vertical="center"/>
    </xf>
    <xf numFmtId="0" fontId="29" fillId="25" borderId="13" xfId="0" applyFont="1" applyFill="1" applyBorder="1" applyAlignment="1">
      <alignment vertical="center"/>
    </xf>
    <xf numFmtId="0" fontId="29" fillId="25" borderId="0" xfId="0" applyFont="1" applyFill="1" applyAlignment="1">
      <alignment horizontal="distributed" vertical="center"/>
    </xf>
    <xf numFmtId="0" fontId="29" fillId="25" borderId="52" xfId="0" applyFont="1" applyFill="1" applyBorder="1" applyAlignment="1">
      <alignment vertical="center"/>
    </xf>
    <xf numFmtId="0" fontId="0" fillId="0" borderId="52" xfId="0" applyBorder="1" applyAlignment="1">
      <alignment vertical="center"/>
    </xf>
    <xf numFmtId="0" fontId="44" fillId="25" borderId="0" xfId="0" applyFont="1" applyFill="1" applyAlignment="1">
      <alignment horizontal="center" vertical="center"/>
    </xf>
    <xf numFmtId="0" fontId="32" fillId="25" borderId="0" xfId="0" applyFont="1" applyFill="1" applyAlignment="1">
      <alignment horizontal="center" vertical="center"/>
    </xf>
    <xf numFmtId="0" fontId="29" fillId="25" borderId="0" xfId="0" applyFont="1" applyFill="1" applyAlignment="1">
      <alignment horizontal="left" vertical="center"/>
    </xf>
    <xf numFmtId="0" fontId="29" fillId="25" borderId="13" xfId="0" applyFont="1" applyFill="1" applyBorder="1" applyAlignment="1">
      <alignment horizontal="left" vertical="center"/>
    </xf>
    <xf numFmtId="0" fontId="29" fillId="25" borderId="66" xfId="0" applyFont="1" applyFill="1" applyBorder="1" applyAlignment="1">
      <alignment horizontal="center" vertical="center"/>
    </xf>
    <xf numFmtId="0" fontId="29" fillId="25" borderId="44" xfId="0" applyFont="1" applyFill="1" applyBorder="1" applyAlignment="1">
      <alignment vertical="center"/>
    </xf>
    <xf numFmtId="0" fontId="29" fillId="25" borderId="27" xfId="0" applyFont="1" applyFill="1" applyBorder="1" applyAlignment="1">
      <alignment vertical="center"/>
    </xf>
    <xf numFmtId="0" fontId="29" fillId="25" borderId="46" xfId="0" applyFont="1" applyFill="1" applyBorder="1" applyAlignment="1">
      <alignment vertical="center"/>
    </xf>
    <xf numFmtId="0" fontId="29" fillId="25" borderId="10" xfId="0" applyFont="1" applyFill="1" applyBorder="1" applyAlignment="1">
      <alignment horizontal="right" vertical="center"/>
    </xf>
    <xf numFmtId="0" fontId="29" fillId="25" borderId="17" xfId="0" applyFont="1" applyFill="1" applyBorder="1" applyAlignment="1">
      <alignment vertical="center"/>
    </xf>
    <xf numFmtId="0" fontId="29" fillId="25" borderId="15" xfId="0" applyFont="1" applyFill="1" applyBorder="1" applyAlignment="1">
      <alignment vertical="center"/>
    </xf>
    <xf numFmtId="38" fontId="26" fillId="25" borderId="0" xfId="0" applyNumberFormat="1" applyFont="1" applyFill="1" applyAlignment="1">
      <alignment horizontal="distributed"/>
    </xf>
    <xf numFmtId="0" fontId="26" fillId="25" borderId="0" xfId="0" applyFont="1" applyFill="1" applyBorder="1" applyAlignment="1">
      <alignment horizontal="distributed"/>
    </xf>
    <xf numFmtId="38" fontId="26" fillId="25" borderId="0" xfId="0" applyNumberFormat="1" applyFont="1" applyFill="1" applyBorder="1" applyAlignment="1">
      <alignment horizont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0" xfId="0" applyFont="1" applyBorder="1" applyAlignment="1">
      <alignment horizontal="right" vertical="center"/>
    </xf>
    <xf numFmtId="0" fontId="29" fillId="0" borderId="44" xfId="0" applyFont="1" applyBorder="1" applyAlignment="1">
      <alignment horizontal="center" vertical="center"/>
    </xf>
    <xf numFmtId="0" fontId="29" fillId="0" borderId="46" xfId="0" applyFont="1" applyBorder="1" applyAlignment="1">
      <alignment horizontal="center" vertical="center"/>
    </xf>
    <xf numFmtId="0" fontId="29" fillId="0" borderId="54" xfId="0" applyFont="1" applyBorder="1" applyAlignment="1">
      <alignment horizontal="center" vertical="center"/>
    </xf>
    <xf numFmtId="0" fontId="50" fillId="0" borderId="17" xfId="0" applyFont="1" applyBorder="1" applyAlignment="1">
      <alignment horizontal="center" vertical="center"/>
    </xf>
    <xf numFmtId="0" fontId="40" fillId="0" borderId="17" xfId="0" applyFont="1" applyBorder="1" applyAlignment="1">
      <alignment horizontal="center" vertical="center"/>
    </xf>
    <xf numFmtId="37" fontId="28" fillId="0" borderId="60" xfId="0" applyNumberFormat="1" applyFont="1" applyFill="1" applyBorder="1" applyAlignment="1" applyProtection="1">
      <alignment horizontal="justify" vertical="center" wrapText="1"/>
    </xf>
    <xf numFmtId="37" fontId="28" fillId="0" borderId="61" xfId="0" applyNumberFormat="1" applyFont="1" applyFill="1" applyBorder="1" applyAlignment="1" applyProtection="1">
      <alignment horizontal="justify" vertical="center" wrapText="1"/>
    </xf>
    <xf numFmtId="37" fontId="28" fillId="0" borderId="41" xfId="0" applyNumberFormat="1" applyFont="1" applyFill="1" applyBorder="1" applyAlignment="1" applyProtection="1">
      <alignment horizontal="justify" vertical="center" wrapText="1"/>
    </xf>
    <xf numFmtId="0" fontId="28" fillId="0" borderId="60" xfId="0" applyFont="1" applyFill="1" applyBorder="1" applyAlignment="1">
      <alignment horizontal="justify" vertical="center" wrapText="1"/>
    </xf>
    <xf numFmtId="0" fontId="28" fillId="0" borderId="61" xfId="0" applyFont="1" applyFill="1" applyBorder="1" applyAlignment="1">
      <alignment horizontal="justify" vertical="center" wrapText="1"/>
    </xf>
    <xf numFmtId="0" fontId="28" fillId="0" borderId="41" xfId="0" applyFont="1" applyFill="1" applyBorder="1" applyAlignment="1">
      <alignment horizontal="justify" vertical="center" wrapText="1"/>
    </xf>
    <xf numFmtId="37" fontId="28" fillId="0" borderId="49" xfId="0" applyNumberFormat="1" applyFont="1" applyFill="1" applyBorder="1" applyAlignment="1" applyProtection="1">
      <alignment horizontal="center" vertical="center" wrapText="1"/>
    </xf>
    <xf numFmtId="37" fontId="28" fillId="0" borderId="14" xfId="0" applyNumberFormat="1" applyFont="1" applyFill="1" applyBorder="1" applyAlignment="1" applyProtection="1">
      <alignment horizontal="center" vertical="center" wrapText="1"/>
    </xf>
    <xf numFmtId="37" fontId="28" fillId="0" borderId="16" xfId="0" applyNumberFormat="1" applyFont="1" applyFill="1" applyBorder="1" applyAlignment="1" applyProtection="1">
      <alignment horizontal="center" vertical="center" wrapText="1"/>
    </xf>
    <xf numFmtId="0" fontId="28" fillId="0" borderId="62" xfId="0" applyFont="1" applyFill="1" applyBorder="1" applyAlignment="1">
      <alignment horizontal="distributed" vertical="center" wrapText="1"/>
    </xf>
    <xf numFmtId="0" fontId="28" fillId="0" borderId="13" xfId="0" applyFont="1" applyFill="1" applyBorder="1" applyAlignment="1">
      <alignment horizontal="distributed" vertical="center" wrapText="1"/>
    </xf>
    <xf numFmtId="0" fontId="28" fillId="0" borderId="46" xfId="0" applyFont="1" applyFill="1" applyBorder="1" applyAlignment="1">
      <alignment horizontal="distributed" vertical="center" wrapText="1"/>
    </xf>
    <xf numFmtId="0" fontId="28" fillId="0" borderId="62" xfId="0" applyFont="1" applyFill="1" applyBorder="1" applyAlignment="1">
      <alignment horizontal="distributed" vertical="center"/>
    </xf>
    <xf numFmtId="0" fontId="28" fillId="0" borderId="13" xfId="0" applyFont="1" applyFill="1" applyBorder="1" applyAlignment="1">
      <alignment horizontal="distributed" vertical="center"/>
    </xf>
    <xf numFmtId="0" fontId="28" fillId="0" borderId="15" xfId="0" applyFont="1" applyFill="1" applyBorder="1" applyAlignment="1">
      <alignment horizontal="distributed" vertical="center"/>
    </xf>
    <xf numFmtId="0" fontId="28" fillId="0" borderId="60"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82" xfId="0" applyFont="1" applyFill="1" applyBorder="1" applyAlignment="1">
      <alignment horizontal="center" vertical="center"/>
    </xf>
    <xf numFmtId="0" fontId="28" fillId="0" borderId="46" xfId="0" applyFont="1" applyFill="1" applyBorder="1" applyAlignment="1">
      <alignment horizontal="distributed" vertical="center"/>
    </xf>
    <xf numFmtId="0" fontId="28" fillId="0" borderId="82" xfId="0" applyFont="1" applyFill="1" applyBorder="1" applyAlignment="1">
      <alignment horizontal="justify" vertical="center" wrapText="1"/>
    </xf>
    <xf numFmtId="37" fontId="28" fillId="0" borderId="60" xfId="0" applyNumberFormat="1" applyFont="1" applyFill="1" applyBorder="1" applyAlignment="1" applyProtection="1">
      <alignment horizontal="center" vertical="center"/>
    </xf>
    <xf numFmtId="37" fontId="28" fillId="0" borderId="61" xfId="0" applyNumberFormat="1" applyFont="1" applyFill="1" applyBorder="1" applyAlignment="1" applyProtection="1">
      <alignment horizontal="center" vertical="center"/>
    </xf>
    <xf numFmtId="37" fontId="28" fillId="0" borderId="41" xfId="0" applyNumberFormat="1" applyFont="1" applyFill="1" applyBorder="1" applyAlignment="1" applyProtection="1">
      <alignment horizontal="center" vertical="center"/>
    </xf>
    <xf numFmtId="37" fontId="28" fillId="0" borderId="11" xfId="0" applyNumberFormat="1" applyFont="1" applyFill="1" applyBorder="1" applyAlignment="1" applyProtection="1">
      <alignment horizontal="center" vertical="center" wrapText="1"/>
    </xf>
    <xf numFmtId="0" fontId="26" fillId="0" borderId="62" xfId="0" applyFont="1" applyBorder="1" applyAlignment="1">
      <alignment horizontal="center" vertical="center"/>
    </xf>
    <xf numFmtId="0" fontId="26" fillId="0" borderId="13" xfId="0" applyFont="1" applyBorder="1" applyAlignment="1">
      <alignment horizontal="center" vertical="center"/>
    </xf>
    <xf numFmtId="0" fontId="26" fillId="0" borderId="13" xfId="0" quotePrefix="1" applyFont="1" applyBorder="1" applyAlignment="1">
      <alignment horizontal="center" vertical="center"/>
    </xf>
    <xf numFmtId="37" fontId="26" fillId="0" borderId="0" xfId="0" applyNumberFormat="1" applyFont="1" applyBorder="1" applyAlignment="1" applyProtection="1">
      <alignment horizontal="right" vertical="center"/>
    </xf>
    <xf numFmtId="37" fontId="26" fillId="0" borderId="14" xfId="0" applyNumberFormat="1" applyFont="1" applyBorder="1" applyAlignment="1" applyProtection="1">
      <alignment horizontal="right" vertical="center"/>
    </xf>
    <xf numFmtId="0" fontId="26" fillId="0" borderId="33"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70" xfId="0" applyFont="1" applyBorder="1" applyAlignment="1">
      <alignment horizontal="center" vertical="center" wrapText="1"/>
    </xf>
    <xf numFmtId="37" fontId="26" fillId="0" borderId="49" xfId="0" applyNumberFormat="1" applyFont="1" applyBorder="1" applyAlignment="1" applyProtection="1">
      <alignment horizontal="right" vertical="center"/>
    </xf>
    <xf numFmtId="37" fontId="26" fillId="0" borderId="34" xfId="0" applyNumberFormat="1" applyFont="1" applyBorder="1" applyAlignment="1" applyProtection="1">
      <alignment horizontal="right" vertical="center"/>
    </xf>
    <xf numFmtId="37" fontId="26" fillId="0" borderId="17" xfId="0" applyNumberFormat="1" applyFont="1" applyBorder="1" applyAlignment="1" applyProtection="1">
      <alignment horizontal="right" vertical="center"/>
    </xf>
    <xf numFmtId="0" fontId="26" fillId="0" borderId="28" xfId="0" applyFont="1" applyBorder="1" applyAlignment="1">
      <alignment horizontal="center" vertical="center"/>
    </xf>
    <xf numFmtId="37" fontId="26" fillId="0" borderId="29" xfId="0" applyNumberFormat="1" applyFont="1" applyBorder="1" applyAlignment="1" applyProtection="1">
      <alignment horizontal="right" vertical="center"/>
    </xf>
    <xf numFmtId="37" fontId="28" fillId="0" borderId="0" xfId="0" applyNumberFormat="1" applyFont="1" applyAlignment="1" applyProtection="1">
      <alignment vertical="center"/>
    </xf>
    <xf numFmtId="0" fontId="28" fillId="0" borderId="17" xfId="0" applyFont="1" applyBorder="1" applyAlignment="1">
      <alignment vertical="center"/>
    </xf>
    <xf numFmtId="0" fontId="28" fillId="0" borderId="34" xfId="0" applyFont="1" applyBorder="1" applyAlignment="1">
      <alignment horizontal="distributed"/>
    </xf>
    <xf numFmtId="0" fontId="28" fillId="0" borderId="62" xfId="0" applyFont="1" applyBorder="1" applyAlignment="1">
      <alignment horizontal="distributed"/>
    </xf>
    <xf numFmtId="0" fontId="28" fillId="0" borderId="0" xfId="0" applyFont="1" applyAlignment="1">
      <alignment horizontal="distributed"/>
    </xf>
    <xf numFmtId="0" fontId="28" fillId="0" borderId="13" xfId="0" applyFont="1" applyBorder="1" applyAlignment="1">
      <alignment horizontal="distributed"/>
    </xf>
    <xf numFmtId="0" fontId="35" fillId="0" borderId="17" xfId="0" applyFont="1" applyBorder="1" applyAlignment="1">
      <alignment vertical="center"/>
    </xf>
    <xf numFmtId="0" fontId="47" fillId="0" borderId="0" xfId="0" applyFont="1" applyAlignment="1">
      <alignment horizontal="center"/>
    </xf>
    <xf numFmtId="0" fontId="27" fillId="0" borderId="0" xfId="0" applyFont="1" applyAlignment="1">
      <alignment horizontal="center"/>
    </xf>
    <xf numFmtId="0" fontId="28" fillId="0" borderId="17" xfId="0" applyFont="1" applyBorder="1" applyAlignment="1">
      <alignment horizontal="distributed"/>
    </xf>
    <xf numFmtId="0" fontId="28" fillId="0" borderId="15" xfId="0" applyFont="1" applyBorder="1" applyAlignment="1">
      <alignment horizontal="distributed"/>
    </xf>
    <xf numFmtId="37" fontId="28" fillId="0" borderId="0" xfId="0" applyNumberFormat="1" applyFont="1" applyAlignment="1" applyProtection="1">
      <alignment horizontal="right" vertical="center"/>
    </xf>
    <xf numFmtId="0" fontId="28" fillId="0" borderId="0" xfId="0" applyFont="1" applyBorder="1" applyAlignment="1">
      <alignment horizontal="distributed"/>
    </xf>
    <xf numFmtId="0" fontId="28" fillId="0" borderId="0" xfId="0" applyFont="1" applyAlignment="1"/>
    <xf numFmtId="0" fontId="28" fillId="0" borderId="13" xfId="0" applyFont="1" applyBorder="1" applyAlignment="1"/>
    <xf numFmtId="37" fontId="28" fillId="0" borderId="14" xfId="0" applyNumberFormat="1" applyFont="1" applyBorder="1" applyAlignment="1" applyProtection="1">
      <alignment horizontal="right" vertical="center"/>
    </xf>
    <xf numFmtId="0" fontId="35" fillId="0" borderId="16" xfId="0" applyFont="1" applyBorder="1" applyAlignment="1">
      <alignment vertical="center"/>
    </xf>
    <xf numFmtId="0" fontId="28" fillId="0" borderId="0" xfId="0" applyFont="1" applyBorder="1" applyAlignment="1">
      <alignment vertical="center"/>
    </xf>
    <xf numFmtId="0" fontId="28" fillId="0" borderId="52" xfId="0" applyFont="1" applyBorder="1" applyAlignment="1">
      <alignment vertical="center"/>
    </xf>
    <xf numFmtId="0" fontId="28" fillId="0" borderId="44"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73" xfId="0" applyFont="1" applyBorder="1" applyAlignment="1">
      <alignment horizontal="center" vertical="center"/>
    </xf>
    <xf numFmtId="0" fontId="28" fillId="0" borderId="42" xfId="0" applyFont="1" applyBorder="1" applyAlignment="1">
      <alignment horizontal="center" vertical="center"/>
    </xf>
    <xf numFmtId="0" fontId="28" fillId="0" borderId="39" xfId="0" applyFont="1" applyBorder="1" applyAlignment="1">
      <alignment horizontal="center" vertical="center"/>
    </xf>
    <xf numFmtId="0" fontId="28" fillId="0" borderId="43" xfId="0" applyFont="1" applyBorder="1" applyAlignment="1">
      <alignment horizontal="center" vertical="center"/>
    </xf>
    <xf numFmtId="0" fontId="28" fillId="0" borderId="36" xfId="0" applyFont="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51" fillId="0" borderId="0" xfId="45" applyFont="1" applyAlignment="1">
      <alignment vertical="center"/>
    </xf>
    <xf numFmtId="0" fontId="52" fillId="0" borderId="0" xfId="45" applyFont="1" applyAlignment="1">
      <alignment vertical="center"/>
    </xf>
    <xf numFmtId="0" fontId="1" fillId="0" borderId="0" xfId="45"/>
    <xf numFmtId="0" fontId="53" fillId="0" borderId="0" xfId="45" applyFont="1" applyAlignment="1">
      <alignment vertical="center"/>
    </xf>
    <xf numFmtId="0" fontId="54" fillId="0" borderId="0" xfId="45" applyFont="1" applyAlignment="1">
      <alignment vertical="center"/>
    </xf>
    <xf numFmtId="0" fontId="54" fillId="0" borderId="0" xfId="45" applyFont="1" applyAlignment="1">
      <alignment horizontal="right" vertical="center"/>
    </xf>
    <xf numFmtId="0" fontId="55" fillId="0" borderId="0" xfId="28" applyFont="1" applyAlignment="1" applyProtection="1">
      <alignment vertical="center"/>
    </xf>
    <xf numFmtId="49" fontId="54" fillId="0" borderId="0" xfId="45" applyNumberFormat="1" applyFont="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xfId="43" builtinId="7"/>
    <cellStyle name="入力" xfId="44" builtinId="20" customBuiltin="1"/>
    <cellStyle name="標準" xfId="0" builtinId="0"/>
    <cellStyle name="標準 2" xfId="45"/>
    <cellStyle name="未定義"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5632" name="図形 1"/>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33" name="図形 2"/>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34" name="図形 3"/>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35" name="図形 4"/>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36" name="図形 5"/>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37" name="図形 6"/>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38" name="図形 7"/>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5639" name="図形 8"/>
        <xdr:cNvSpPr>
          <a:spLocks/>
        </xdr:cNvSpPr>
      </xdr:nvSpPr>
      <xdr:spPr bwMode="auto">
        <a:xfrm>
          <a:off x="3371850" y="0"/>
          <a:ext cx="4476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40" name="図形 9"/>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41" name="図形 10"/>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5642" name="図形 11"/>
        <xdr:cNvSpPr>
          <a:spLocks/>
        </xdr:cNvSpPr>
      </xdr:nvSpPr>
      <xdr:spPr bwMode="auto">
        <a:xfrm>
          <a:off x="3400425" y="0"/>
          <a:ext cx="4095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5643" name="図形 12"/>
        <xdr:cNvSpPr>
          <a:spLocks/>
        </xdr:cNvSpPr>
      </xdr:nvSpPr>
      <xdr:spPr bwMode="auto">
        <a:xfrm>
          <a:off x="1704975" y="0"/>
          <a:ext cx="109537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5644" name="図形 13"/>
        <xdr:cNvSpPr>
          <a:spLocks/>
        </xdr:cNvSpPr>
      </xdr:nvSpPr>
      <xdr:spPr bwMode="auto">
        <a:xfrm>
          <a:off x="1714500" y="0"/>
          <a:ext cx="108585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1774" name="図形 1"/>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75" name="図形 2"/>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76" name="図形 3"/>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77" name="図形 4"/>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78" name="図形 5"/>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79" name="図形 6"/>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80" name="図形 7"/>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1781" name="図形 8"/>
        <xdr:cNvSpPr>
          <a:spLocks/>
        </xdr:cNvSpPr>
      </xdr:nvSpPr>
      <xdr:spPr bwMode="auto">
        <a:xfrm>
          <a:off x="3467100" y="0"/>
          <a:ext cx="4953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82" name="図形 9"/>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83" name="図形 10"/>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1784" name="図形 11"/>
        <xdr:cNvSpPr>
          <a:spLocks/>
        </xdr:cNvSpPr>
      </xdr:nvSpPr>
      <xdr:spPr bwMode="auto">
        <a:xfrm>
          <a:off x="3495675" y="0"/>
          <a:ext cx="4572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1785" name="図形 12"/>
        <xdr:cNvSpPr>
          <a:spLocks/>
        </xdr:cNvSpPr>
      </xdr:nvSpPr>
      <xdr:spPr bwMode="auto">
        <a:xfrm>
          <a:off x="1704975" y="0"/>
          <a:ext cx="114300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1786" name="図形 13"/>
        <xdr:cNvSpPr>
          <a:spLocks/>
        </xdr:cNvSpPr>
      </xdr:nvSpPr>
      <xdr:spPr bwMode="auto">
        <a:xfrm>
          <a:off x="1714500" y="0"/>
          <a:ext cx="113347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2798" name="図形 1"/>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799" name="図形 2"/>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0" name="図形 3"/>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1" name="図形 4"/>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2" name="図形 5"/>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803" name="図形 6"/>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804" name="図形 7"/>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2805" name="図形 8"/>
        <xdr:cNvSpPr>
          <a:spLocks/>
        </xdr:cNvSpPr>
      </xdr:nvSpPr>
      <xdr:spPr bwMode="auto">
        <a:xfrm>
          <a:off x="3714750" y="0"/>
          <a:ext cx="6191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6" name="図形 9"/>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807" name="図形 10"/>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2808" name="図形 11"/>
        <xdr:cNvSpPr>
          <a:spLocks/>
        </xdr:cNvSpPr>
      </xdr:nvSpPr>
      <xdr:spPr bwMode="auto">
        <a:xfrm>
          <a:off x="3743325" y="0"/>
          <a:ext cx="5810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2809" name="図形 12"/>
        <xdr:cNvSpPr>
          <a:spLocks/>
        </xdr:cNvSpPr>
      </xdr:nvSpPr>
      <xdr:spPr bwMode="auto">
        <a:xfrm>
          <a:off x="1704975" y="0"/>
          <a:ext cx="126682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2810" name="図形 13"/>
        <xdr:cNvSpPr>
          <a:spLocks/>
        </xdr:cNvSpPr>
      </xdr:nvSpPr>
      <xdr:spPr bwMode="auto">
        <a:xfrm>
          <a:off x="1714500" y="0"/>
          <a:ext cx="125730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3822" name="図形 1"/>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23" name="図形 2"/>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24" name="図形 3"/>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25" name="図形 4"/>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26" name="図形 5"/>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27" name="図形 6"/>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28" name="図形 7"/>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3829" name="図形 8"/>
        <xdr:cNvSpPr>
          <a:spLocks/>
        </xdr:cNvSpPr>
      </xdr:nvSpPr>
      <xdr:spPr bwMode="auto">
        <a:xfrm>
          <a:off x="3886200" y="0"/>
          <a:ext cx="7048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30" name="図形 9"/>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31" name="図形 10"/>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3832" name="図形 11"/>
        <xdr:cNvSpPr>
          <a:spLocks/>
        </xdr:cNvSpPr>
      </xdr:nvSpPr>
      <xdr:spPr bwMode="auto">
        <a:xfrm>
          <a:off x="3914775" y="0"/>
          <a:ext cx="6667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3833" name="図形 12"/>
        <xdr:cNvSpPr>
          <a:spLocks/>
        </xdr:cNvSpPr>
      </xdr:nvSpPr>
      <xdr:spPr bwMode="auto">
        <a:xfrm>
          <a:off x="1704975" y="0"/>
          <a:ext cx="135255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3834" name="図形 13"/>
        <xdr:cNvSpPr>
          <a:spLocks/>
        </xdr:cNvSpPr>
      </xdr:nvSpPr>
      <xdr:spPr bwMode="auto">
        <a:xfrm>
          <a:off x="1714500" y="0"/>
          <a:ext cx="134302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7</xdr:col>
      <xdr:colOff>104775</xdr:colOff>
      <xdr:row>4</xdr:row>
      <xdr:rowOff>85725</xdr:rowOff>
    </xdr:from>
    <xdr:to>
      <xdr:col>8</xdr:col>
      <xdr:colOff>0</xdr:colOff>
      <xdr:row>5</xdr:row>
      <xdr:rowOff>114300</xdr:rowOff>
    </xdr:to>
    <xdr:sp macro="" textlink="">
      <xdr:nvSpPr>
        <xdr:cNvPr id="64596" name="AutoShape 11"/>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64597" name="AutoShape 12"/>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64598" name="AutoShape 13"/>
        <xdr:cNvSpPr>
          <a:spLocks/>
        </xdr:cNvSpPr>
      </xdr:nvSpPr>
      <xdr:spPr bwMode="auto">
        <a:xfrm>
          <a:off x="6591300" y="13049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64599" name="AutoShape 14"/>
        <xdr:cNvSpPr>
          <a:spLocks/>
        </xdr:cNvSpPr>
      </xdr:nvSpPr>
      <xdr:spPr bwMode="auto">
        <a:xfrm>
          <a:off x="6591300" y="16478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10</xdr:row>
      <xdr:rowOff>85725</xdr:rowOff>
    </xdr:from>
    <xdr:to>
      <xdr:col>8</xdr:col>
      <xdr:colOff>0</xdr:colOff>
      <xdr:row>11</xdr:row>
      <xdr:rowOff>114300</xdr:rowOff>
    </xdr:to>
    <xdr:sp macro="" textlink="">
      <xdr:nvSpPr>
        <xdr:cNvPr id="64600" name="AutoShape 15"/>
        <xdr:cNvSpPr>
          <a:spLocks/>
        </xdr:cNvSpPr>
      </xdr:nvSpPr>
      <xdr:spPr bwMode="auto">
        <a:xfrm>
          <a:off x="6591300" y="19907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64601" name="AutoShape 15"/>
        <xdr:cNvSpPr>
          <a:spLocks/>
        </xdr:cNvSpPr>
      </xdr:nvSpPr>
      <xdr:spPr bwMode="auto">
        <a:xfrm>
          <a:off x="6591300" y="23336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333375</xdr:colOff>
      <xdr:row>0</xdr:row>
      <xdr:rowOff>0</xdr:rowOff>
    </xdr:from>
    <xdr:to>
      <xdr:col>4</xdr:col>
      <xdr:colOff>371475</xdr:colOff>
      <xdr:row>0</xdr:row>
      <xdr:rowOff>0</xdr:rowOff>
    </xdr:to>
    <xdr:sp macro="" textlink="">
      <xdr:nvSpPr>
        <xdr:cNvPr id="45559" name="図形 1"/>
        <xdr:cNvSpPr>
          <a:spLocks/>
        </xdr:cNvSpPr>
      </xdr:nvSpPr>
      <xdr:spPr bwMode="auto">
        <a:xfrm>
          <a:off x="68961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742950</xdr:colOff>
      <xdr:row>0</xdr:row>
      <xdr:rowOff>0</xdr:rowOff>
    </xdr:from>
    <xdr:to>
      <xdr:col>4</xdr:col>
      <xdr:colOff>619125</xdr:colOff>
      <xdr:row>0</xdr:row>
      <xdr:rowOff>0</xdr:rowOff>
    </xdr:to>
    <xdr:sp macro="" textlink="">
      <xdr:nvSpPr>
        <xdr:cNvPr id="45560" name="図形 1"/>
        <xdr:cNvSpPr>
          <a:spLocks/>
        </xdr:cNvSpPr>
      </xdr:nvSpPr>
      <xdr:spPr bwMode="auto">
        <a:xfrm flipH="1">
          <a:off x="73056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52537" name="図形 1"/>
        <xdr:cNvSpPr>
          <a:spLocks/>
        </xdr:cNvSpPr>
      </xdr:nvSpPr>
      <xdr:spPr bwMode="auto">
        <a:xfrm>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9</xdr:col>
      <xdr:colOff>0</xdr:colOff>
      <xdr:row>0</xdr:row>
      <xdr:rowOff>0</xdr:rowOff>
    </xdr:from>
    <xdr:to>
      <xdr:col>9</xdr:col>
      <xdr:colOff>0</xdr:colOff>
      <xdr:row>0</xdr:row>
      <xdr:rowOff>0</xdr:rowOff>
    </xdr:to>
    <xdr:sp macro="" textlink="">
      <xdr:nvSpPr>
        <xdr:cNvPr id="52538" name="図形 1"/>
        <xdr:cNvSpPr>
          <a:spLocks/>
        </xdr:cNvSpPr>
      </xdr:nvSpPr>
      <xdr:spPr bwMode="auto">
        <a:xfrm flipH="1">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21" sqref="C21"/>
    </sheetView>
  </sheetViews>
  <sheetFormatPr defaultRowHeight="13.5"/>
  <cols>
    <col min="1" max="1" width="3.75" style="598" customWidth="1"/>
    <col min="2" max="2" width="2.75" style="598" customWidth="1"/>
    <col min="3" max="3" width="33.75" style="598" customWidth="1"/>
    <col min="4" max="256" width="9" style="598"/>
    <col min="257" max="257" width="3.75" style="598" customWidth="1"/>
    <col min="258" max="258" width="2.75" style="598" customWidth="1"/>
    <col min="259" max="259" width="33.75" style="598" customWidth="1"/>
    <col min="260" max="512" width="9" style="598"/>
    <col min="513" max="513" width="3.75" style="598" customWidth="1"/>
    <col min="514" max="514" width="2.75" style="598" customWidth="1"/>
    <col min="515" max="515" width="33.75" style="598" customWidth="1"/>
    <col min="516" max="768" width="9" style="598"/>
    <col min="769" max="769" width="3.75" style="598" customWidth="1"/>
    <col min="770" max="770" width="2.75" style="598" customWidth="1"/>
    <col min="771" max="771" width="33.75" style="598" customWidth="1"/>
    <col min="772" max="1024" width="9" style="598"/>
    <col min="1025" max="1025" width="3.75" style="598" customWidth="1"/>
    <col min="1026" max="1026" width="2.75" style="598" customWidth="1"/>
    <col min="1027" max="1027" width="33.75" style="598" customWidth="1"/>
    <col min="1028" max="1280" width="9" style="598"/>
    <col min="1281" max="1281" width="3.75" style="598" customWidth="1"/>
    <col min="1282" max="1282" width="2.75" style="598" customWidth="1"/>
    <col min="1283" max="1283" width="33.75" style="598" customWidth="1"/>
    <col min="1284" max="1536" width="9" style="598"/>
    <col min="1537" max="1537" width="3.75" style="598" customWidth="1"/>
    <col min="1538" max="1538" width="2.75" style="598" customWidth="1"/>
    <col min="1539" max="1539" width="33.75" style="598" customWidth="1"/>
    <col min="1540" max="1792" width="9" style="598"/>
    <col min="1793" max="1793" width="3.75" style="598" customWidth="1"/>
    <col min="1794" max="1794" width="2.75" style="598" customWidth="1"/>
    <col min="1795" max="1795" width="33.75" style="598" customWidth="1"/>
    <col min="1796" max="2048" width="9" style="598"/>
    <col min="2049" max="2049" width="3.75" style="598" customWidth="1"/>
    <col min="2050" max="2050" width="2.75" style="598" customWidth="1"/>
    <col min="2051" max="2051" width="33.75" style="598" customWidth="1"/>
    <col min="2052" max="2304" width="9" style="598"/>
    <col min="2305" max="2305" width="3.75" style="598" customWidth="1"/>
    <col min="2306" max="2306" width="2.75" style="598" customWidth="1"/>
    <col min="2307" max="2307" width="33.75" style="598" customWidth="1"/>
    <col min="2308" max="2560" width="9" style="598"/>
    <col min="2561" max="2561" width="3.75" style="598" customWidth="1"/>
    <col min="2562" max="2562" width="2.75" style="598" customWidth="1"/>
    <col min="2563" max="2563" width="33.75" style="598" customWidth="1"/>
    <col min="2564" max="2816" width="9" style="598"/>
    <col min="2817" max="2817" width="3.75" style="598" customWidth="1"/>
    <col min="2818" max="2818" width="2.75" style="598" customWidth="1"/>
    <col min="2819" max="2819" width="33.75" style="598" customWidth="1"/>
    <col min="2820" max="3072" width="9" style="598"/>
    <col min="3073" max="3073" width="3.75" style="598" customWidth="1"/>
    <col min="3074" max="3074" width="2.75" style="598" customWidth="1"/>
    <col min="3075" max="3075" width="33.75" style="598" customWidth="1"/>
    <col min="3076" max="3328" width="9" style="598"/>
    <col min="3329" max="3329" width="3.75" style="598" customWidth="1"/>
    <col min="3330" max="3330" width="2.75" style="598" customWidth="1"/>
    <col min="3331" max="3331" width="33.75" style="598" customWidth="1"/>
    <col min="3332" max="3584" width="9" style="598"/>
    <col min="3585" max="3585" width="3.75" style="598" customWidth="1"/>
    <col min="3586" max="3586" width="2.75" style="598" customWidth="1"/>
    <col min="3587" max="3587" width="33.75" style="598" customWidth="1"/>
    <col min="3588" max="3840" width="9" style="598"/>
    <col min="3841" max="3841" width="3.75" style="598" customWidth="1"/>
    <col min="3842" max="3842" width="2.75" style="598" customWidth="1"/>
    <col min="3843" max="3843" width="33.75" style="598" customWidth="1"/>
    <col min="3844" max="4096" width="9" style="598"/>
    <col min="4097" max="4097" width="3.75" style="598" customWidth="1"/>
    <col min="4098" max="4098" width="2.75" style="598" customWidth="1"/>
    <col min="4099" max="4099" width="33.75" style="598" customWidth="1"/>
    <col min="4100" max="4352" width="9" style="598"/>
    <col min="4353" max="4353" width="3.75" style="598" customWidth="1"/>
    <col min="4354" max="4354" width="2.75" style="598" customWidth="1"/>
    <col min="4355" max="4355" width="33.75" style="598" customWidth="1"/>
    <col min="4356" max="4608" width="9" style="598"/>
    <col min="4609" max="4609" width="3.75" style="598" customWidth="1"/>
    <col min="4610" max="4610" width="2.75" style="598" customWidth="1"/>
    <col min="4611" max="4611" width="33.75" style="598" customWidth="1"/>
    <col min="4612" max="4864" width="9" style="598"/>
    <col min="4865" max="4865" width="3.75" style="598" customWidth="1"/>
    <col min="4866" max="4866" width="2.75" style="598" customWidth="1"/>
    <col min="4867" max="4867" width="33.75" style="598" customWidth="1"/>
    <col min="4868" max="5120" width="9" style="598"/>
    <col min="5121" max="5121" width="3.75" style="598" customWidth="1"/>
    <col min="5122" max="5122" width="2.75" style="598" customWidth="1"/>
    <col min="5123" max="5123" width="33.75" style="598" customWidth="1"/>
    <col min="5124" max="5376" width="9" style="598"/>
    <col min="5377" max="5377" width="3.75" style="598" customWidth="1"/>
    <col min="5378" max="5378" width="2.75" style="598" customWidth="1"/>
    <col min="5379" max="5379" width="33.75" style="598" customWidth="1"/>
    <col min="5380" max="5632" width="9" style="598"/>
    <col min="5633" max="5633" width="3.75" style="598" customWidth="1"/>
    <col min="5634" max="5634" width="2.75" style="598" customWidth="1"/>
    <col min="5635" max="5635" width="33.75" style="598" customWidth="1"/>
    <col min="5636" max="5888" width="9" style="598"/>
    <col min="5889" max="5889" width="3.75" style="598" customWidth="1"/>
    <col min="5890" max="5890" width="2.75" style="598" customWidth="1"/>
    <col min="5891" max="5891" width="33.75" style="598" customWidth="1"/>
    <col min="5892" max="6144" width="9" style="598"/>
    <col min="6145" max="6145" width="3.75" style="598" customWidth="1"/>
    <col min="6146" max="6146" width="2.75" style="598" customWidth="1"/>
    <col min="6147" max="6147" width="33.75" style="598" customWidth="1"/>
    <col min="6148" max="6400" width="9" style="598"/>
    <col min="6401" max="6401" width="3.75" style="598" customWidth="1"/>
    <col min="6402" max="6402" width="2.75" style="598" customWidth="1"/>
    <col min="6403" max="6403" width="33.75" style="598" customWidth="1"/>
    <col min="6404" max="6656" width="9" style="598"/>
    <col min="6657" max="6657" width="3.75" style="598" customWidth="1"/>
    <col min="6658" max="6658" width="2.75" style="598" customWidth="1"/>
    <col min="6659" max="6659" width="33.75" style="598" customWidth="1"/>
    <col min="6660" max="6912" width="9" style="598"/>
    <col min="6913" max="6913" width="3.75" style="598" customWidth="1"/>
    <col min="6914" max="6914" width="2.75" style="598" customWidth="1"/>
    <col min="6915" max="6915" width="33.75" style="598" customWidth="1"/>
    <col min="6916" max="7168" width="9" style="598"/>
    <col min="7169" max="7169" width="3.75" style="598" customWidth="1"/>
    <col min="7170" max="7170" width="2.75" style="598" customWidth="1"/>
    <col min="7171" max="7171" width="33.75" style="598" customWidth="1"/>
    <col min="7172" max="7424" width="9" style="598"/>
    <col min="7425" max="7425" width="3.75" style="598" customWidth="1"/>
    <col min="7426" max="7426" width="2.75" style="598" customWidth="1"/>
    <col min="7427" max="7427" width="33.75" style="598" customWidth="1"/>
    <col min="7428" max="7680" width="9" style="598"/>
    <col min="7681" max="7681" width="3.75" style="598" customWidth="1"/>
    <col min="7682" max="7682" width="2.75" style="598" customWidth="1"/>
    <col min="7683" max="7683" width="33.75" style="598" customWidth="1"/>
    <col min="7684" max="7936" width="9" style="598"/>
    <col min="7937" max="7937" width="3.75" style="598" customWidth="1"/>
    <col min="7938" max="7938" width="2.75" style="598" customWidth="1"/>
    <col min="7939" max="7939" width="33.75" style="598" customWidth="1"/>
    <col min="7940" max="8192" width="9" style="598"/>
    <col min="8193" max="8193" width="3.75" style="598" customWidth="1"/>
    <col min="8194" max="8194" width="2.75" style="598" customWidth="1"/>
    <col min="8195" max="8195" width="33.75" style="598" customWidth="1"/>
    <col min="8196" max="8448" width="9" style="598"/>
    <col min="8449" max="8449" width="3.75" style="598" customWidth="1"/>
    <col min="8450" max="8450" width="2.75" style="598" customWidth="1"/>
    <col min="8451" max="8451" width="33.75" style="598" customWidth="1"/>
    <col min="8452" max="8704" width="9" style="598"/>
    <col min="8705" max="8705" width="3.75" style="598" customWidth="1"/>
    <col min="8706" max="8706" width="2.75" style="598" customWidth="1"/>
    <col min="8707" max="8707" width="33.75" style="598" customWidth="1"/>
    <col min="8708" max="8960" width="9" style="598"/>
    <col min="8961" max="8961" width="3.75" style="598" customWidth="1"/>
    <col min="8962" max="8962" width="2.75" style="598" customWidth="1"/>
    <col min="8963" max="8963" width="33.75" style="598" customWidth="1"/>
    <col min="8964" max="9216" width="9" style="598"/>
    <col min="9217" max="9217" width="3.75" style="598" customWidth="1"/>
    <col min="9218" max="9218" width="2.75" style="598" customWidth="1"/>
    <col min="9219" max="9219" width="33.75" style="598" customWidth="1"/>
    <col min="9220" max="9472" width="9" style="598"/>
    <col min="9473" max="9473" width="3.75" style="598" customWidth="1"/>
    <col min="9474" max="9474" width="2.75" style="598" customWidth="1"/>
    <col min="9475" max="9475" width="33.75" style="598" customWidth="1"/>
    <col min="9476" max="9728" width="9" style="598"/>
    <col min="9729" max="9729" width="3.75" style="598" customWidth="1"/>
    <col min="9730" max="9730" width="2.75" style="598" customWidth="1"/>
    <col min="9731" max="9731" width="33.75" style="598" customWidth="1"/>
    <col min="9732" max="9984" width="9" style="598"/>
    <col min="9985" max="9985" width="3.75" style="598" customWidth="1"/>
    <col min="9986" max="9986" width="2.75" style="598" customWidth="1"/>
    <col min="9987" max="9987" width="33.75" style="598" customWidth="1"/>
    <col min="9988" max="10240" width="9" style="598"/>
    <col min="10241" max="10241" width="3.75" style="598" customWidth="1"/>
    <col min="10242" max="10242" width="2.75" style="598" customWidth="1"/>
    <col min="10243" max="10243" width="33.75" style="598" customWidth="1"/>
    <col min="10244" max="10496" width="9" style="598"/>
    <col min="10497" max="10497" width="3.75" style="598" customWidth="1"/>
    <col min="10498" max="10498" width="2.75" style="598" customWidth="1"/>
    <col min="10499" max="10499" width="33.75" style="598" customWidth="1"/>
    <col min="10500" max="10752" width="9" style="598"/>
    <col min="10753" max="10753" width="3.75" style="598" customWidth="1"/>
    <col min="10754" max="10754" width="2.75" style="598" customWidth="1"/>
    <col min="10755" max="10755" width="33.75" style="598" customWidth="1"/>
    <col min="10756" max="11008" width="9" style="598"/>
    <col min="11009" max="11009" width="3.75" style="598" customWidth="1"/>
    <col min="11010" max="11010" width="2.75" style="598" customWidth="1"/>
    <col min="11011" max="11011" width="33.75" style="598" customWidth="1"/>
    <col min="11012" max="11264" width="9" style="598"/>
    <col min="11265" max="11265" width="3.75" style="598" customWidth="1"/>
    <col min="11266" max="11266" width="2.75" style="598" customWidth="1"/>
    <col min="11267" max="11267" width="33.75" style="598" customWidth="1"/>
    <col min="11268" max="11520" width="9" style="598"/>
    <col min="11521" max="11521" width="3.75" style="598" customWidth="1"/>
    <col min="11522" max="11522" width="2.75" style="598" customWidth="1"/>
    <col min="11523" max="11523" width="33.75" style="598" customWidth="1"/>
    <col min="11524" max="11776" width="9" style="598"/>
    <col min="11777" max="11777" width="3.75" style="598" customWidth="1"/>
    <col min="11778" max="11778" width="2.75" style="598" customWidth="1"/>
    <col min="11779" max="11779" width="33.75" style="598" customWidth="1"/>
    <col min="11780" max="12032" width="9" style="598"/>
    <col min="12033" max="12033" width="3.75" style="598" customWidth="1"/>
    <col min="12034" max="12034" width="2.75" style="598" customWidth="1"/>
    <col min="12035" max="12035" width="33.75" style="598" customWidth="1"/>
    <col min="12036" max="12288" width="9" style="598"/>
    <col min="12289" max="12289" width="3.75" style="598" customWidth="1"/>
    <col min="12290" max="12290" width="2.75" style="598" customWidth="1"/>
    <col min="12291" max="12291" width="33.75" style="598" customWidth="1"/>
    <col min="12292" max="12544" width="9" style="598"/>
    <col min="12545" max="12545" width="3.75" style="598" customWidth="1"/>
    <col min="12546" max="12546" width="2.75" style="598" customWidth="1"/>
    <col min="12547" max="12547" width="33.75" style="598" customWidth="1"/>
    <col min="12548" max="12800" width="9" style="598"/>
    <col min="12801" max="12801" width="3.75" style="598" customWidth="1"/>
    <col min="12802" max="12802" width="2.75" style="598" customWidth="1"/>
    <col min="12803" max="12803" width="33.75" style="598" customWidth="1"/>
    <col min="12804" max="13056" width="9" style="598"/>
    <col min="13057" max="13057" width="3.75" style="598" customWidth="1"/>
    <col min="13058" max="13058" width="2.75" style="598" customWidth="1"/>
    <col min="13059" max="13059" width="33.75" style="598" customWidth="1"/>
    <col min="13060" max="13312" width="9" style="598"/>
    <col min="13313" max="13313" width="3.75" style="598" customWidth="1"/>
    <col min="13314" max="13314" width="2.75" style="598" customWidth="1"/>
    <col min="13315" max="13315" width="33.75" style="598" customWidth="1"/>
    <col min="13316" max="13568" width="9" style="598"/>
    <col min="13569" max="13569" width="3.75" style="598" customWidth="1"/>
    <col min="13570" max="13570" width="2.75" style="598" customWidth="1"/>
    <col min="13571" max="13571" width="33.75" style="598" customWidth="1"/>
    <col min="13572" max="13824" width="9" style="598"/>
    <col min="13825" max="13825" width="3.75" style="598" customWidth="1"/>
    <col min="13826" max="13826" width="2.75" style="598" customWidth="1"/>
    <col min="13827" max="13827" width="33.75" style="598" customWidth="1"/>
    <col min="13828" max="14080" width="9" style="598"/>
    <col min="14081" max="14081" width="3.75" style="598" customWidth="1"/>
    <col min="14082" max="14082" width="2.75" style="598" customWidth="1"/>
    <col min="14083" max="14083" width="33.75" style="598" customWidth="1"/>
    <col min="14084" max="14336" width="9" style="598"/>
    <col min="14337" max="14337" width="3.75" style="598" customWidth="1"/>
    <col min="14338" max="14338" width="2.75" style="598" customWidth="1"/>
    <col min="14339" max="14339" width="33.75" style="598" customWidth="1"/>
    <col min="14340" max="14592" width="9" style="598"/>
    <col min="14593" max="14593" width="3.75" style="598" customWidth="1"/>
    <col min="14594" max="14594" width="2.75" style="598" customWidth="1"/>
    <col min="14595" max="14595" width="33.75" style="598" customWidth="1"/>
    <col min="14596" max="14848" width="9" style="598"/>
    <col min="14849" max="14849" width="3.75" style="598" customWidth="1"/>
    <col min="14850" max="14850" width="2.75" style="598" customWidth="1"/>
    <col min="14851" max="14851" width="33.75" style="598" customWidth="1"/>
    <col min="14852" max="15104" width="9" style="598"/>
    <col min="15105" max="15105" width="3.75" style="598" customWidth="1"/>
    <col min="15106" max="15106" width="2.75" style="598" customWidth="1"/>
    <col min="15107" max="15107" width="33.75" style="598" customWidth="1"/>
    <col min="15108" max="15360" width="9" style="598"/>
    <col min="15361" max="15361" width="3.75" style="598" customWidth="1"/>
    <col min="15362" max="15362" width="2.75" style="598" customWidth="1"/>
    <col min="15363" max="15363" width="33.75" style="598" customWidth="1"/>
    <col min="15364" max="15616" width="9" style="598"/>
    <col min="15617" max="15617" width="3.75" style="598" customWidth="1"/>
    <col min="15618" max="15618" width="2.75" style="598" customWidth="1"/>
    <col min="15619" max="15619" width="33.75" style="598" customWidth="1"/>
    <col min="15620" max="15872" width="9" style="598"/>
    <col min="15873" max="15873" width="3.75" style="598" customWidth="1"/>
    <col min="15874" max="15874" width="2.75" style="598" customWidth="1"/>
    <col min="15875" max="15875" width="33.75" style="598" customWidth="1"/>
    <col min="15876" max="16128" width="9" style="598"/>
    <col min="16129" max="16129" width="3.75" style="598" customWidth="1"/>
    <col min="16130" max="16130" width="2.75" style="598" customWidth="1"/>
    <col min="16131" max="16131" width="33.75" style="598" customWidth="1"/>
    <col min="16132" max="16384" width="9" style="598"/>
  </cols>
  <sheetData>
    <row r="1" spans="1:3" ht="19.5" customHeight="1">
      <c r="A1" s="596" t="s">
        <v>511</v>
      </c>
      <c r="B1" s="597"/>
      <c r="C1" s="597"/>
    </row>
    <row r="2" spans="1:3" ht="14.25">
      <c r="A2" s="599"/>
      <c r="B2" s="600"/>
      <c r="C2" s="600"/>
    </row>
    <row r="3" spans="1:3" ht="14.25">
      <c r="A3" s="601">
        <v>107</v>
      </c>
      <c r="B3" s="600"/>
      <c r="C3" s="602" t="s">
        <v>512</v>
      </c>
    </row>
    <row r="4" spans="1:3" ht="14.25">
      <c r="A4" s="601">
        <v>108</v>
      </c>
      <c r="B4" s="600"/>
      <c r="C4" s="602" t="s">
        <v>513</v>
      </c>
    </row>
    <row r="5" spans="1:3" ht="14.25">
      <c r="A5" s="601"/>
      <c r="B5" s="600"/>
      <c r="C5" s="602" t="s">
        <v>514</v>
      </c>
    </row>
    <row r="6" spans="1:3" ht="14.25">
      <c r="A6" s="601"/>
      <c r="B6" s="600"/>
      <c r="C6" s="602" t="s">
        <v>515</v>
      </c>
    </row>
    <row r="7" spans="1:3" ht="14.25">
      <c r="A7" s="601">
        <v>109</v>
      </c>
      <c r="B7" s="600"/>
      <c r="C7" s="600" t="s">
        <v>516</v>
      </c>
    </row>
    <row r="8" spans="1:3" ht="14.25">
      <c r="A8" s="601"/>
      <c r="B8" s="603" t="s">
        <v>517</v>
      </c>
      <c r="C8" s="602" t="s">
        <v>518</v>
      </c>
    </row>
    <row r="9" spans="1:3" ht="14.25">
      <c r="A9" s="601"/>
      <c r="B9" s="603" t="s">
        <v>519</v>
      </c>
      <c r="C9" s="602" t="s">
        <v>520</v>
      </c>
    </row>
    <row r="10" spans="1:3" ht="14.25">
      <c r="A10" s="601">
        <v>110</v>
      </c>
      <c r="B10" s="600"/>
      <c r="C10" s="602" t="s">
        <v>521</v>
      </c>
    </row>
    <row r="11" spans="1:3" ht="14.25">
      <c r="A11" s="601">
        <v>111</v>
      </c>
      <c r="B11" s="600"/>
      <c r="C11" s="602" t="s">
        <v>522</v>
      </c>
    </row>
    <row r="12" spans="1:3" ht="14.25">
      <c r="A12" s="601">
        <v>112</v>
      </c>
      <c r="B12" s="600"/>
      <c r="C12" s="602" t="s">
        <v>523</v>
      </c>
    </row>
    <row r="13" spans="1:3" ht="14.25">
      <c r="A13" s="601">
        <v>113</v>
      </c>
      <c r="B13" s="600"/>
      <c r="C13" s="602" t="s">
        <v>524</v>
      </c>
    </row>
    <row r="14" spans="1:3" ht="14.25">
      <c r="A14" s="601">
        <v>114</v>
      </c>
      <c r="B14" s="600"/>
      <c r="C14" s="602" t="s">
        <v>525</v>
      </c>
    </row>
    <row r="15" spans="1:3" ht="14.25">
      <c r="A15" s="601">
        <v>115</v>
      </c>
      <c r="B15" s="600"/>
      <c r="C15" s="602" t="s">
        <v>526</v>
      </c>
    </row>
    <row r="16" spans="1:3" ht="14.25">
      <c r="A16" s="601">
        <v>116</v>
      </c>
      <c r="B16" s="600"/>
      <c r="C16" s="602" t="s">
        <v>527</v>
      </c>
    </row>
    <row r="17" spans="1:3" ht="14.25">
      <c r="A17" s="601">
        <v>117</v>
      </c>
      <c r="B17" s="600"/>
      <c r="C17" s="600" t="s">
        <v>528</v>
      </c>
    </row>
    <row r="18" spans="1:3" ht="14.25">
      <c r="A18" s="601"/>
      <c r="B18" s="603" t="s">
        <v>517</v>
      </c>
      <c r="C18" s="602" t="s">
        <v>529</v>
      </c>
    </row>
    <row r="19" spans="1:3" ht="14.25">
      <c r="A19" s="601"/>
      <c r="B19" s="603" t="s">
        <v>519</v>
      </c>
      <c r="C19" s="602" t="s">
        <v>530</v>
      </c>
    </row>
    <row r="20" spans="1:3" ht="14.25">
      <c r="A20" s="601">
        <v>118</v>
      </c>
      <c r="B20" s="600"/>
      <c r="C20" s="602" t="s">
        <v>531</v>
      </c>
    </row>
    <row r="21" spans="1:3" ht="14.25">
      <c r="A21" s="601">
        <v>119</v>
      </c>
      <c r="B21" s="600"/>
      <c r="C21" s="602" t="s">
        <v>532</v>
      </c>
    </row>
  </sheetData>
  <mergeCells count="1">
    <mergeCell ref="A1:C1"/>
  </mergeCells>
  <phoneticPr fontId="2"/>
  <hyperlinks>
    <hyperlink ref="C3" location="'107 '!A1" display="道路現況"/>
    <hyperlink ref="C4" location="'108-1'!A1" display="車種別自動車保有台数　その１"/>
    <hyperlink ref="C8" location="'109(1)'!A1" display="年 度 別"/>
    <hyperlink ref="C9" location="'109(2)'!A1" display="路 線 別"/>
    <hyperlink ref="C10" location="'110'!A1" display="貸切バス輸送状況"/>
    <hyperlink ref="C11" location="'111'!A1" display="タクシー業者数及び台数"/>
    <hyperlink ref="C12" location="'112'!A1" display="JR四国駅別旅客人員"/>
    <hyperlink ref="C13" location="'113'!A1" display="航空輸送状況"/>
    <hyperlink ref="C14" location="'114'!A1" display="入港船舶・船舶乗降人員及び出入貨物総トン数"/>
    <hyperlink ref="C15" location="'115'!A1" display="フェリーボート利用車台数"/>
    <hyperlink ref="C16" location="'116'!A1" display="港　　湾"/>
    <hyperlink ref="C18" location="'117(1)'!A1" display="電報・電話取扱所数"/>
    <hyperlink ref="C19" location="'117(2)'!A1" display="開通電話数"/>
    <hyperlink ref="C21" location="'119 '!A1" display="大鳴門橋通行台数"/>
    <hyperlink ref="C5:C6" location="'108'!A1" display="車種別自動車保有台数"/>
    <hyperlink ref="C5" location="'108-2'!A1" display="車種別自動車保有台数　その２"/>
    <hyperlink ref="C6" location="'108-3'!A1" display="車種別自動車保有台数　その３"/>
    <hyperlink ref="C20" location="'118'!A1" display="郵便施設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zoomScaleNormal="100" zoomScaleSheetLayoutView="100" workbookViewId="0"/>
  </sheetViews>
  <sheetFormatPr defaultRowHeight="13.5"/>
  <cols>
    <col min="1" max="1" width="14.125" style="4" bestFit="1" customWidth="1"/>
    <col min="2" max="2" width="11.625" style="4" customWidth="1"/>
    <col min="3" max="5" width="11.375" style="4" customWidth="1"/>
    <col min="6" max="6" width="11.625" style="4" customWidth="1"/>
    <col min="7" max="9" width="11.375" style="4" customWidth="1"/>
    <col min="10" max="16384" width="9" style="4"/>
  </cols>
  <sheetData>
    <row r="2" spans="1:9" ht="21" customHeight="1">
      <c r="A2" s="42"/>
      <c r="B2" s="30"/>
      <c r="C2" s="403" t="s">
        <v>507</v>
      </c>
      <c r="D2" s="404"/>
      <c r="E2" s="404"/>
      <c r="F2" s="404"/>
      <c r="G2" s="404"/>
      <c r="H2" s="404"/>
      <c r="I2" s="52"/>
    </row>
    <row r="3" spans="1:9" ht="18" customHeight="1" thickBot="1">
      <c r="B3" s="19"/>
      <c r="C3" s="19"/>
      <c r="D3" s="19"/>
      <c r="E3" s="19"/>
      <c r="F3" s="19"/>
      <c r="G3" s="19"/>
      <c r="H3" s="19"/>
      <c r="I3" s="53" t="s">
        <v>270</v>
      </c>
    </row>
    <row r="4" spans="1:9">
      <c r="B4" s="411" t="s">
        <v>264</v>
      </c>
      <c r="C4" s="426" t="s">
        <v>265</v>
      </c>
      <c r="D4" s="434"/>
      <c r="E4" s="486" t="s">
        <v>266</v>
      </c>
      <c r="F4" s="488" t="s">
        <v>264</v>
      </c>
      <c r="G4" s="426" t="s">
        <v>265</v>
      </c>
      <c r="H4" s="427"/>
      <c r="I4" s="482" t="s">
        <v>267</v>
      </c>
    </row>
    <row r="5" spans="1:9">
      <c r="B5" s="412"/>
      <c r="C5" s="23" t="s">
        <v>268</v>
      </c>
      <c r="D5" s="23" t="s">
        <v>269</v>
      </c>
      <c r="E5" s="487"/>
      <c r="F5" s="489"/>
      <c r="G5" s="23" t="s">
        <v>268</v>
      </c>
      <c r="H5" s="23" t="s">
        <v>269</v>
      </c>
      <c r="I5" s="483"/>
    </row>
    <row r="6" spans="1:9">
      <c r="B6" s="10" t="s">
        <v>445</v>
      </c>
      <c r="C6" s="54">
        <v>2554841</v>
      </c>
      <c r="D6" s="54">
        <v>2556924</v>
      </c>
      <c r="E6" s="55">
        <v>6953694</v>
      </c>
      <c r="F6" s="56" t="s">
        <v>92</v>
      </c>
      <c r="G6" s="57">
        <v>43016</v>
      </c>
      <c r="H6" s="58">
        <v>42882</v>
      </c>
      <c r="I6" s="59">
        <v>183914</v>
      </c>
    </row>
    <row r="7" spans="1:9">
      <c r="B7" s="13">
        <v>25</v>
      </c>
      <c r="C7" s="54">
        <v>2557270</v>
      </c>
      <c r="D7" s="54">
        <v>2558255</v>
      </c>
      <c r="E7" s="55">
        <v>7197009</v>
      </c>
      <c r="F7" s="60" t="s">
        <v>93</v>
      </c>
      <c r="G7" s="57">
        <v>21236</v>
      </c>
      <c r="H7" s="58">
        <v>21245</v>
      </c>
      <c r="I7" s="58">
        <v>136395</v>
      </c>
    </row>
    <row r="8" spans="1:9">
      <c r="B8" s="13">
        <v>26</v>
      </c>
      <c r="C8" s="54">
        <v>2487519</v>
      </c>
      <c r="D8" s="54">
        <v>2493377</v>
      </c>
      <c r="E8" s="55">
        <v>6945430</v>
      </c>
      <c r="F8" s="60" t="s">
        <v>94</v>
      </c>
      <c r="G8" s="57">
        <v>5418</v>
      </c>
      <c r="H8" s="58">
        <v>6082</v>
      </c>
      <c r="I8" s="58">
        <v>26624</v>
      </c>
    </row>
    <row r="9" spans="1:9">
      <c r="B9" s="61"/>
      <c r="C9" s="62"/>
      <c r="D9" s="63"/>
      <c r="E9" s="55"/>
      <c r="F9" s="60" t="s">
        <v>95</v>
      </c>
      <c r="G9" s="57">
        <v>15579</v>
      </c>
      <c r="H9" s="58">
        <v>16680</v>
      </c>
      <c r="I9" s="58">
        <v>72902</v>
      </c>
    </row>
    <row r="10" spans="1:9">
      <c r="B10" s="64" t="s">
        <v>96</v>
      </c>
      <c r="C10" s="65">
        <v>43311</v>
      </c>
      <c r="D10" s="66">
        <v>47808</v>
      </c>
      <c r="E10" s="67">
        <v>124415</v>
      </c>
      <c r="F10" s="60" t="s">
        <v>11</v>
      </c>
      <c r="G10" s="57">
        <v>3661</v>
      </c>
      <c r="H10" s="58">
        <v>5759</v>
      </c>
      <c r="I10" s="58">
        <v>87497</v>
      </c>
    </row>
    <row r="11" spans="1:9">
      <c r="B11" s="64" t="s">
        <v>97</v>
      </c>
      <c r="C11" s="65">
        <v>19906</v>
      </c>
      <c r="D11" s="66">
        <v>24769</v>
      </c>
      <c r="E11" s="67">
        <v>46443</v>
      </c>
      <c r="F11" s="60" t="s">
        <v>98</v>
      </c>
      <c r="G11" s="57">
        <v>44378</v>
      </c>
      <c r="H11" s="58">
        <v>46519</v>
      </c>
      <c r="I11" s="58">
        <v>144647</v>
      </c>
    </row>
    <row r="12" spans="1:9">
      <c r="B12" s="64" t="s">
        <v>99</v>
      </c>
      <c r="C12" s="65">
        <v>8989</v>
      </c>
      <c r="D12" s="66">
        <v>12953</v>
      </c>
      <c r="E12" s="67">
        <v>24682</v>
      </c>
      <c r="F12" s="60" t="s">
        <v>100</v>
      </c>
      <c r="G12" s="57">
        <v>39518</v>
      </c>
      <c r="H12" s="58">
        <v>41020</v>
      </c>
      <c r="I12" s="58">
        <v>130600</v>
      </c>
    </row>
    <row r="13" spans="1:9">
      <c r="B13" s="64" t="s">
        <v>101</v>
      </c>
      <c r="C13" s="65">
        <v>92364</v>
      </c>
      <c r="D13" s="66">
        <v>86954</v>
      </c>
      <c r="E13" s="67">
        <v>320594</v>
      </c>
      <c r="F13" s="60" t="s">
        <v>102</v>
      </c>
      <c r="G13" s="57">
        <v>74569</v>
      </c>
      <c r="H13" s="58">
        <v>79406</v>
      </c>
      <c r="I13" s="58">
        <v>257770</v>
      </c>
    </row>
    <row r="14" spans="1:9">
      <c r="B14" s="64" t="s">
        <v>103</v>
      </c>
      <c r="C14" s="65">
        <v>29722</v>
      </c>
      <c r="D14" s="66">
        <v>28296</v>
      </c>
      <c r="E14" s="67">
        <v>81573</v>
      </c>
      <c r="F14" s="60" t="s">
        <v>104</v>
      </c>
      <c r="G14" s="57">
        <v>67990</v>
      </c>
      <c r="H14" s="58">
        <v>72771</v>
      </c>
      <c r="I14" s="58">
        <v>221387</v>
      </c>
    </row>
    <row r="15" spans="1:9">
      <c r="B15" s="64" t="s">
        <v>105</v>
      </c>
      <c r="C15" s="65">
        <v>83650</v>
      </c>
      <c r="D15" s="66">
        <v>79617</v>
      </c>
      <c r="E15" s="67">
        <v>163087</v>
      </c>
      <c r="F15" s="60" t="s">
        <v>106</v>
      </c>
      <c r="G15" s="57">
        <v>20314</v>
      </c>
      <c r="H15" s="58">
        <v>21184</v>
      </c>
      <c r="I15" s="58">
        <v>44244</v>
      </c>
    </row>
    <row r="16" spans="1:9">
      <c r="B16" s="64" t="s">
        <v>107</v>
      </c>
      <c r="C16" s="65">
        <v>915567</v>
      </c>
      <c r="D16" s="66">
        <v>838180</v>
      </c>
      <c r="E16" s="67">
        <v>1592716</v>
      </c>
      <c r="F16" s="60" t="s">
        <v>108</v>
      </c>
      <c r="G16" s="57">
        <v>114375</v>
      </c>
      <c r="H16" s="58">
        <v>106729</v>
      </c>
      <c r="I16" s="58">
        <v>357468</v>
      </c>
    </row>
    <row r="17" spans="2:9">
      <c r="B17" s="68" t="s">
        <v>109</v>
      </c>
      <c r="C17" s="65">
        <v>78281</v>
      </c>
      <c r="D17" s="66">
        <v>79945</v>
      </c>
      <c r="E17" s="67">
        <v>222147</v>
      </c>
      <c r="F17" s="60" t="s">
        <v>110</v>
      </c>
      <c r="G17" s="57">
        <v>5862</v>
      </c>
      <c r="H17" s="58">
        <v>8855</v>
      </c>
      <c r="I17" s="58">
        <v>34069</v>
      </c>
    </row>
    <row r="18" spans="2:9">
      <c r="B18" s="68" t="s">
        <v>111</v>
      </c>
      <c r="C18" s="65">
        <v>56541</v>
      </c>
      <c r="D18" s="66">
        <v>64227</v>
      </c>
      <c r="E18" s="67">
        <v>96049</v>
      </c>
      <c r="F18" s="60" t="s">
        <v>8</v>
      </c>
      <c r="G18" s="57">
        <v>8663</v>
      </c>
      <c r="H18" s="58">
        <v>9778</v>
      </c>
      <c r="I18" s="58">
        <v>38036</v>
      </c>
    </row>
    <row r="19" spans="2:9">
      <c r="B19" s="64" t="s">
        <v>112</v>
      </c>
      <c r="C19" s="65">
        <v>42143</v>
      </c>
      <c r="D19" s="66">
        <v>41616</v>
      </c>
      <c r="E19" s="67">
        <v>152730</v>
      </c>
      <c r="F19" s="60" t="s">
        <v>7</v>
      </c>
      <c r="G19" s="57">
        <v>11251</v>
      </c>
      <c r="H19" s="58">
        <v>11217</v>
      </c>
      <c r="I19" s="58">
        <v>71206</v>
      </c>
    </row>
    <row r="20" spans="2:9">
      <c r="B20" s="64" t="s">
        <v>113</v>
      </c>
      <c r="C20" s="65">
        <v>71004</v>
      </c>
      <c r="D20" s="66">
        <v>76694</v>
      </c>
      <c r="E20" s="67">
        <v>272290</v>
      </c>
      <c r="F20" s="60" t="s">
        <v>10</v>
      </c>
      <c r="G20" s="57">
        <v>16227</v>
      </c>
      <c r="H20" s="58">
        <v>16294</v>
      </c>
      <c r="I20" s="58">
        <v>23813</v>
      </c>
    </row>
    <row r="21" spans="2:9">
      <c r="B21" s="64" t="s">
        <v>114</v>
      </c>
      <c r="C21" s="65">
        <v>17201</v>
      </c>
      <c r="D21" s="66">
        <v>18309</v>
      </c>
      <c r="E21" s="67">
        <v>80123</v>
      </c>
      <c r="F21" s="60" t="s">
        <v>115</v>
      </c>
      <c r="G21" s="57">
        <v>25602</v>
      </c>
      <c r="H21" s="58">
        <v>22886</v>
      </c>
      <c r="I21" s="58">
        <v>37380</v>
      </c>
    </row>
    <row r="22" spans="2:9">
      <c r="B22" s="64" t="s">
        <v>116</v>
      </c>
      <c r="C22" s="65">
        <v>90462</v>
      </c>
      <c r="D22" s="66">
        <v>96608</v>
      </c>
      <c r="E22" s="67">
        <v>229671</v>
      </c>
      <c r="F22" s="60" t="s">
        <v>117</v>
      </c>
      <c r="G22" s="57">
        <v>21888</v>
      </c>
      <c r="H22" s="58">
        <v>17810</v>
      </c>
      <c r="I22" s="58">
        <v>36421</v>
      </c>
    </row>
    <row r="23" spans="2:9">
      <c r="B23" s="64" t="s">
        <v>118</v>
      </c>
      <c r="C23" s="65">
        <v>24373</v>
      </c>
      <c r="D23" s="66">
        <v>24481</v>
      </c>
      <c r="E23" s="67">
        <v>154306</v>
      </c>
      <c r="F23" s="60" t="s">
        <v>119</v>
      </c>
      <c r="G23" s="57">
        <v>1293</v>
      </c>
      <c r="H23" s="58">
        <v>2873</v>
      </c>
      <c r="I23" s="58">
        <v>9009</v>
      </c>
    </row>
    <row r="24" spans="2:9">
      <c r="B24" s="64" t="s">
        <v>120</v>
      </c>
      <c r="C24" s="65">
        <v>19113</v>
      </c>
      <c r="D24" s="66">
        <v>18633</v>
      </c>
      <c r="E24" s="67">
        <v>78551</v>
      </c>
      <c r="F24" s="60" t="s">
        <v>121</v>
      </c>
      <c r="G24" s="57">
        <v>82444</v>
      </c>
      <c r="H24" s="58">
        <v>77020</v>
      </c>
      <c r="I24" s="58">
        <v>153779</v>
      </c>
    </row>
    <row r="25" spans="2:9">
      <c r="B25" s="64" t="s">
        <v>122</v>
      </c>
      <c r="C25" s="65">
        <v>5442</v>
      </c>
      <c r="D25" s="66">
        <v>6424</v>
      </c>
      <c r="E25" s="67">
        <v>41393</v>
      </c>
      <c r="F25" s="60" t="s">
        <v>123</v>
      </c>
      <c r="G25" s="57">
        <v>2851</v>
      </c>
      <c r="H25" s="58">
        <v>2433</v>
      </c>
      <c r="I25" s="58">
        <v>21052</v>
      </c>
    </row>
    <row r="26" spans="2:9" ht="14.25" thickBot="1">
      <c r="B26" s="69" t="s">
        <v>124</v>
      </c>
      <c r="C26" s="70">
        <v>29088</v>
      </c>
      <c r="D26" s="71">
        <v>34461</v>
      </c>
      <c r="E26" s="72">
        <v>110076</v>
      </c>
      <c r="F26" s="73" t="s">
        <v>125</v>
      </c>
      <c r="G26" s="70">
        <v>17154</v>
      </c>
      <c r="H26" s="71">
        <v>18326</v>
      </c>
      <c r="I26" s="71">
        <v>9525</v>
      </c>
    </row>
    <row r="27" spans="2:9">
      <c r="B27" s="484" t="s">
        <v>395</v>
      </c>
      <c r="C27" s="484"/>
      <c r="D27" s="484"/>
      <c r="E27" s="484"/>
      <c r="F27" s="484"/>
      <c r="G27" s="63"/>
      <c r="H27" s="63"/>
      <c r="I27" s="63"/>
    </row>
    <row r="28" spans="2:9">
      <c r="B28" s="485" t="s">
        <v>215</v>
      </c>
      <c r="C28" s="485"/>
      <c r="D28" s="74"/>
      <c r="E28" s="74"/>
      <c r="F28" s="75"/>
      <c r="G28" s="76"/>
      <c r="H28" s="76"/>
      <c r="I28" s="63"/>
    </row>
    <row r="29" spans="2:9">
      <c r="C29" s="77"/>
      <c r="G29" s="77"/>
    </row>
    <row r="30" spans="2:9">
      <c r="C30" s="77"/>
    </row>
    <row r="33" spans="3:7">
      <c r="C33" s="77"/>
      <c r="G33" s="77"/>
    </row>
    <row r="34" spans="3:7">
      <c r="G34" s="77"/>
    </row>
  </sheetData>
  <mergeCells count="9">
    <mergeCell ref="I4:I5"/>
    <mergeCell ref="B27:F27"/>
    <mergeCell ref="B28:C28"/>
    <mergeCell ref="C2:H2"/>
    <mergeCell ref="E4:E5"/>
    <mergeCell ref="G4:H4"/>
    <mergeCell ref="B4:B5"/>
    <mergeCell ref="C4:D4"/>
    <mergeCell ref="F4:F5"/>
  </mergeCells>
  <phoneticPr fontId="2"/>
  <printOptions horizontalCentered="1"/>
  <pageMargins left="0.51181102362204722" right="0.51181102362204722" top="0.74803149606299213" bottom="0.74803149606299213" header="0.51181102362204722" footer="0.51181102362204722"/>
  <pageSetup paperSize="9" scale="8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2"/>
  <sheetViews>
    <sheetView showGridLines="0" zoomScaleNormal="100" zoomScaleSheetLayoutView="100" workbookViewId="0"/>
  </sheetViews>
  <sheetFormatPr defaultRowHeight="13.5"/>
  <cols>
    <col min="1" max="1" width="14.625" style="4" bestFit="1" customWidth="1"/>
    <col min="2" max="2" width="16.75" style="4" customWidth="1"/>
    <col min="3" max="7" width="14.875" style="4" customWidth="1"/>
    <col min="8" max="16384" width="9" style="4"/>
  </cols>
  <sheetData>
    <row r="2" spans="1:7" ht="21" customHeight="1">
      <c r="A2" s="42"/>
      <c r="B2" s="403" t="s">
        <v>502</v>
      </c>
      <c r="C2" s="404"/>
      <c r="D2" s="404"/>
      <c r="E2" s="404"/>
      <c r="F2" s="404"/>
      <c r="G2" s="404"/>
    </row>
    <row r="3" spans="1:7" s="30" customFormat="1" ht="17.100000000000001" customHeight="1" thickBot="1">
      <c r="B3" s="19"/>
      <c r="C3" s="19"/>
      <c r="D3" s="19"/>
      <c r="E3" s="19"/>
      <c r="F3" s="19"/>
      <c r="G3" s="169" t="s">
        <v>292</v>
      </c>
    </row>
    <row r="4" spans="1:7" ht="17.100000000000001" customHeight="1">
      <c r="B4" s="411" t="s">
        <v>144</v>
      </c>
      <c r="C4" s="490" t="s">
        <v>145</v>
      </c>
      <c r="D4" s="491"/>
      <c r="E4" s="491"/>
      <c r="F4" s="491"/>
      <c r="G4" s="492"/>
    </row>
    <row r="5" spans="1:7" ht="17.100000000000001" customHeight="1">
      <c r="B5" s="412"/>
      <c r="C5" s="170" t="s">
        <v>146</v>
      </c>
      <c r="D5" s="170" t="s">
        <v>242</v>
      </c>
      <c r="E5" s="171" t="s">
        <v>147</v>
      </c>
      <c r="F5" s="171" t="s">
        <v>148</v>
      </c>
      <c r="G5" s="34" t="s">
        <v>231</v>
      </c>
    </row>
    <row r="6" spans="1:7" ht="17.100000000000001" customHeight="1">
      <c r="B6" s="10" t="s">
        <v>455</v>
      </c>
      <c r="C6" s="172">
        <v>397935</v>
      </c>
      <c r="D6" s="172">
        <v>370095</v>
      </c>
      <c r="E6" s="172">
        <v>16353</v>
      </c>
      <c r="F6" s="172">
        <v>3846</v>
      </c>
      <c r="G6" s="172">
        <v>6012</v>
      </c>
    </row>
    <row r="7" spans="1:7" ht="17.100000000000001" customHeight="1">
      <c r="B7" s="13" t="s">
        <v>450</v>
      </c>
      <c r="C7" s="172">
        <v>374331</v>
      </c>
      <c r="D7" s="172">
        <v>357532</v>
      </c>
      <c r="E7" s="172">
        <v>15444</v>
      </c>
      <c r="F7" s="172" t="s">
        <v>232</v>
      </c>
      <c r="G7" s="172">
        <v>170</v>
      </c>
    </row>
    <row r="8" spans="1:7" ht="17.100000000000001" customHeight="1">
      <c r="B8" s="13" t="s">
        <v>451</v>
      </c>
      <c r="C8" s="172">
        <v>434516</v>
      </c>
      <c r="D8" s="172">
        <v>416798</v>
      </c>
      <c r="E8" s="172">
        <v>16100</v>
      </c>
      <c r="F8" s="172" t="s">
        <v>232</v>
      </c>
      <c r="G8" s="172" t="s">
        <v>232</v>
      </c>
    </row>
    <row r="9" spans="1:7" ht="17.100000000000001" customHeight="1">
      <c r="B9" s="13" t="s">
        <v>452</v>
      </c>
      <c r="C9" s="173">
        <v>468241</v>
      </c>
      <c r="D9" s="172">
        <v>449505</v>
      </c>
      <c r="E9" s="172">
        <v>16867</v>
      </c>
      <c r="F9" s="172" t="s">
        <v>232</v>
      </c>
      <c r="G9" s="172" t="s">
        <v>232</v>
      </c>
    </row>
    <row r="10" spans="1:7" ht="17.100000000000001" customHeight="1" thickBot="1">
      <c r="B10" s="151" t="s">
        <v>447</v>
      </c>
      <c r="C10" s="174">
        <v>499765</v>
      </c>
      <c r="D10" s="175">
        <v>481580</v>
      </c>
      <c r="E10" s="175">
        <v>16708</v>
      </c>
      <c r="F10" s="175">
        <v>1408</v>
      </c>
      <c r="G10" s="175" t="s">
        <v>392</v>
      </c>
    </row>
    <row r="11" spans="1:7" ht="17.100000000000001" customHeight="1" thickBot="1">
      <c r="B11" s="176"/>
      <c r="C11" s="176"/>
      <c r="D11" s="176"/>
      <c r="E11" s="176"/>
      <c r="F11" s="176"/>
      <c r="G11" s="159"/>
    </row>
    <row r="12" spans="1:7" ht="17.100000000000001" customHeight="1">
      <c r="B12" s="411" t="s">
        <v>144</v>
      </c>
      <c r="C12" s="490" t="s">
        <v>271</v>
      </c>
      <c r="D12" s="491"/>
      <c r="E12" s="491"/>
      <c r="F12" s="491"/>
      <c r="G12" s="492"/>
    </row>
    <row r="13" spans="1:7" ht="17.100000000000001" customHeight="1">
      <c r="B13" s="412"/>
      <c r="C13" s="170" t="s">
        <v>146</v>
      </c>
      <c r="D13" s="170" t="s">
        <v>242</v>
      </c>
      <c r="E13" s="171" t="s">
        <v>147</v>
      </c>
      <c r="F13" s="171" t="s">
        <v>148</v>
      </c>
      <c r="G13" s="34" t="s">
        <v>231</v>
      </c>
    </row>
    <row r="14" spans="1:7" ht="17.100000000000001" customHeight="1">
      <c r="B14" s="215" t="s">
        <v>455</v>
      </c>
      <c r="C14" s="172">
        <v>410506</v>
      </c>
      <c r="D14" s="172">
        <v>380081</v>
      </c>
      <c r="E14" s="172">
        <v>17497</v>
      </c>
      <c r="F14" s="172">
        <v>3558</v>
      </c>
      <c r="G14" s="172">
        <v>8118</v>
      </c>
    </row>
    <row r="15" spans="1:7" ht="17.100000000000001" customHeight="1">
      <c r="B15" s="216" t="s">
        <v>450</v>
      </c>
      <c r="C15" s="172">
        <v>383219</v>
      </c>
      <c r="D15" s="172">
        <v>365673</v>
      </c>
      <c r="E15" s="172">
        <v>16569</v>
      </c>
      <c r="F15" s="172" t="s">
        <v>232</v>
      </c>
      <c r="G15" s="172">
        <v>101</v>
      </c>
    </row>
    <row r="16" spans="1:7" ht="17.100000000000001" customHeight="1">
      <c r="B16" s="216" t="s">
        <v>451</v>
      </c>
      <c r="C16" s="172">
        <v>448826</v>
      </c>
      <c r="D16" s="172">
        <v>430160</v>
      </c>
      <c r="E16" s="172">
        <v>16591</v>
      </c>
      <c r="F16" s="172" t="s">
        <v>232</v>
      </c>
      <c r="G16" s="172" t="s">
        <v>232</v>
      </c>
    </row>
    <row r="17" spans="2:7" ht="17.100000000000001" customHeight="1">
      <c r="B17" s="216" t="s">
        <v>452</v>
      </c>
      <c r="C17" s="173">
        <v>486482</v>
      </c>
      <c r="D17" s="172">
        <v>467490</v>
      </c>
      <c r="E17" s="172">
        <v>16965</v>
      </c>
      <c r="F17" s="172" t="s">
        <v>232</v>
      </c>
      <c r="G17" s="172" t="s">
        <v>232</v>
      </c>
    </row>
    <row r="18" spans="2:7" ht="17.100000000000001" customHeight="1" thickBot="1">
      <c r="B18" s="151" t="s">
        <v>447</v>
      </c>
      <c r="C18" s="174">
        <v>512088</v>
      </c>
      <c r="D18" s="175">
        <v>493521</v>
      </c>
      <c r="E18" s="175">
        <v>16736</v>
      </c>
      <c r="F18" s="175">
        <v>1762</v>
      </c>
      <c r="G18" s="175" t="s">
        <v>392</v>
      </c>
    </row>
    <row r="19" spans="2:7" ht="17.100000000000001" customHeight="1">
      <c r="B19" s="177" t="s">
        <v>305</v>
      </c>
      <c r="C19" s="157"/>
      <c r="D19" s="157"/>
      <c r="E19" s="157"/>
      <c r="F19" s="157"/>
      <c r="G19" s="157"/>
    </row>
    <row r="20" spans="2:7" ht="17.100000000000001" customHeight="1">
      <c r="B20" s="177" t="s">
        <v>306</v>
      </c>
      <c r="C20" s="157"/>
      <c r="D20" s="157"/>
      <c r="E20" s="157"/>
      <c r="F20" s="157"/>
      <c r="G20" s="157"/>
    </row>
    <row r="21" spans="2:7" ht="17.100000000000001" customHeight="1">
      <c r="B21" s="177" t="s">
        <v>302</v>
      </c>
      <c r="C21" s="157"/>
      <c r="D21" s="157"/>
      <c r="E21" s="157"/>
      <c r="F21" s="157"/>
      <c r="G21" s="157"/>
    </row>
    <row r="22" spans="2:7" ht="17.100000000000001" customHeight="1">
      <c r="B22" s="177"/>
      <c r="C22" s="63"/>
      <c r="D22" s="63"/>
      <c r="E22" s="63"/>
      <c r="F22" s="63"/>
      <c r="G22" s="63"/>
    </row>
    <row r="23" spans="2:7" ht="9.9499999999999993" customHeight="1"/>
    <row r="24" spans="2:7" ht="9.9499999999999993" customHeight="1"/>
    <row r="25" spans="2:7" ht="9.9499999999999993" customHeight="1"/>
    <row r="26" spans="2:7" ht="9.9499999999999993" customHeight="1"/>
    <row r="27" spans="2:7" ht="9.9499999999999993" customHeight="1"/>
    <row r="28" spans="2:7" ht="9.9499999999999993" customHeight="1"/>
    <row r="29" spans="2:7" ht="9.9499999999999993" customHeight="1"/>
    <row r="30" spans="2:7" ht="9.9499999999999993" customHeight="1"/>
    <row r="31" spans="2:7" ht="9.9499999999999993" customHeight="1"/>
    <row r="32" spans="2: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sheetData>
  <mergeCells count="5">
    <mergeCell ref="B2:G2"/>
    <mergeCell ref="B4:B5"/>
    <mergeCell ref="B12:B13"/>
    <mergeCell ref="C4:G4"/>
    <mergeCell ref="C12:G1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7"/>
  <sheetViews>
    <sheetView showGridLines="0" zoomScaleNormal="100" zoomScaleSheetLayoutView="100" workbookViewId="0"/>
  </sheetViews>
  <sheetFormatPr defaultRowHeight="13.5"/>
  <cols>
    <col min="1" max="1" width="14.625" style="82" bestFit="1" customWidth="1"/>
    <col min="2" max="3" width="2.125" style="82" customWidth="1"/>
    <col min="4" max="4" width="11.375" style="82" customWidth="1"/>
    <col min="5" max="12" width="9.5" style="82" customWidth="1"/>
    <col min="13" max="16384" width="9" style="82"/>
  </cols>
  <sheetData>
    <row r="2" spans="1:14" ht="23.25" customHeight="1">
      <c r="A2" s="78"/>
      <c r="B2" s="79"/>
      <c r="C2" s="80"/>
      <c r="D2" s="504" t="s">
        <v>510</v>
      </c>
      <c r="E2" s="505"/>
      <c r="F2" s="505"/>
      <c r="G2" s="505"/>
      <c r="H2" s="505"/>
      <c r="I2" s="505"/>
      <c r="J2" s="505"/>
      <c r="K2" s="505"/>
      <c r="L2" s="81"/>
    </row>
    <row r="3" spans="1:14" ht="20.25" customHeight="1">
      <c r="B3" s="81"/>
      <c r="C3" s="81"/>
      <c r="D3" s="81"/>
      <c r="E3" s="79"/>
      <c r="F3" s="363" t="s">
        <v>498</v>
      </c>
      <c r="G3" s="364"/>
      <c r="H3" s="364"/>
      <c r="I3" s="364"/>
      <c r="J3" s="364"/>
      <c r="K3" s="81"/>
      <c r="L3" s="81"/>
    </row>
    <row r="4" spans="1:14" s="79" customFormat="1" ht="15" customHeight="1" thickBot="1">
      <c r="B4" s="83"/>
      <c r="C4" s="83"/>
      <c r="D4" s="83"/>
      <c r="E4" s="83"/>
      <c r="F4" s="83"/>
      <c r="G4" s="83"/>
      <c r="H4" s="83"/>
      <c r="I4" s="83"/>
      <c r="J4" s="83"/>
      <c r="K4" s="512" t="s">
        <v>331</v>
      </c>
      <c r="L4" s="512"/>
    </row>
    <row r="5" spans="1:14" ht="14.1" customHeight="1">
      <c r="B5" s="84"/>
      <c r="C5" s="508" t="s">
        <v>126</v>
      </c>
      <c r="D5" s="509"/>
      <c r="E5" s="493" t="s">
        <v>127</v>
      </c>
      <c r="F5" s="495"/>
      <c r="G5" s="493" t="s">
        <v>128</v>
      </c>
      <c r="H5" s="494"/>
      <c r="I5" s="495"/>
      <c r="J5" s="493" t="s">
        <v>332</v>
      </c>
      <c r="K5" s="494"/>
      <c r="L5" s="494"/>
    </row>
    <row r="6" spans="1:14" ht="14.1" customHeight="1">
      <c r="B6" s="85"/>
      <c r="C6" s="510"/>
      <c r="D6" s="511"/>
      <c r="E6" s="86" t="s">
        <v>333</v>
      </c>
      <c r="F6" s="86" t="s">
        <v>129</v>
      </c>
      <c r="G6" s="86" t="s">
        <v>334</v>
      </c>
      <c r="H6" s="86" t="s">
        <v>130</v>
      </c>
      <c r="I6" s="86" t="s">
        <v>131</v>
      </c>
      <c r="J6" s="86" t="s">
        <v>334</v>
      </c>
      <c r="K6" s="86" t="s">
        <v>335</v>
      </c>
      <c r="L6" s="86" t="s">
        <v>336</v>
      </c>
    </row>
    <row r="7" spans="1:14" ht="14.1" customHeight="1">
      <c r="B7" s="496" t="s">
        <v>483</v>
      </c>
      <c r="C7" s="496"/>
      <c r="D7" s="497"/>
      <c r="E7" s="87">
        <v>21402</v>
      </c>
      <c r="F7" s="87">
        <v>25121</v>
      </c>
      <c r="G7" s="87">
        <v>564.04600000000005</v>
      </c>
      <c r="H7" s="87">
        <v>286.81599999999997</v>
      </c>
      <c r="I7" s="87">
        <v>277.23</v>
      </c>
      <c r="J7" s="87">
        <v>19469</v>
      </c>
      <c r="K7" s="87">
        <v>5942</v>
      </c>
      <c r="L7" s="87">
        <v>13527</v>
      </c>
    </row>
    <row r="8" spans="1:14" ht="14.1" customHeight="1">
      <c r="B8" s="496" t="s">
        <v>329</v>
      </c>
      <c r="C8" s="496"/>
      <c r="D8" s="497"/>
      <c r="E8" s="88">
        <v>19854</v>
      </c>
      <c r="F8" s="88">
        <v>21642</v>
      </c>
      <c r="G8" s="88">
        <v>567</v>
      </c>
      <c r="H8" s="88">
        <v>288</v>
      </c>
      <c r="I8" s="88">
        <v>279</v>
      </c>
      <c r="J8" s="88">
        <v>15958</v>
      </c>
      <c r="K8" s="88">
        <v>4774</v>
      </c>
      <c r="L8" s="88">
        <v>11184</v>
      </c>
    </row>
    <row r="9" spans="1:14" ht="14.1" customHeight="1">
      <c r="B9" s="496" t="s">
        <v>337</v>
      </c>
      <c r="C9" s="496"/>
      <c r="D9" s="497"/>
      <c r="E9" s="89">
        <v>21381</v>
      </c>
      <c r="F9" s="89">
        <v>25175.988999999998</v>
      </c>
      <c r="G9" s="90">
        <v>569</v>
      </c>
      <c r="H9" s="90">
        <v>290</v>
      </c>
      <c r="I9" s="90">
        <v>279</v>
      </c>
      <c r="J9" s="89">
        <v>17311.709000000003</v>
      </c>
      <c r="K9" s="89">
        <v>4879.3140000000003</v>
      </c>
      <c r="L9" s="89">
        <v>12432.395</v>
      </c>
    </row>
    <row r="10" spans="1:14" ht="14.1" customHeight="1">
      <c r="B10" s="496" t="s">
        <v>413</v>
      </c>
      <c r="C10" s="496"/>
      <c r="D10" s="497"/>
      <c r="E10" s="89">
        <v>19548</v>
      </c>
      <c r="F10" s="89">
        <v>23375</v>
      </c>
      <c r="G10" s="90">
        <v>486</v>
      </c>
      <c r="H10" s="90">
        <v>246</v>
      </c>
      <c r="I10" s="90">
        <v>240</v>
      </c>
      <c r="J10" s="89">
        <v>18707.491000000002</v>
      </c>
      <c r="K10" s="89">
        <v>5213</v>
      </c>
      <c r="L10" s="89">
        <v>13494.491</v>
      </c>
    </row>
    <row r="11" spans="1:14" ht="14.1" customHeight="1">
      <c r="B11" s="496" t="s">
        <v>484</v>
      </c>
      <c r="C11" s="496"/>
      <c r="D11" s="497"/>
      <c r="E11" s="89">
        <f>SUM(E13,E14:E15,E17:E25)</f>
        <v>19865</v>
      </c>
      <c r="F11" s="89">
        <f>SUM(F13,F14:F15,F17:F25)</f>
        <v>24794</v>
      </c>
      <c r="G11" s="366">
        <f>SUM(G13:G25)</f>
        <v>526.11</v>
      </c>
      <c r="H11" s="368">
        <v>267</v>
      </c>
      <c r="I11" s="366">
        <f>SUM(I13:I25)</f>
        <v>259.053</v>
      </c>
      <c r="J11" s="89">
        <f>K11+L11</f>
        <v>16641.491000000002</v>
      </c>
      <c r="K11" s="89">
        <f>SUM(K13,K14:K15,K17:K25)</f>
        <v>4986</v>
      </c>
      <c r="L11" s="89">
        <f>SUM(L13,L14:L15,L17:L25)</f>
        <v>11655.491</v>
      </c>
    </row>
    <row r="12" spans="1:14" ht="14.1" customHeight="1">
      <c r="B12" s="506" t="s">
        <v>338</v>
      </c>
      <c r="C12" s="506"/>
      <c r="D12" s="507"/>
      <c r="E12" s="87"/>
      <c r="F12" s="87"/>
      <c r="G12" s="91"/>
      <c r="H12" s="91"/>
      <c r="I12" s="91"/>
      <c r="J12" s="87"/>
      <c r="K12" s="87"/>
      <c r="L12" s="87"/>
      <c r="M12" s="517"/>
      <c r="N12" s="498"/>
    </row>
    <row r="13" spans="1:14" ht="14.1" customHeight="1">
      <c r="B13" s="92"/>
      <c r="C13" s="501" t="s">
        <v>132</v>
      </c>
      <c r="D13" s="500"/>
      <c r="E13" s="93">
        <v>5277</v>
      </c>
      <c r="F13" s="87">
        <v>16696</v>
      </c>
      <c r="G13" s="94">
        <v>278</v>
      </c>
      <c r="H13" s="367">
        <v>143</v>
      </c>
      <c r="I13" s="95">
        <v>135</v>
      </c>
      <c r="J13" s="87">
        <v>7006</v>
      </c>
      <c r="K13" s="87">
        <v>3644</v>
      </c>
      <c r="L13" s="87">
        <v>3362</v>
      </c>
      <c r="M13" s="515"/>
      <c r="N13" s="516"/>
    </row>
    <row r="14" spans="1:14" ht="14.1" customHeight="1">
      <c r="B14" s="92"/>
      <c r="C14" s="501" t="s">
        <v>133</v>
      </c>
      <c r="D14" s="500"/>
      <c r="E14" s="93">
        <v>2597</v>
      </c>
      <c r="F14" s="87">
        <v>6966</v>
      </c>
      <c r="G14" s="94">
        <f>H14+I14</f>
        <v>16.11</v>
      </c>
      <c r="H14" s="95">
        <v>8.0570000000000004</v>
      </c>
      <c r="I14" s="95">
        <v>8.0530000000000008</v>
      </c>
      <c r="J14" s="87">
        <v>8762</v>
      </c>
      <c r="K14" s="87">
        <v>1038</v>
      </c>
      <c r="L14" s="87">
        <v>7724</v>
      </c>
      <c r="M14" s="498"/>
      <c r="N14" s="498"/>
    </row>
    <row r="15" spans="1:14" ht="14.1" customHeight="1">
      <c r="B15" s="92"/>
      <c r="C15" s="501" t="s">
        <v>191</v>
      </c>
      <c r="D15" s="500"/>
      <c r="E15" s="93">
        <v>788</v>
      </c>
      <c r="F15" s="87">
        <v>219</v>
      </c>
      <c r="G15" s="94" t="s">
        <v>339</v>
      </c>
      <c r="H15" s="97" t="s">
        <v>339</v>
      </c>
      <c r="I15" s="97" t="s">
        <v>339</v>
      </c>
      <c r="J15" s="87">
        <v>442</v>
      </c>
      <c r="K15" s="96">
        <v>189</v>
      </c>
      <c r="L15" s="98">
        <v>253</v>
      </c>
      <c r="M15" s="498"/>
      <c r="N15" s="498"/>
    </row>
    <row r="16" spans="1:14" ht="16.5" customHeight="1">
      <c r="B16" s="506" t="s">
        <v>221</v>
      </c>
      <c r="C16" s="506"/>
      <c r="D16" s="507"/>
      <c r="E16" s="99"/>
      <c r="F16" s="100"/>
      <c r="G16" s="95"/>
      <c r="H16" s="95"/>
      <c r="I16" s="95"/>
      <c r="J16" s="87"/>
      <c r="K16" s="100"/>
      <c r="L16" s="100"/>
      <c r="M16" s="498"/>
      <c r="N16" s="498"/>
    </row>
    <row r="17" spans="2:14" ht="14.1" customHeight="1">
      <c r="B17" s="101"/>
      <c r="C17" s="501" t="s">
        <v>139</v>
      </c>
      <c r="D17" s="500"/>
      <c r="E17" s="94" t="s">
        <v>339</v>
      </c>
      <c r="F17" s="94" t="s">
        <v>339</v>
      </c>
      <c r="G17" s="94" t="s">
        <v>339</v>
      </c>
      <c r="H17" s="97" t="s">
        <v>339</v>
      </c>
      <c r="I17" s="97" t="s">
        <v>339</v>
      </c>
      <c r="J17" s="97" t="s">
        <v>339</v>
      </c>
      <c r="K17" s="97" t="s">
        <v>339</v>
      </c>
      <c r="L17" s="97" t="s">
        <v>339</v>
      </c>
    </row>
    <row r="18" spans="2:14" ht="14.1" customHeight="1">
      <c r="B18" s="92"/>
      <c r="C18" s="501" t="s">
        <v>140</v>
      </c>
      <c r="D18" s="500"/>
      <c r="E18" s="93">
        <v>5759</v>
      </c>
      <c r="F18" s="87">
        <v>651</v>
      </c>
      <c r="G18" s="94">
        <v>232</v>
      </c>
      <c r="H18" s="95">
        <v>116</v>
      </c>
      <c r="I18" s="95">
        <v>116</v>
      </c>
      <c r="J18" s="97" t="s">
        <v>339</v>
      </c>
      <c r="K18" s="97" t="s">
        <v>339</v>
      </c>
      <c r="L18" s="97" t="s">
        <v>339</v>
      </c>
      <c r="M18" s="498"/>
      <c r="N18" s="498"/>
    </row>
    <row r="19" spans="2:14" ht="14.1" customHeight="1">
      <c r="B19" s="92"/>
      <c r="C19" s="501" t="s">
        <v>135</v>
      </c>
      <c r="D19" s="500"/>
      <c r="E19" s="93">
        <v>263</v>
      </c>
      <c r="F19" s="87">
        <v>50</v>
      </c>
      <c r="G19" s="94" t="s">
        <v>339</v>
      </c>
      <c r="H19" s="97" t="s">
        <v>339</v>
      </c>
      <c r="I19" s="97" t="s">
        <v>339</v>
      </c>
      <c r="J19" s="87">
        <v>142</v>
      </c>
      <c r="K19" s="87">
        <v>80</v>
      </c>
      <c r="L19" s="87">
        <v>62</v>
      </c>
      <c r="M19" s="498"/>
      <c r="N19" s="498"/>
    </row>
    <row r="20" spans="2:14" ht="14.1" customHeight="1">
      <c r="B20" s="102"/>
      <c r="C20" s="499" t="s">
        <v>138</v>
      </c>
      <c r="D20" s="500"/>
      <c r="E20" s="93">
        <v>117</v>
      </c>
      <c r="F20" s="88">
        <v>60</v>
      </c>
      <c r="G20" s="94" t="s">
        <v>339</v>
      </c>
      <c r="H20" s="97" t="s">
        <v>339</v>
      </c>
      <c r="I20" s="97" t="s">
        <v>339</v>
      </c>
      <c r="J20" s="87">
        <v>91</v>
      </c>
      <c r="K20" s="88">
        <v>12</v>
      </c>
      <c r="L20" s="88">
        <v>79</v>
      </c>
      <c r="M20" s="498"/>
      <c r="N20" s="498"/>
    </row>
    <row r="21" spans="2:14" ht="14.1" customHeight="1">
      <c r="B21" s="92"/>
      <c r="C21" s="501" t="s">
        <v>136</v>
      </c>
      <c r="D21" s="500"/>
      <c r="E21" s="93">
        <v>79</v>
      </c>
      <c r="F21" s="87">
        <v>33</v>
      </c>
      <c r="G21" s="94" t="s">
        <v>339</v>
      </c>
      <c r="H21" s="97" t="s">
        <v>339</v>
      </c>
      <c r="I21" s="97" t="s">
        <v>339</v>
      </c>
      <c r="J21" s="87">
        <v>96</v>
      </c>
      <c r="K21" s="97" t="s">
        <v>339</v>
      </c>
      <c r="L21" s="87">
        <v>96</v>
      </c>
      <c r="M21" s="498"/>
      <c r="N21" s="498"/>
    </row>
    <row r="22" spans="2:14" ht="14.1" customHeight="1">
      <c r="B22" s="92"/>
      <c r="C22" s="501" t="s">
        <v>141</v>
      </c>
      <c r="D22" s="500"/>
      <c r="E22" s="93">
        <v>29</v>
      </c>
      <c r="F22" s="87">
        <v>8</v>
      </c>
      <c r="G22" s="94" t="s">
        <v>339</v>
      </c>
      <c r="H22" s="97" t="s">
        <v>339</v>
      </c>
      <c r="I22" s="97" t="s">
        <v>339</v>
      </c>
      <c r="J22" s="87">
        <v>23</v>
      </c>
      <c r="K22" s="87">
        <v>23</v>
      </c>
      <c r="L22" s="97" t="s">
        <v>339</v>
      </c>
      <c r="M22" s="498"/>
      <c r="N22" s="498"/>
    </row>
    <row r="23" spans="2:14" ht="14.1" customHeight="1">
      <c r="B23" s="92"/>
      <c r="C23" s="501" t="s">
        <v>142</v>
      </c>
      <c r="D23" s="500"/>
      <c r="E23" s="93">
        <v>4903</v>
      </c>
      <c r="F23" s="87">
        <v>65</v>
      </c>
      <c r="G23" s="94" t="s">
        <v>339</v>
      </c>
      <c r="H23" s="97" t="s">
        <v>339</v>
      </c>
      <c r="I23" s="97" t="s">
        <v>339</v>
      </c>
      <c r="J23" s="87">
        <v>0</v>
      </c>
      <c r="K23" s="97" t="s">
        <v>339</v>
      </c>
      <c r="L23" s="87">
        <v>0.49099999999999999</v>
      </c>
    </row>
    <row r="24" spans="2:14" ht="14.1" customHeight="1">
      <c r="B24" s="92"/>
      <c r="C24" s="499" t="s">
        <v>143</v>
      </c>
      <c r="D24" s="500"/>
      <c r="E24" s="93">
        <v>28</v>
      </c>
      <c r="F24" s="87">
        <v>34</v>
      </c>
      <c r="G24" s="94" t="s">
        <v>339</v>
      </c>
      <c r="H24" s="97" t="s">
        <v>339</v>
      </c>
      <c r="I24" s="97" t="s">
        <v>339</v>
      </c>
      <c r="J24" s="87">
        <v>34</v>
      </c>
      <c r="K24" s="97" t="s">
        <v>339</v>
      </c>
      <c r="L24" s="87">
        <v>34</v>
      </c>
      <c r="M24" s="498"/>
      <c r="N24" s="498"/>
    </row>
    <row r="25" spans="2:14" ht="14.1" customHeight="1">
      <c r="B25" s="92"/>
      <c r="C25" s="501" t="s">
        <v>137</v>
      </c>
      <c r="D25" s="500"/>
      <c r="E25" s="93">
        <v>25</v>
      </c>
      <c r="F25" s="87">
        <v>12</v>
      </c>
      <c r="G25" s="94" t="s">
        <v>339</v>
      </c>
      <c r="H25" s="97" t="s">
        <v>339</v>
      </c>
      <c r="I25" s="97" t="s">
        <v>339</v>
      </c>
      <c r="J25" s="87">
        <v>45</v>
      </c>
      <c r="K25" s="97" t="s">
        <v>339</v>
      </c>
      <c r="L25" s="96">
        <v>45</v>
      </c>
      <c r="M25" s="498"/>
      <c r="N25" s="498"/>
    </row>
    <row r="26" spans="2:14" ht="13.5" customHeight="1" thickBot="1">
      <c r="B26" s="103"/>
      <c r="C26" s="513" t="s">
        <v>220</v>
      </c>
      <c r="D26" s="514"/>
      <c r="E26" s="104"/>
      <c r="F26" s="105"/>
      <c r="G26" s="106"/>
      <c r="H26" s="106"/>
      <c r="I26" s="106"/>
      <c r="J26" s="105"/>
      <c r="K26" s="107"/>
      <c r="L26" s="107"/>
    </row>
    <row r="27" spans="2:14">
      <c r="B27" s="502" t="s">
        <v>488</v>
      </c>
      <c r="C27" s="502"/>
      <c r="D27" s="502"/>
      <c r="E27" s="503"/>
      <c r="F27" s="503"/>
      <c r="G27" s="503"/>
      <c r="H27" s="503"/>
      <c r="I27" s="503"/>
      <c r="J27" s="503"/>
      <c r="K27" s="503"/>
      <c r="L27" s="503"/>
    </row>
  </sheetData>
  <mergeCells count="39">
    <mergeCell ref="C26:D26"/>
    <mergeCell ref="C19:D19"/>
    <mergeCell ref="M13:N13"/>
    <mergeCell ref="B11:D11"/>
    <mergeCell ref="M22:N22"/>
    <mergeCell ref="M18:N18"/>
    <mergeCell ref="M20:N20"/>
    <mergeCell ref="C20:D20"/>
    <mergeCell ref="M19:N19"/>
    <mergeCell ref="M24:N24"/>
    <mergeCell ref="C21:D21"/>
    <mergeCell ref="C22:D22"/>
    <mergeCell ref="C25:D25"/>
    <mergeCell ref="M12:N12"/>
    <mergeCell ref="B27:L27"/>
    <mergeCell ref="D2:K2"/>
    <mergeCell ref="J5:L5"/>
    <mergeCell ref="B16:D16"/>
    <mergeCell ref="M14:N14"/>
    <mergeCell ref="C15:D15"/>
    <mergeCell ref="B12:D12"/>
    <mergeCell ref="C14:D14"/>
    <mergeCell ref="B8:D8"/>
    <mergeCell ref="B10:D10"/>
    <mergeCell ref="C5:D6"/>
    <mergeCell ref="M15:N15"/>
    <mergeCell ref="B9:D9"/>
    <mergeCell ref="M16:N16"/>
    <mergeCell ref="E5:F5"/>
    <mergeCell ref="K4:L4"/>
    <mergeCell ref="G5:I5"/>
    <mergeCell ref="B7:D7"/>
    <mergeCell ref="M25:N25"/>
    <mergeCell ref="C24:D24"/>
    <mergeCell ref="C23:D23"/>
    <mergeCell ref="C18:D18"/>
    <mergeCell ref="C17:D17"/>
    <mergeCell ref="M21:N21"/>
    <mergeCell ref="C13:D1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9"/>
  <sheetViews>
    <sheetView showGridLines="0" zoomScaleNormal="100" zoomScaleSheetLayoutView="100" workbookViewId="0"/>
  </sheetViews>
  <sheetFormatPr defaultRowHeight="13.5"/>
  <cols>
    <col min="1" max="1" width="14.125" style="4" bestFit="1" customWidth="1"/>
    <col min="2" max="2" width="9.125" style="4" customWidth="1"/>
    <col min="3" max="12" width="8.25" style="4" customWidth="1"/>
    <col min="13" max="16384" width="9" style="4"/>
  </cols>
  <sheetData>
    <row r="2" spans="1:13" ht="21" customHeight="1">
      <c r="A2" s="1"/>
      <c r="B2" s="403" t="s">
        <v>493</v>
      </c>
      <c r="C2" s="404"/>
      <c r="D2" s="404"/>
      <c r="E2" s="404"/>
      <c r="F2" s="404"/>
      <c r="G2" s="404"/>
      <c r="H2" s="404"/>
      <c r="I2" s="404"/>
      <c r="J2" s="404"/>
      <c r="K2" s="404"/>
      <c r="L2" s="404"/>
    </row>
    <row r="3" spans="1:13" s="30" customFormat="1" ht="18" customHeight="1" thickBot="1">
      <c r="B3" s="19"/>
      <c r="C3" s="19"/>
      <c r="D3" s="19"/>
      <c r="E3" s="19"/>
      <c r="F3" s="19"/>
      <c r="G3" s="19"/>
      <c r="H3" s="19"/>
      <c r="I3" s="19"/>
      <c r="J3" s="19"/>
      <c r="K3" s="520" t="s">
        <v>272</v>
      </c>
      <c r="L3" s="520"/>
    </row>
    <row r="4" spans="1:13">
      <c r="B4" s="521" t="s">
        <v>273</v>
      </c>
      <c r="C4" s="518" t="s">
        <v>293</v>
      </c>
      <c r="D4" s="519"/>
      <c r="E4" s="519"/>
      <c r="F4" s="519"/>
      <c r="G4" s="523"/>
      <c r="H4" s="518" t="s">
        <v>294</v>
      </c>
      <c r="I4" s="519"/>
      <c r="J4" s="519"/>
      <c r="K4" s="519"/>
      <c r="L4" s="519"/>
    </row>
    <row r="5" spans="1:13">
      <c r="B5" s="522"/>
      <c r="C5" s="178" t="s">
        <v>149</v>
      </c>
      <c r="D5" s="178" t="s">
        <v>150</v>
      </c>
      <c r="E5" s="178" t="s">
        <v>151</v>
      </c>
      <c r="F5" s="178" t="s">
        <v>152</v>
      </c>
      <c r="G5" s="178" t="s">
        <v>153</v>
      </c>
      <c r="H5" s="178" t="s">
        <v>149</v>
      </c>
      <c r="I5" s="178" t="s">
        <v>150</v>
      </c>
      <c r="J5" s="178" t="s">
        <v>151</v>
      </c>
      <c r="K5" s="178" t="s">
        <v>152</v>
      </c>
      <c r="L5" s="178" t="s">
        <v>153</v>
      </c>
    </row>
    <row r="6" spans="1:13">
      <c r="B6" s="179" t="s">
        <v>449</v>
      </c>
      <c r="C6" s="269">
        <v>107890</v>
      </c>
      <c r="D6" s="269">
        <v>32079</v>
      </c>
      <c r="E6" s="269">
        <v>909</v>
      </c>
      <c r="F6" s="269">
        <v>66890</v>
      </c>
      <c r="G6" s="269">
        <v>8012</v>
      </c>
      <c r="H6" s="269">
        <v>104263</v>
      </c>
      <c r="I6" s="269">
        <v>27706</v>
      </c>
      <c r="J6" s="269">
        <v>582</v>
      </c>
      <c r="K6" s="269">
        <v>68390</v>
      </c>
      <c r="L6" s="269">
        <v>7585</v>
      </c>
    </row>
    <row r="7" spans="1:13">
      <c r="B7" s="180" t="s">
        <v>450</v>
      </c>
      <c r="C7" s="269">
        <v>97563</v>
      </c>
      <c r="D7" s="269">
        <v>30658</v>
      </c>
      <c r="E7" s="269">
        <v>689</v>
      </c>
      <c r="F7" s="269">
        <v>58487</v>
      </c>
      <c r="G7" s="269">
        <v>7729</v>
      </c>
      <c r="H7" s="269">
        <v>95025</v>
      </c>
      <c r="I7" s="269">
        <v>27250</v>
      </c>
      <c r="J7" s="269">
        <v>434</v>
      </c>
      <c r="K7" s="269">
        <v>60108</v>
      </c>
      <c r="L7" s="269">
        <v>7233</v>
      </c>
    </row>
    <row r="8" spans="1:13">
      <c r="B8" s="180" t="s">
        <v>451</v>
      </c>
      <c r="C8" s="270">
        <v>102804</v>
      </c>
      <c r="D8" s="269">
        <v>29639</v>
      </c>
      <c r="E8" s="269">
        <v>693</v>
      </c>
      <c r="F8" s="269">
        <v>64001</v>
      </c>
      <c r="G8" s="269">
        <v>8471</v>
      </c>
      <c r="H8" s="269">
        <v>100543</v>
      </c>
      <c r="I8" s="269">
        <v>24980</v>
      </c>
      <c r="J8" s="269">
        <v>459</v>
      </c>
      <c r="K8" s="269">
        <v>66879</v>
      </c>
      <c r="L8" s="269">
        <v>8225</v>
      </c>
    </row>
    <row r="9" spans="1:13">
      <c r="B9" s="180" t="s">
        <v>452</v>
      </c>
      <c r="C9" s="270">
        <v>105314</v>
      </c>
      <c r="D9" s="269">
        <v>30340</v>
      </c>
      <c r="E9" s="269">
        <v>560</v>
      </c>
      <c r="F9" s="269">
        <v>64893</v>
      </c>
      <c r="G9" s="269">
        <v>9521</v>
      </c>
      <c r="H9" s="269">
        <v>102698</v>
      </c>
      <c r="I9" s="269">
        <v>24499</v>
      </c>
      <c r="J9" s="269">
        <v>380</v>
      </c>
      <c r="K9" s="269">
        <v>68781</v>
      </c>
      <c r="L9" s="269">
        <v>9038</v>
      </c>
    </row>
    <row r="10" spans="1:13" ht="14.25" thickBot="1">
      <c r="A10" s="77"/>
      <c r="B10" s="181" t="s">
        <v>447</v>
      </c>
      <c r="C10" s="271">
        <f>SUM(D10:G10)</f>
        <v>106614</v>
      </c>
      <c r="D10" s="272">
        <f>13168+18604</f>
        <v>31772</v>
      </c>
      <c r="E10" s="273">
        <f>14+577</f>
        <v>591</v>
      </c>
      <c r="F10" s="272">
        <f>9970+55373</f>
        <v>65343</v>
      </c>
      <c r="G10" s="272">
        <f>1449+7459</f>
        <v>8908</v>
      </c>
      <c r="H10" s="272">
        <f>SUM(I10:L10)</f>
        <v>100227</v>
      </c>
      <c r="I10" s="272">
        <f>6944+17612</f>
        <v>24556</v>
      </c>
      <c r="J10" s="273">
        <f>14+414</f>
        <v>428</v>
      </c>
      <c r="K10" s="272">
        <f>16767+49947</f>
        <v>66714</v>
      </c>
      <c r="L10" s="272">
        <f>1521+7008</f>
        <v>8529</v>
      </c>
      <c r="M10" s="77"/>
    </row>
    <row r="11" spans="1:13">
      <c r="B11" s="484" t="s">
        <v>245</v>
      </c>
      <c r="C11" s="484"/>
      <c r="D11" s="484"/>
      <c r="E11" s="484"/>
      <c r="F11" s="484"/>
      <c r="G11" s="484"/>
      <c r="H11" s="484"/>
      <c r="I11" s="157"/>
      <c r="J11" s="157"/>
      <c r="K11" s="157"/>
      <c r="L11" s="157"/>
    </row>
    <row r="12" spans="1:13" ht="9.9499999999999993" customHeight="1"/>
    <row r="13" spans="1:13" ht="9.9499999999999993" customHeight="1"/>
    <row r="14" spans="1:13" ht="9.9499999999999993" customHeight="1"/>
    <row r="15" spans="1:13" ht="9.9499999999999993" customHeight="1"/>
    <row r="16" spans="1:13"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sheetData>
  <mergeCells count="6">
    <mergeCell ref="B11:H11"/>
    <mergeCell ref="H4:L4"/>
    <mergeCell ref="K3:L3"/>
    <mergeCell ref="B2:L2"/>
    <mergeCell ref="B4:B5"/>
    <mergeCell ref="C4:G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zoomScaleNormal="100" zoomScaleSheetLayoutView="100" workbookViewId="0">
      <selection activeCell="J33" sqref="J33"/>
    </sheetView>
  </sheetViews>
  <sheetFormatPr defaultRowHeight="13.5"/>
  <cols>
    <col min="1" max="1" width="14.125" style="4" bestFit="1" customWidth="1"/>
    <col min="2" max="2" width="9" style="4"/>
    <col min="3" max="3" width="8.5" style="4" customWidth="1"/>
    <col min="4" max="4" width="61.875" style="4" customWidth="1"/>
    <col min="5" max="5" width="12.125" style="4" customWidth="1"/>
    <col min="6" max="16384" width="9" style="4"/>
  </cols>
  <sheetData>
    <row r="2" spans="1:5" ht="28.5" customHeight="1" thickBot="1">
      <c r="A2" s="1"/>
      <c r="B2" s="524" t="s">
        <v>499</v>
      </c>
      <c r="C2" s="525"/>
      <c r="D2" s="525"/>
      <c r="E2" s="525"/>
    </row>
    <row r="3" spans="1:5">
      <c r="B3" s="108" t="s">
        <v>341</v>
      </c>
      <c r="C3" s="23" t="s">
        <v>342</v>
      </c>
      <c r="D3" s="23" t="s">
        <v>154</v>
      </c>
      <c r="E3" s="23" t="s">
        <v>155</v>
      </c>
    </row>
    <row r="4" spans="1:5" ht="13.5" customHeight="1">
      <c r="B4" s="535" t="s">
        <v>193</v>
      </c>
      <c r="C4" s="547" t="s">
        <v>222</v>
      </c>
      <c r="D4" s="526" t="s">
        <v>295</v>
      </c>
      <c r="E4" s="532" t="s">
        <v>194</v>
      </c>
    </row>
    <row r="5" spans="1:5">
      <c r="B5" s="536"/>
      <c r="C5" s="548"/>
      <c r="D5" s="527"/>
      <c r="E5" s="533"/>
    </row>
    <row r="6" spans="1:5">
      <c r="B6" s="536"/>
      <c r="C6" s="548"/>
      <c r="D6" s="527"/>
      <c r="E6" s="533"/>
    </row>
    <row r="7" spans="1:5">
      <c r="B7" s="536"/>
      <c r="C7" s="548"/>
      <c r="D7" s="527"/>
      <c r="E7" s="533"/>
    </row>
    <row r="8" spans="1:5" ht="31.5" customHeight="1">
      <c r="B8" s="537"/>
      <c r="C8" s="549"/>
      <c r="D8" s="528"/>
      <c r="E8" s="550"/>
    </row>
    <row r="9" spans="1:5" ht="53.25" customHeight="1">
      <c r="B9" s="109" t="s">
        <v>133</v>
      </c>
      <c r="C9" s="110" t="s">
        <v>3</v>
      </c>
      <c r="D9" s="111" t="s">
        <v>156</v>
      </c>
      <c r="E9" s="112" t="s">
        <v>343</v>
      </c>
    </row>
    <row r="10" spans="1:5" ht="46.5" customHeight="1">
      <c r="B10" s="109" t="s">
        <v>139</v>
      </c>
      <c r="C10" s="112" t="s">
        <v>157</v>
      </c>
      <c r="D10" s="111" t="s">
        <v>344</v>
      </c>
      <c r="E10" s="112" t="s">
        <v>343</v>
      </c>
    </row>
    <row r="11" spans="1:5" ht="13.5" customHeight="1">
      <c r="B11" s="538" t="s">
        <v>135</v>
      </c>
      <c r="C11" s="541" t="s">
        <v>3</v>
      </c>
      <c r="D11" s="529" t="s">
        <v>296</v>
      </c>
      <c r="E11" s="532" t="s">
        <v>345</v>
      </c>
    </row>
    <row r="12" spans="1:5">
      <c r="B12" s="539"/>
      <c r="C12" s="542"/>
      <c r="D12" s="530"/>
      <c r="E12" s="533"/>
    </row>
    <row r="13" spans="1:5">
      <c r="B13" s="539"/>
      <c r="C13" s="542"/>
      <c r="D13" s="530"/>
      <c r="E13" s="533"/>
    </row>
    <row r="14" spans="1:5" ht="21.75" customHeight="1">
      <c r="B14" s="545"/>
      <c r="C14" s="543"/>
      <c r="D14" s="531"/>
      <c r="E14" s="550"/>
    </row>
    <row r="15" spans="1:5" ht="37.5" customHeight="1">
      <c r="B15" s="109" t="s">
        <v>134</v>
      </c>
      <c r="C15" s="110" t="s">
        <v>3</v>
      </c>
      <c r="D15" s="111" t="s">
        <v>346</v>
      </c>
      <c r="E15" s="112" t="s">
        <v>345</v>
      </c>
    </row>
    <row r="16" spans="1:5" ht="39" customHeight="1">
      <c r="B16" s="109" t="s">
        <v>142</v>
      </c>
      <c r="C16" s="110" t="s">
        <v>3</v>
      </c>
      <c r="D16" s="111" t="s">
        <v>158</v>
      </c>
      <c r="E16" s="112" t="s">
        <v>347</v>
      </c>
    </row>
    <row r="17" spans="2:5" ht="39.75" customHeight="1">
      <c r="B17" s="109" t="s">
        <v>136</v>
      </c>
      <c r="C17" s="110" t="s">
        <v>3</v>
      </c>
      <c r="D17" s="111" t="s">
        <v>348</v>
      </c>
      <c r="E17" s="112" t="s">
        <v>345</v>
      </c>
    </row>
    <row r="18" spans="2:5" ht="30" customHeight="1">
      <c r="B18" s="109" t="s">
        <v>143</v>
      </c>
      <c r="C18" s="110" t="s">
        <v>3</v>
      </c>
      <c r="D18" s="113" t="s">
        <v>349</v>
      </c>
      <c r="E18" s="112" t="s">
        <v>345</v>
      </c>
    </row>
    <row r="19" spans="2:5" ht="24">
      <c r="B19" s="109" t="s">
        <v>137</v>
      </c>
      <c r="C19" s="110" t="s">
        <v>3</v>
      </c>
      <c r="D19" s="113" t="s">
        <v>350</v>
      </c>
      <c r="E19" s="112" t="s">
        <v>345</v>
      </c>
    </row>
    <row r="20" spans="2:5" ht="42" customHeight="1">
      <c r="B20" s="109" t="s">
        <v>140</v>
      </c>
      <c r="C20" s="110" t="s">
        <v>3</v>
      </c>
      <c r="D20" s="111" t="s">
        <v>351</v>
      </c>
      <c r="E20" s="112" t="s">
        <v>352</v>
      </c>
    </row>
    <row r="21" spans="2:5" ht="13.5" customHeight="1">
      <c r="B21" s="538" t="s">
        <v>141</v>
      </c>
      <c r="C21" s="541" t="s">
        <v>3</v>
      </c>
      <c r="D21" s="529" t="s">
        <v>297</v>
      </c>
      <c r="E21" s="532" t="s">
        <v>353</v>
      </c>
    </row>
    <row r="22" spans="2:5">
      <c r="B22" s="539"/>
      <c r="C22" s="542"/>
      <c r="D22" s="530"/>
      <c r="E22" s="533"/>
    </row>
    <row r="23" spans="2:5" ht="13.5" customHeight="1">
      <c r="B23" s="539"/>
      <c r="C23" s="542"/>
      <c r="D23" s="530"/>
      <c r="E23" s="533"/>
    </row>
    <row r="24" spans="2:5" ht="24.75" customHeight="1">
      <c r="B24" s="545"/>
      <c r="C24" s="543"/>
      <c r="D24" s="531"/>
      <c r="E24" s="550"/>
    </row>
    <row r="25" spans="2:5" ht="13.5" customHeight="1">
      <c r="B25" s="538" t="s">
        <v>138</v>
      </c>
      <c r="C25" s="541" t="s">
        <v>3</v>
      </c>
      <c r="D25" s="529" t="s">
        <v>298</v>
      </c>
      <c r="E25" s="532" t="s">
        <v>195</v>
      </c>
    </row>
    <row r="26" spans="2:5">
      <c r="B26" s="539"/>
      <c r="C26" s="542"/>
      <c r="D26" s="530"/>
      <c r="E26" s="533"/>
    </row>
    <row r="27" spans="2:5">
      <c r="B27" s="539"/>
      <c r="C27" s="542"/>
      <c r="D27" s="530"/>
      <c r="E27" s="533"/>
    </row>
    <row r="28" spans="2:5">
      <c r="B28" s="539"/>
      <c r="C28" s="542"/>
      <c r="D28" s="530"/>
      <c r="E28" s="533"/>
    </row>
    <row r="29" spans="2:5" ht="24.75" customHeight="1" thickBot="1">
      <c r="B29" s="540"/>
      <c r="C29" s="544"/>
      <c r="D29" s="546"/>
      <c r="E29" s="534"/>
    </row>
    <row r="30" spans="2:5">
      <c r="B30" s="484" t="s">
        <v>340</v>
      </c>
      <c r="C30" s="484"/>
      <c r="D30" s="484"/>
      <c r="E30" s="114"/>
    </row>
  </sheetData>
  <mergeCells count="18">
    <mergeCell ref="E4:E8"/>
    <mergeCell ref="E11:E14"/>
    <mergeCell ref="B2:E2"/>
    <mergeCell ref="B30:D30"/>
    <mergeCell ref="D4:D8"/>
    <mergeCell ref="D11:D14"/>
    <mergeCell ref="E25:E29"/>
    <mergeCell ref="B4:B8"/>
    <mergeCell ref="B25:B29"/>
    <mergeCell ref="C21:C24"/>
    <mergeCell ref="C25:C29"/>
    <mergeCell ref="B21:B24"/>
    <mergeCell ref="B11:B14"/>
    <mergeCell ref="D21:D24"/>
    <mergeCell ref="D25:D29"/>
    <mergeCell ref="C4:C8"/>
    <mergeCell ref="E21:E24"/>
    <mergeCell ref="C11:C1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5"/>
  <sheetViews>
    <sheetView showGridLines="0" zoomScaleNormal="100" zoomScaleSheetLayoutView="87" workbookViewId="0"/>
  </sheetViews>
  <sheetFormatPr defaultRowHeight="13.5"/>
  <cols>
    <col min="1" max="1" width="18.5" style="4" bestFit="1" customWidth="1"/>
    <col min="2" max="2" width="11.375" style="4" customWidth="1"/>
    <col min="3" max="3" width="18.375" style="4" customWidth="1"/>
    <col min="4" max="4" width="1.75" style="4" customWidth="1"/>
    <col min="5" max="6" width="10.625" style="4" customWidth="1"/>
    <col min="7" max="7" width="18.75" style="4" customWidth="1"/>
    <col min="8" max="8" width="18.625" style="4" customWidth="1"/>
    <col min="9" max="9" width="13.125" style="4" customWidth="1"/>
    <col min="10" max="10" width="16.125" style="4" customWidth="1"/>
    <col min="11" max="11" width="9.75" style="4" bestFit="1" customWidth="1"/>
    <col min="12" max="16384" width="9" style="4"/>
  </cols>
  <sheetData>
    <row r="2" spans="1:11" ht="20.25" customHeight="1">
      <c r="A2" s="1"/>
      <c r="B2" s="403" t="s">
        <v>503</v>
      </c>
      <c r="C2" s="404"/>
      <c r="D2" s="404"/>
      <c r="E2" s="404"/>
      <c r="F2" s="404"/>
      <c r="G2" s="404"/>
      <c r="H2" s="404"/>
      <c r="I2" s="359"/>
    </row>
    <row r="3" spans="1:11" s="30" customFormat="1" ht="20.25" customHeight="1" thickBot="1">
      <c r="B3" s="360" t="s">
        <v>504</v>
      </c>
      <c r="C3" s="52"/>
      <c r="D3" s="52"/>
      <c r="E3" s="52"/>
      <c r="F3" s="31"/>
      <c r="G3" s="31"/>
      <c r="H3" s="31"/>
    </row>
    <row r="4" spans="1:11" ht="23.1" customHeight="1">
      <c r="B4" s="182" t="s">
        <v>159</v>
      </c>
      <c r="C4" s="183" t="s">
        <v>320</v>
      </c>
      <c r="D4" s="556" t="s">
        <v>160</v>
      </c>
      <c r="E4" s="557"/>
      <c r="F4" s="558"/>
      <c r="G4" s="184" t="s">
        <v>161</v>
      </c>
      <c r="H4" s="184" t="s">
        <v>162</v>
      </c>
      <c r="I4" s="140"/>
    </row>
    <row r="5" spans="1:11" ht="23.1" customHeight="1">
      <c r="B5" s="551" t="s">
        <v>446</v>
      </c>
      <c r="C5" s="559" t="s">
        <v>0</v>
      </c>
      <c r="D5" s="185"/>
      <c r="E5" s="186" t="s">
        <v>321</v>
      </c>
      <c r="F5" s="185">
        <v>1</v>
      </c>
      <c r="G5" s="560">
        <v>84</v>
      </c>
      <c r="H5" s="560" t="s">
        <v>319</v>
      </c>
      <c r="I5" s="187"/>
      <c r="J5" s="187"/>
      <c r="K5" s="187"/>
    </row>
    <row r="6" spans="1:11" ht="23.1" customHeight="1">
      <c r="B6" s="552"/>
      <c r="C6" s="555"/>
      <c r="D6" s="187"/>
      <c r="E6" s="188" t="s">
        <v>322</v>
      </c>
      <c r="F6" s="187" t="s">
        <v>319</v>
      </c>
      <c r="G6" s="554"/>
      <c r="H6" s="554"/>
      <c r="I6" s="187"/>
      <c r="J6" s="187"/>
      <c r="K6" s="187"/>
    </row>
    <row r="7" spans="1:11" ht="23.1" customHeight="1">
      <c r="B7" s="553" t="s">
        <v>318</v>
      </c>
      <c r="C7" s="555" t="s">
        <v>0</v>
      </c>
      <c r="D7" s="187"/>
      <c r="E7" s="188" t="s">
        <v>321</v>
      </c>
      <c r="F7" s="187">
        <v>1</v>
      </c>
      <c r="G7" s="554">
        <v>84</v>
      </c>
      <c r="H7" s="554" t="s">
        <v>319</v>
      </c>
      <c r="I7" s="187"/>
      <c r="J7" s="187"/>
      <c r="K7" s="187"/>
    </row>
    <row r="8" spans="1:11" ht="23.1" customHeight="1">
      <c r="B8" s="552"/>
      <c r="C8" s="555"/>
      <c r="D8" s="187"/>
      <c r="E8" s="188" t="s">
        <v>322</v>
      </c>
      <c r="F8" s="187" t="s">
        <v>319</v>
      </c>
      <c r="G8" s="554"/>
      <c r="H8" s="554"/>
      <c r="I8" s="187"/>
      <c r="J8" s="187"/>
      <c r="K8" s="187"/>
    </row>
    <row r="9" spans="1:11" ht="23.1" customHeight="1">
      <c r="B9" s="553" t="s">
        <v>393</v>
      </c>
      <c r="C9" s="555" t="s">
        <v>0</v>
      </c>
      <c r="D9" s="187"/>
      <c r="E9" s="188" t="s">
        <v>321</v>
      </c>
      <c r="F9" s="187">
        <v>1</v>
      </c>
      <c r="G9" s="554">
        <v>84</v>
      </c>
      <c r="H9" s="554" t="s">
        <v>319</v>
      </c>
      <c r="I9" s="187"/>
      <c r="J9" s="187"/>
      <c r="K9" s="187"/>
    </row>
    <row r="10" spans="1:11" ht="23.1" customHeight="1">
      <c r="B10" s="552"/>
      <c r="C10" s="555"/>
      <c r="D10" s="187"/>
      <c r="E10" s="188" t="s">
        <v>322</v>
      </c>
      <c r="F10" s="187" t="s">
        <v>323</v>
      </c>
      <c r="G10" s="554"/>
      <c r="H10" s="554"/>
      <c r="I10" s="187"/>
      <c r="J10" s="187"/>
      <c r="K10" s="187"/>
    </row>
    <row r="11" spans="1:11" ht="23.1" customHeight="1">
      <c r="B11" s="553" t="s">
        <v>394</v>
      </c>
      <c r="C11" s="555" t="s">
        <v>0</v>
      </c>
      <c r="D11" s="187"/>
      <c r="E11" s="188" t="s">
        <v>321</v>
      </c>
      <c r="F11" s="187">
        <v>1</v>
      </c>
      <c r="G11" s="554">
        <v>84</v>
      </c>
      <c r="H11" s="554" t="s">
        <v>319</v>
      </c>
      <c r="I11" s="187"/>
      <c r="J11" s="187"/>
      <c r="K11" s="187"/>
    </row>
    <row r="12" spans="1:11" ht="23.1" customHeight="1">
      <c r="B12" s="552"/>
      <c r="C12" s="555"/>
      <c r="D12" s="187"/>
      <c r="E12" s="188" t="s">
        <v>322</v>
      </c>
      <c r="F12" s="187" t="s">
        <v>323</v>
      </c>
      <c r="G12" s="554"/>
      <c r="H12" s="554"/>
      <c r="I12" s="187"/>
      <c r="J12" s="187"/>
      <c r="K12" s="187"/>
    </row>
    <row r="13" spans="1:11" ht="23.1" customHeight="1">
      <c r="B13" s="553" t="s">
        <v>447</v>
      </c>
      <c r="C13" s="555" t="s">
        <v>0</v>
      </c>
      <c r="D13" s="187"/>
      <c r="E13" s="189" t="s">
        <v>321</v>
      </c>
      <c r="F13" s="187">
        <v>1</v>
      </c>
      <c r="G13" s="554">
        <v>84</v>
      </c>
      <c r="H13" s="554" t="s">
        <v>319</v>
      </c>
      <c r="I13" s="187"/>
      <c r="J13" s="187"/>
      <c r="K13" s="18"/>
    </row>
    <row r="14" spans="1:11" ht="23.1" customHeight="1" thickBot="1">
      <c r="B14" s="562"/>
      <c r="C14" s="563"/>
      <c r="D14" s="190"/>
      <c r="E14" s="191" t="s">
        <v>322</v>
      </c>
      <c r="F14" s="190" t="s">
        <v>319</v>
      </c>
      <c r="G14" s="561"/>
      <c r="H14" s="561"/>
      <c r="I14" s="187"/>
      <c r="J14" s="187"/>
      <c r="K14" s="18"/>
    </row>
    <row r="15" spans="1:11" ht="16.5" customHeight="1">
      <c r="B15" s="157" t="s">
        <v>196</v>
      </c>
      <c r="C15" s="30"/>
      <c r="D15" s="30"/>
      <c r="E15" s="30"/>
      <c r="F15" s="30"/>
      <c r="G15" s="30"/>
      <c r="H15" s="30"/>
    </row>
    <row r="16" spans="1:11"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sheetData>
  <mergeCells count="22">
    <mergeCell ref="G13:G14"/>
    <mergeCell ref="H13:H14"/>
    <mergeCell ref="G7:G8"/>
    <mergeCell ref="H7:H8"/>
    <mergeCell ref="B9:B10"/>
    <mergeCell ref="B11:B12"/>
    <mergeCell ref="B13:B14"/>
    <mergeCell ref="C13:C14"/>
    <mergeCell ref="C7:C8"/>
    <mergeCell ref="C9:C10"/>
    <mergeCell ref="B2:H2"/>
    <mergeCell ref="B5:B6"/>
    <mergeCell ref="B7:B8"/>
    <mergeCell ref="G11:G12"/>
    <mergeCell ref="H11:H12"/>
    <mergeCell ref="C11:C12"/>
    <mergeCell ref="G9:G10"/>
    <mergeCell ref="H9:H10"/>
    <mergeCell ref="D4:F4"/>
    <mergeCell ref="C5:C6"/>
    <mergeCell ref="G5:G6"/>
    <mergeCell ref="H5:H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Normal="100" zoomScaleSheetLayoutView="120" workbookViewId="0">
      <selection activeCell="I6" sqref="I6"/>
    </sheetView>
  </sheetViews>
  <sheetFormatPr defaultRowHeight="13.5"/>
  <cols>
    <col min="1" max="1" width="18.5" style="4" bestFit="1" customWidth="1"/>
    <col min="2" max="4" width="3.125" style="4" customWidth="1"/>
    <col min="5" max="5" width="13.375" style="4" customWidth="1"/>
    <col min="6" max="10" width="13.625" style="4" customWidth="1"/>
    <col min="11" max="16384" width="9" style="4"/>
  </cols>
  <sheetData>
    <row r="1" spans="1:11" ht="21" customHeight="1">
      <c r="A1" s="1"/>
      <c r="B1" s="571" t="s">
        <v>508</v>
      </c>
      <c r="C1" s="572"/>
      <c r="D1" s="572"/>
      <c r="E1" s="572"/>
      <c r="F1" s="572"/>
      <c r="G1" s="572"/>
      <c r="H1" s="572"/>
      <c r="I1" s="572"/>
      <c r="J1" s="572"/>
    </row>
    <row r="2" spans="1:11" s="30" customFormat="1" ht="20.25" customHeight="1" thickBot="1">
      <c r="B2" s="361" t="s">
        <v>500</v>
      </c>
      <c r="C2" s="365"/>
      <c r="D2" s="365"/>
      <c r="E2" s="365"/>
      <c r="F2" s="19"/>
      <c r="G2" s="19"/>
      <c r="H2" s="19"/>
      <c r="I2" s="19"/>
      <c r="J2" s="19"/>
    </row>
    <row r="3" spans="1:11" ht="23.1" customHeight="1">
      <c r="B3" s="427" t="s">
        <v>164</v>
      </c>
      <c r="C3" s="427"/>
      <c r="D3" s="427"/>
      <c r="E3" s="434"/>
      <c r="F3" s="23" t="s">
        <v>448</v>
      </c>
      <c r="G3" s="23">
        <v>23</v>
      </c>
      <c r="H3" s="23">
        <v>24</v>
      </c>
      <c r="I3" s="23">
        <v>25</v>
      </c>
      <c r="J3" s="23">
        <v>26</v>
      </c>
    </row>
    <row r="4" spans="1:11" ht="23.1" customHeight="1">
      <c r="B4" s="566" t="s">
        <v>165</v>
      </c>
      <c r="C4" s="566"/>
      <c r="D4" s="566"/>
      <c r="E4" s="567"/>
      <c r="F4" s="115">
        <v>884124</v>
      </c>
      <c r="G4" s="115">
        <v>883704</v>
      </c>
      <c r="H4" s="115">
        <v>886068</v>
      </c>
      <c r="I4" s="115">
        <v>886641</v>
      </c>
      <c r="J4" s="115">
        <f>J5+J13+J14+J17</f>
        <v>889568</v>
      </c>
      <c r="K4" s="116"/>
    </row>
    <row r="5" spans="1:11" ht="23.1" customHeight="1">
      <c r="B5" s="114"/>
      <c r="C5" s="568" t="s">
        <v>166</v>
      </c>
      <c r="D5" s="568"/>
      <c r="E5" s="569"/>
      <c r="F5" s="115">
        <v>234543</v>
      </c>
      <c r="G5" s="115">
        <v>215837</v>
      </c>
      <c r="H5" s="115">
        <v>197065</v>
      </c>
      <c r="I5" s="115">
        <v>180077</v>
      </c>
      <c r="J5" s="115">
        <f>J6+J9</f>
        <v>165103</v>
      </c>
      <c r="K5" s="116"/>
    </row>
    <row r="6" spans="1:11" ht="23.1" customHeight="1">
      <c r="B6" s="114"/>
      <c r="C6" s="114"/>
      <c r="D6" s="568" t="s">
        <v>167</v>
      </c>
      <c r="E6" s="569"/>
      <c r="F6" s="115">
        <v>208047</v>
      </c>
      <c r="G6" s="115">
        <v>191862</v>
      </c>
      <c r="H6" s="115">
        <v>175314</v>
      </c>
      <c r="I6" s="115">
        <v>160176</v>
      </c>
      <c r="J6" s="115">
        <f>SUM(J7:J8)</f>
        <v>146784</v>
      </c>
      <c r="K6" s="116"/>
    </row>
    <row r="7" spans="1:11" ht="23.1" customHeight="1">
      <c r="B7" s="114"/>
      <c r="C7" s="114"/>
      <c r="D7" s="114"/>
      <c r="E7" s="117" t="s">
        <v>168</v>
      </c>
      <c r="F7" s="115">
        <v>207117</v>
      </c>
      <c r="G7" s="115">
        <v>190940</v>
      </c>
      <c r="H7" s="115">
        <v>174491</v>
      </c>
      <c r="I7" s="115">
        <v>159359</v>
      </c>
      <c r="J7" s="115">
        <v>145962</v>
      </c>
    </row>
    <row r="8" spans="1:11" ht="23.1" customHeight="1">
      <c r="B8" s="118"/>
      <c r="C8" s="118"/>
      <c r="D8" s="118"/>
      <c r="E8" s="117" t="s">
        <v>169</v>
      </c>
      <c r="F8" s="115">
        <v>930</v>
      </c>
      <c r="G8" s="115">
        <v>922</v>
      </c>
      <c r="H8" s="115">
        <v>823</v>
      </c>
      <c r="I8" s="115">
        <v>817</v>
      </c>
      <c r="J8" s="115">
        <v>822</v>
      </c>
    </row>
    <row r="9" spans="1:11" ht="23.1" customHeight="1">
      <c r="B9" s="114"/>
      <c r="C9" s="114"/>
      <c r="D9" s="568" t="s">
        <v>171</v>
      </c>
      <c r="E9" s="569"/>
      <c r="F9" s="115">
        <v>26496</v>
      </c>
      <c r="G9" s="115">
        <v>23975</v>
      </c>
      <c r="H9" s="115">
        <v>21751</v>
      </c>
      <c r="I9" s="115">
        <v>19901</v>
      </c>
      <c r="J9" s="115">
        <f>SUM(J10:J12)</f>
        <v>18319</v>
      </c>
      <c r="K9" s="116"/>
    </row>
    <row r="10" spans="1:11" ht="23.1" customHeight="1">
      <c r="B10" s="114"/>
      <c r="C10" s="114"/>
      <c r="D10" s="114"/>
      <c r="E10" s="117" t="s">
        <v>324</v>
      </c>
      <c r="F10" s="115">
        <v>22671</v>
      </c>
      <c r="G10" s="115">
        <v>20415</v>
      </c>
      <c r="H10" s="115">
        <v>18223</v>
      </c>
      <c r="I10" s="115">
        <v>16571</v>
      </c>
      <c r="J10" s="115">
        <v>15165</v>
      </c>
    </row>
    <row r="11" spans="1:11" ht="23.1" customHeight="1">
      <c r="B11" s="114"/>
      <c r="C11" s="114"/>
      <c r="D11" s="114"/>
      <c r="E11" s="117" t="s">
        <v>325</v>
      </c>
      <c r="F11" s="115">
        <v>2565</v>
      </c>
      <c r="G11" s="115">
        <v>2480</v>
      </c>
      <c r="H11" s="115">
        <v>2458</v>
      </c>
      <c r="I11" s="115">
        <v>2310</v>
      </c>
      <c r="J11" s="115">
        <v>2244</v>
      </c>
    </row>
    <row r="12" spans="1:11" ht="23.1" customHeight="1">
      <c r="B12" s="114"/>
      <c r="C12" s="114"/>
      <c r="D12" s="114"/>
      <c r="E12" s="117" t="s">
        <v>172</v>
      </c>
      <c r="F12" s="115">
        <v>1260</v>
      </c>
      <c r="G12" s="115">
        <v>1080</v>
      </c>
      <c r="H12" s="115">
        <v>1070</v>
      </c>
      <c r="I12" s="115">
        <v>1020</v>
      </c>
      <c r="J12" s="115">
        <v>910</v>
      </c>
    </row>
    <row r="13" spans="1:11" ht="23.1" customHeight="1">
      <c r="B13" s="118"/>
      <c r="C13" s="576" t="s">
        <v>170</v>
      </c>
      <c r="D13" s="577"/>
      <c r="E13" s="578"/>
      <c r="F13" s="115">
        <v>402</v>
      </c>
      <c r="G13" s="115">
        <v>345</v>
      </c>
      <c r="H13" s="115">
        <v>312</v>
      </c>
      <c r="I13" s="115">
        <v>235</v>
      </c>
      <c r="J13" s="115">
        <v>207</v>
      </c>
    </row>
    <row r="14" spans="1:11" ht="23.1" customHeight="1">
      <c r="B14" s="114"/>
      <c r="C14" s="568" t="s">
        <v>173</v>
      </c>
      <c r="D14" s="568"/>
      <c r="E14" s="569"/>
      <c r="F14" s="115">
        <v>1489</v>
      </c>
      <c r="G14" s="115">
        <v>1390</v>
      </c>
      <c r="H14" s="115">
        <v>1298</v>
      </c>
      <c r="I14" s="115">
        <v>1216</v>
      </c>
      <c r="J14" s="115">
        <f>SUM(J15:J16)</f>
        <v>1150</v>
      </c>
      <c r="K14" s="116"/>
    </row>
    <row r="15" spans="1:11" ht="23.1" customHeight="1">
      <c r="B15" s="114"/>
      <c r="C15" s="114"/>
      <c r="D15" s="114"/>
      <c r="E15" s="117" t="s">
        <v>174</v>
      </c>
      <c r="F15" s="115">
        <v>1193</v>
      </c>
      <c r="G15" s="115">
        <v>1092</v>
      </c>
      <c r="H15" s="115">
        <v>1010</v>
      </c>
      <c r="I15" s="115">
        <v>932</v>
      </c>
      <c r="J15" s="115">
        <v>866</v>
      </c>
    </row>
    <row r="16" spans="1:11" ht="23.1" customHeight="1">
      <c r="B16" s="114"/>
      <c r="C16" s="114"/>
      <c r="D16" s="114"/>
      <c r="E16" s="117" t="s">
        <v>175</v>
      </c>
      <c r="F16" s="115">
        <v>296</v>
      </c>
      <c r="G16" s="115">
        <v>298</v>
      </c>
      <c r="H16" s="115">
        <v>288</v>
      </c>
      <c r="I16" s="115">
        <v>284</v>
      </c>
      <c r="J16" s="115">
        <v>284</v>
      </c>
    </row>
    <row r="17" spans="2:10" ht="23.1" customHeight="1">
      <c r="B17" s="114"/>
      <c r="C17" s="568" t="s">
        <v>176</v>
      </c>
      <c r="D17" s="568"/>
      <c r="E17" s="569"/>
      <c r="F17" s="579">
        <v>647690</v>
      </c>
      <c r="G17" s="575">
        <v>666132</v>
      </c>
      <c r="H17" s="564">
        <v>687673</v>
      </c>
      <c r="I17" s="564">
        <v>705113</v>
      </c>
      <c r="J17" s="564">
        <v>723108</v>
      </c>
    </row>
    <row r="18" spans="2:10" ht="23.1" customHeight="1" thickBot="1">
      <c r="B18" s="119"/>
      <c r="C18" s="573" t="s">
        <v>177</v>
      </c>
      <c r="D18" s="573"/>
      <c r="E18" s="574"/>
      <c r="F18" s="580"/>
      <c r="G18" s="570"/>
      <c r="H18" s="570"/>
      <c r="I18" s="565"/>
      <c r="J18" s="565"/>
    </row>
    <row r="19" spans="2:10">
      <c r="B19" s="120" t="s">
        <v>326</v>
      </c>
      <c r="C19" s="120"/>
      <c r="D19" s="120"/>
      <c r="E19" s="120"/>
      <c r="F19" s="120"/>
      <c r="G19" s="120"/>
      <c r="H19" s="120"/>
      <c r="I19" s="121"/>
      <c r="J19" s="121"/>
    </row>
    <row r="20" spans="2:10">
      <c r="B20" s="120" t="s">
        <v>357</v>
      </c>
      <c r="C20" s="120"/>
      <c r="D20" s="120"/>
      <c r="E20" s="120"/>
      <c r="F20" s="120"/>
      <c r="G20" s="120"/>
      <c r="H20" s="120"/>
      <c r="I20" s="121"/>
      <c r="J20" s="121"/>
    </row>
    <row r="21" spans="2:10">
      <c r="B21" s="122" t="s">
        <v>303</v>
      </c>
      <c r="C21" s="122"/>
      <c r="D21" s="122"/>
      <c r="E21" s="122"/>
      <c r="F21" s="122"/>
      <c r="G21" s="122"/>
      <c r="H21" s="122"/>
      <c r="I21" s="123"/>
      <c r="J21" s="123"/>
    </row>
    <row r="22" spans="2:10" ht="15" customHeight="1">
      <c r="I22" s="2"/>
      <c r="J22" s="2"/>
    </row>
    <row r="23" spans="2:10" ht="15" customHeight="1"/>
    <row r="24" spans="2:10" ht="15" customHeight="1"/>
    <row r="25" spans="2:10" ht="15" customHeight="1"/>
  </sheetData>
  <mergeCells count="15">
    <mergeCell ref="J17:J18"/>
    <mergeCell ref="B4:E4"/>
    <mergeCell ref="D9:E9"/>
    <mergeCell ref="H17:H18"/>
    <mergeCell ref="B1:J1"/>
    <mergeCell ref="C14:E14"/>
    <mergeCell ref="C17:E17"/>
    <mergeCell ref="B3:E3"/>
    <mergeCell ref="I17:I18"/>
    <mergeCell ref="C18:E18"/>
    <mergeCell ref="G17:G18"/>
    <mergeCell ref="C13:E13"/>
    <mergeCell ref="C5:E5"/>
    <mergeCell ref="D6:E6"/>
    <mergeCell ref="F17:F18"/>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showGridLines="0" zoomScaleNormal="100" zoomScaleSheetLayoutView="130" workbookViewId="0"/>
  </sheetViews>
  <sheetFormatPr defaultRowHeight="13.5"/>
  <cols>
    <col min="1" max="1" width="18.5" style="4" bestFit="1" customWidth="1"/>
    <col min="2" max="2" width="17.625" style="4" customWidth="1"/>
    <col min="3" max="5" width="25" style="4" customWidth="1"/>
    <col min="6" max="16384" width="9" style="4"/>
  </cols>
  <sheetData>
    <row r="2" spans="1:5" ht="28.5" customHeight="1">
      <c r="A2" s="42"/>
      <c r="B2" s="403" t="s">
        <v>494</v>
      </c>
      <c r="C2" s="404"/>
      <c r="D2" s="404"/>
      <c r="E2" s="404"/>
    </row>
    <row r="3" spans="1:5" s="30" customFormat="1" ht="19.5" customHeight="1" thickBot="1">
      <c r="B3" s="361"/>
      <c r="C3" s="19"/>
      <c r="D3" s="19"/>
      <c r="E3" s="19"/>
    </row>
    <row r="4" spans="1:5" ht="21" customHeight="1">
      <c r="B4" s="583" t="s">
        <v>46</v>
      </c>
      <c r="C4" s="464" t="s">
        <v>381</v>
      </c>
      <c r="D4" s="464" t="s">
        <v>382</v>
      </c>
      <c r="E4" s="586" t="s">
        <v>383</v>
      </c>
    </row>
    <row r="5" spans="1:5" ht="21" customHeight="1" thickBot="1">
      <c r="B5" s="584"/>
      <c r="C5" s="585"/>
      <c r="D5" s="585"/>
      <c r="E5" s="587"/>
    </row>
    <row r="6" spans="1:5" ht="21" customHeight="1">
      <c r="B6" s="10" t="s">
        <v>445</v>
      </c>
      <c r="C6" s="192">
        <v>203</v>
      </c>
      <c r="D6" s="192">
        <v>36</v>
      </c>
      <c r="E6" s="192">
        <v>239</v>
      </c>
    </row>
    <row r="7" spans="1:5" ht="21" customHeight="1">
      <c r="B7" s="10">
        <v>25</v>
      </c>
      <c r="C7" s="192">
        <v>202</v>
      </c>
      <c r="D7" s="192" t="s">
        <v>485</v>
      </c>
      <c r="E7" s="192">
        <v>239</v>
      </c>
    </row>
    <row r="8" spans="1:5" ht="21" customHeight="1">
      <c r="B8" s="10">
        <v>26</v>
      </c>
      <c r="C8" s="172">
        <v>202</v>
      </c>
      <c r="D8" s="172" t="s">
        <v>400</v>
      </c>
      <c r="E8" s="172">
        <v>239</v>
      </c>
    </row>
    <row r="9" spans="1:5" ht="13.5" customHeight="1">
      <c r="B9" s="10"/>
      <c r="C9" s="172"/>
      <c r="D9" s="172"/>
      <c r="E9" s="172"/>
    </row>
    <row r="10" spans="1:5" ht="20.25" customHeight="1">
      <c r="B10" s="64" t="s">
        <v>358</v>
      </c>
      <c r="C10" s="172">
        <v>43</v>
      </c>
      <c r="D10" s="172" t="s">
        <v>398</v>
      </c>
      <c r="E10" s="192">
        <v>46</v>
      </c>
    </row>
    <row r="11" spans="1:5" ht="20.25" customHeight="1">
      <c r="B11" s="46" t="s">
        <v>359</v>
      </c>
      <c r="C11" s="193">
        <v>13</v>
      </c>
      <c r="D11" s="172" t="s">
        <v>399</v>
      </c>
      <c r="E11" s="192">
        <v>19</v>
      </c>
    </row>
    <row r="12" spans="1:5" ht="20.25" customHeight="1">
      <c r="B12" s="64" t="s">
        <v>360</v>
      </c>
      <c r="C12" s="157">
        <v>8</v>
      </c>
      <c r="D12" s="194" t="s">
        <v>380</v>
      </c>
      <c r="E12" s="192">
        <f t="shared" ref="E12:E33" si="0">SUM(C12:D12)</f>
        <v>8</v>
      </c>
    </row>
    <row r="13" spans="1:5" ht="20.25" customHeight="1">
      <c r="B13" s="64" t="s">
        <v>361</v>
      </c>
      <c r="C13" s="157">
        <v>22</v>
      </c>
      <c r="D13" s="157">
        <v>5</v>
      </c>
      <c r="E13" s="192">
        <f t="shared" si="0"/>
        <v>27</v>
      </c>
    </row>
    <row r="14" spans="1:5" ht="20.25" customHeight="1">
      <c r="B14" s="64" t="s">
        <v>362</v>
      </c>
      <c r="C14" s="157">
        <v>13</v>
      </c>
      <c r="D14" s="157">
        <v>1</v>
      </c>
      <c r="E14" s="192">
        <f t="shared" si="0"/>
        <v>14</v>
      </c>
    </row>
    <row r="15" spans="1:5" ht="20.25" customHeight="1">
      <c r="B15" s="64" t="s">
        <v>363</v>
      </c>
      <c r="C15" s="157">
        <v>10</v>
      </c>
      <c r="D15" s="157">
        <v>1</v>
      </c>
      <c r="E15" s="192">
        <f t="shared" si="0"/>
        <v>11</v>
      </c>
    </row>
    <row r="16" spans="1:5" ht="20.25" customHeight="1">
      <c r="B16" s="64" t="s">
        <v>364</v>
      </c>
      <c r="C16" s="157">
        <v>12</v>
      </c>
      <c r="D16" s="157">
        <v>4</v>
      </c>
      <c r="E16" s="192">
        <f t="shared" si="0"/>
        <v>16</v>
      </c>
    </row>
    <row r="17" spans="2:5" ht="20.25" customHeight="1">
      <c r="B17" s="64" t="s">
        <v>244</v>
      </c>
      <c r="C17" s="157">
        <v>17</v>
      </c>
      <c r="D17" s="194" t="s">
        <v>396</v>
      </c>
      <c r="E17" s="192">
        <v>23</v>
      </c>
    </row>
    <row r="18" spans="2:5" ht="20.25" customHeight="1">
      <c r="B18" s="64" t="s">
        <v>365</v>
      </c>
      <c r="C18" s="157">
        <v>3</v>
      </c>
      <c r="D18" s="157">
        <v>2</v>
      </c>
      <c r="E18" s="192">
        <f t="shared" si="0"/>
        <v>5</v>
      </c>
    </row>
    <row r="19" spans="2:5" ht="20.25" customHeight="1">
      <c r="B19" s="64" t="s">
        <v>366</v>
      </c>
      <c r="C19" s="157">
        <v>2</v>
      </c>
      <c r="D19" s="194" t="s">
        <v>380</v>
      </c>
      <c r="E19" s="192">
        <f t="shared" si="0"/>
        <v>2</v>
      </c>
    </row>
    <row r="20" spans="2:5" ht="20.25" customHeight="1">
      <c r="B20" s="64" t="s">
        <v>367</v>
      </c>
      <c r="C20" s="157">
        <v>1</v>
      </c>
      <c r="D20" s="194" t="s">
        <v>397</v>
      </c>
      <c r="E20" s="192">
        <v>2</v>
      </c>
    </row>
    <row r="21" spans="2:5" ht="20.25" customHeight="1">
      <c r="B21" s="64" t="s">
        <v>368</v>
      </c>
      <c r="C21" s="157">
        <v>4</v>
      </c>
      <c r="D21" s="157">
        <v>1</v>
      </c>
      <c r="E21" s="192">
        <f t="shared" si="0"/>
        <v>5</v>
      </c>
    </row>
    <row r="22" spans="2:5" ht="20.25" customHeight="1">
      <c r="B22" s="64" t="s">
        <v>369</v>
      </c>
      <c r="C22" s="157">
        <v>7</v>
      </c>
      <c r="D22" s="194" t="s">
        <v>380</v>
      </c>
      <c r="E22" s="192">
        <f t="shared" si="0"/>
        <v>7</v>
      </c>
    </row>
    <row r="23" spans="2:5" ht="20.25" customHeight="1">
      <c r="B23" s="64" t="s">
        <v>370</v>
      </c>
      <c r="C23" s="157">
        <v>11</v>
      </c>
      <c r="D23" s="157">
        <v>1</v>
      </c>
      <c r="E23" s="192">
        <f t="shared" si="0"/>
        <v>12</v>
      </c>
    </row>
    <row r="24" spans="2:5" ht="20.25" customHeight="1">
      <c r="B24" s="64" t="s">
        <v>371</v>
      </c>
      <c r="C24" s="157">
        <v>1</v>
      </c>
      <c r="D24" s="157">
        <v>1</v>
      </c>
      <c r="E24" s="192">
        <f t="shared" si="0"/>
        <v>2</v>
      </c>
    </row>
    <row r="25" spans="2:5" ht="20.25" customHeight="1">
      <c r="B25" s="64" t="s">
        <v>372</v>
      </c>
      <c r="C25" s="157">
        <v>5</v>
      </c>
      <c r="D25" s="157">
        <v>1</v>
      </c>
      <c r="E25" s="192">
        <f t="shared" si="0"/>
        <v>6</v>
      </c>
    </row>
    <row r="26" spans="2:5" ht="20.25" customHeight="1">
      <c r="B26" s="64" t="s">
        <v>207</v>
      </c>
      <c r="C26" s="157">
        <v>6</v>
      </c>
      <c r="D26" s="194" t="s">
        <v>380</v>
      </c>
      <c r="E26" s="192">
        <f t="shared" si="0"/>
        <v>6</v>
      </c>
    </row>
    <row r="27" spans="2:5" ht="20.25" customHeight="1">
      <c r="B27" s="64" t="s">
        <v>373</v>
      </c>
      <c r="C27" s="157">
        <v>1</v>
      </c>
      <c r="D27" s="157">
        <v>2</v>
      </c>
      <c r="E27" s="192">
        <f t="shared" si="0"/>
        <v>3</v>
      </c>
    </row>
    <row r="28" spans="2:5" ht="20.25" customHeight="1">
      <c r="B28" s="64" t="s">
        <v>374</v>
      </c>
      <c r="C28" s="157">
        <v>2</v>
      </c>
      <c r="D28" s="194" t="s">
        <v>397</v>
      </c>
      <c r="E28" s="192">
        <v>3</v>
      </c>
    </row>
    <row r="29" spans="2:5" ht="20.25" customHeight="1">
      <c r="B29" s="64" t="s">
        <v>375</v>
      </c>
      <c r="C29" s="157">
        <v>3</v>
      </c>
      <c r="D29" s="194" t="s">
        <v>380</v>
      </c>
      <c r="E29" s="192">
        <f t="shared" si="0"/>
        <v>3</v>
      </c>
    </row>
    <row r="30" spans="2:5" ht="20.25" customHeight="1">
      <c r="B30" s="64" t="s">
        <v>376</v>
      </c>
      <c r="C30" s="157">
        <v>4</v>
      </c>
      <c r="D30" s="194" t="s">
        <v>380</v>
      </c>
      <c r="E30" s="192">
        <f t="shared" si="0"/>
        <v>4</v>
      </c>
    </row>
    <row r="31" spans="2:5" ht="20.25" customHeight="1">
      <c r="B31" s="64" t="s">
        <v>377</v>
      </c>
      <c r="C31" s="157">
        <v>3</v>
      </c>
      <c r="D31" s="194" t="s">
        <v>380</v>
      </c>
      <c r="E31" s="192">
        <f t="shared" si="0"/>
        <v>3</v>
      </c>
    </row>
    <row r="32" spans="2:5" ht="20.25" customHeight="1">
      <c r="B32" s="64" t="s">
        <v>378</v>
      </c>
      <c r="C32" s="157">
        <v>5</v>
      </c>
      <c r="D32" s="194" t="s">
        <v>380</v>
      </c>
      <c r="E32" s="192">
        <f t="shared" si="0"/>
        <v>5</v>
      </c>
    </row>
    <row r="33" spans="2:5" ht="20.25" customHeight="1" thickBot="1">
      <c r="B33" s="69" t="s">
        <v>379</v>
      </c>
      <c r="C33" s="159">
        <v>6</v>
      </c>
      <c r="D33" s="159">
        <v>1</v>
      </c>
      <c r="E33" s="195">
        <f t="shared" si="0"/>
        <v>7</v>
      </c>
    </row>
    <row r="34" spans="2:5" ht="21" customHeight="1">
      <c r="B34" s="582" t="s">
        <v>424</v>
      </c>
      <c r="C34" s="582"/>
      <c r="D34" s="582"/>
      <c r="E34" s="582"/>
    </row>
    <row r="35" spans="2:5" ht="9.9499999999999993" customHeight="1">
      <c r="B35" s="581" t="s">
        <v>425</v>
      </c>
      <c r="C35" s="581"/>
      <c r="D35" s="581"/>
      <c r="E35" s="581"/>
    </row>
    <row r="36" spans="2:5" ht="9.9499999999999993" customHeight="1">
      <c r="B36" s="581"/>
      <c r="C36" s="581"/>
      <c r="D36" s="581"/>
      <c r="E36" s="581"/>
    </row>
    <row r="37" spans="2:5" ht="9.9499999999999993" customHeight="1">
      <c r="B37" s="581" t="s">
        <v>401</v>
      </c>
      <c r="C37" s="581"/>
      <c r="D37" s="581"/>
      <c r="E37" s="581"/>
    </row>
    <row r="38" spans="2:5" ht="9.9499999999999993" customHeight="1">
      <c r="B38" s="581"/>
      <c r="C38" s="581"/>
      <c r="D38" s="581"/>
      <c r="E38" s="581"/>
    </row>
    <row r="39" spans="2:5" ht="9.9499999999999993" customHeight="1"/>
    <row r="40" spans="2:5" ht="9.9499999999999993" customHeight="1"/>
    <row r="41" spans="2:5" ht="9.9499999999999993" customHeight="1"/>
    <row r="42" spans="2:5" ht="9.9499999999999993" customHeight="1"/>
    <row r="43" spans="2:5" ht="9.9499999999999993" customHeight="1"/>
    <row r="44" spans="2:5" ht="9.9499999999999993" customHeight="1"/>
    <row r="45" spans="2:5" ht="9.9499999999999993" customHeight="1"/>
    <row r="46" spans="2:5" ht="9.9499999999999993" customHeight="1"/>
    <row r="47" spans="2:5" ht="9.9499999999999993" customHeight="1"/>
    <row r="48" spans="2:5"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sheetData>
  <mergeCells count="8">
    <mergeCell ref="B37:E38"/>
    <mergeCell ref="B34:E34"/>
    <mergeCell ref="B2:E2"/>
    <mergeCell ref="B4:B5"/>
    <mergeCell ref="C4:C5"/>
    <mergeCell ref="D4:D5"/>
    <mergeCell ref="E4:E5"/>
    <mergeCell ref="B35:E3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showGridLines="0" tabSelected="1" zoomScaleNormal="100" zoomScaleSheetLayoutView="100" workbookViewId="0"/>
  </sheetViews>
  <sheetFormatPr defaultRowHeight="13.5"/>
  <cols>
    <col min="1" max="1" width="14.125" style="4" bestFit="1" customWidth="1"/>
    <col min="2" max="8" width="11.625" style="4" customWidth="1"/>
    <col min="9" max="9" width="10.125" style="4" customWidth="1"/>
    <col min="10" max="16384" width="9" style="4"/>
  </cols>
  <sheetData>
    <row r="2" spans="1:16" ht="28.5" customHeight="1">
      <c r="A2" s="42"/>
      <c r="B2" s="403" t="s">
        <v>495</v>
      </c>
      <c r="C2" s="404"/>
      <c r="D2" s="404"/>
      <c r="E2" s="404"/>
      <c r="F2" s="404"/>
      <c r="G2" s="404"/>
      <c r="H2" s="404"/>
      <c r="I2" s="404"/>
    </row>
    <row r="3" spans="1:16" s="30" customFormat="1" ht="19.5" customHeight="1" thickBot="1">
      <c r="B3" s="211"/>
      <c r="C3" s="211"/>
      <c r="D3" s="211"/>
      <c r="E3" s="211"/>
      <c r="F3" s="211"/>
      <c r="G3" s="211"/>
      <c r="H3" s="211"/>
      <c r="I3" s="210" t="s">
        <v>274</v>
      </c>
    </row>
    <row r="4" spans="1:16" ht="36" customHeight="1">
      <c r="B4" s="589" t="s">
        <v>178</v>
      </c>
      <c r="C4" s="591" t="s">
        <v>179</v>
      </c>
      <c r="D4" s="593" t="s">
        <v>197</v>
      </c>
      <c r="E4" s="594"/>
      <c r="F4" s="594"/>
      <c r="G4" s="594"/>
      <c r="H4" s="595"/>
      <c r="I4" s="588" t="s">
        <v>304</v>
      </c>
    </row>
    <row r="5" spans="1:16" ht="36" customHeight="1">
      <c r="B5" s="590"/>
      <c r="C5" s="592"/>
      <c r="D5" s="209" t="s">
        <v>180</v>
      </c>
      <c r="E5" s="196" t="s">
        <v>181</v>
      </c>
      <c r="F5" s="196" t="s">
        <v>182</v>
      </c>
      <c r="G5" s="196" t="s">
        <v>183</v>
      </c>
      <c r="H5" s="196" t="s">
        <v>184</v>
      </c>
      <c r="I5" s="483"/>
    </row>
    <row r="6" spans="1:16" ht="36" customHeight="1">
      <c r="B6" s="208">
        <v>22</v>
      </c>
      <c r="C6" s="212">
        <v>8602777</v>
      </c>
      <c r="D6" s="212">
        <v>1045087</v>
      </c>
      <c r="E6" s="212">
        <v>5342103</v>
      </c>
      <c r="F6" s="212">
        <v>557340</v>
      </c>
      <c r="G6" s="212">
        <v>1491937</v>
      </c>
      <c r="H6" s="212">
        <v>166310</v>
      </c>
      <c r="I6" s="212">
        <v>23569</v>
      </c>
    </row>
    <row r="7" spans="1:16" ht="36" customHeight="1">
      <c r="B7" s="198">
        <v>23</v>
      </c>
      <c r="C7" s="212">
        <v>8340158</v>
      </c>
      <c r="D7" s="212">
        <v>1041416</v>
      </c>
      <c r="E7" s="212">
        <v>5034222</v>
      </c>
      <c r="F7" s="212">
        <v>564544</v>
      </c>
      <c r="G7" s="212">
        <v>1528214</v>
      </c>
      <c r="H7" s="212">
        <v>171762</v>
      </c>
      <c r="I7" s="212">
        <v>22850</v>
      </c>
    </row>
    <row r="8" spans="1:16" ht="36" customHeight="1">
      <c r="B8" s="198">
        <v>24</v>
      </c>
      <c r="C8" s="212">
        <v>8479901</v>
      </c>
      <c r="D8" s="212">
        <v>1110690</v>
      </c>
      <c r="E8" s="212">
        <v>5080076</v>
      </c>
      <c r="F8" s="212">
        <v>574856</v>
      </c>
      <c r="G8" s="212">
        <v>1542048</v>
      </c>
      <c r="H8" s="212">
        <v>172231</v>
      </c>
      <c r="I8" s="212">
        <v>23233</v>
      </c>
    </row>
    <row r="9" spans="1:16" ht="36" customHeight="1">
      <c r="B9" s="198">
        <v>25</v>
      </c>
      <c r="C9" s="212">
        <v>8684164</v>
      </c>
      <c r="D9" s="212">
        <v>1193534</v>
      </c>
      <c r="E9" s="212">
        <v>5112275</v>
      </c>
      <c r="F9" s="212">
        <v>599651</v>
      </c>
      <c r="G9" s="212">
        <v>1613538</v>
      </c>
      <c r="H9" s="212">
        <v>165166</v>
      </c>
      <c r="I9" s="213">
        <v>23792</v>
      </c>
    </row>
    <row r="10" spans="1:16" ht="36" customHeight="1">
      <c r="B10" s="198">
        <v>26</v>
      </c>
      <c r="C10" s="212">
        <v>8623567</v>
      </c>
      <c r="D10" s="212">
        <v>1217004</v>
      </c>
      <c r="E10" s="212">
        <v>5038636</v>
      </c>
      <c r="F10" s="212">
        <v>592291</v>
      </c>
      <c r="G10" s="212">
        <v>1615576</v>
      </c>
      <c r="H10" s="212">
        <v>160060</v>
      </c>
      <c r="I10" s="213">
        <v>23626</v>
      </c>
      <c r="J10" s="197"/>
      <c r="K10" s="197"/>
      <c r="L10" s="197"/>
      <c r="M10" s="197"/>
      <c r="N10" s="197"/>
      <c r="O10" s="197"/>
      <c r="P10" s="58"/>
    </row>
    <row r="11" spans="1:16" ht="12" customHeight="1">
      <c r="B11" s="199"/>
      <c r="C11" s="212"/>
      <c r="D11" s="212"/>
      <c r="E11" s="212"/>
      <c r="F11" s="212"/>
      <c r="G11" s="212"/>
      <c r="H11" s="212"/>
      <c r="I11" s="212"/>
    </row>
    <row r="12" spans="1:16" ht="36" customHeight="1">
      <c r="A12" s="77"/>
      <c r="B12" s="200" t="s">
        <v>453</v>
      </c>
      <c r="C12" s="201">
        <v>676791</v>
      </c>
      <c r="D12" s="213">
        <v>95270</v>
      </c>
      <c r="E12" s="213">
        <v>381465</v>
      </c>
      <c r="F12" s="213">
        <v>49340</v>
      </c>
      <c r="G12" s="213">
        <v>137030</v>
      </c>
      <c r="H12" s="213">
        <v>13686</v>
      </c>
      <c r="I12" s="213">
        <v>22560</v>
      </c>
    </row>
    <row r="13" spans="1:16" ht="36" customHeight="1">
      <c r="B13" s="200" t="s">
        <v>411</v>
      </c>
      <c r="C13" s="201">
        <v>829771</v>
      </c>
      <c r="D13" s="213">
        <v>124687</v>
      </c>
      <c r="E13" s="213">
        <v>508611</v>
      </c>
      <c r="F13" s="213">
        <v>48552</v>
      </c>
      <c r="G13" s="213">
        <v>133928</v>
      </c>
      <c r="H13" s="213">
        <v>13993</v>
      </c>
      <c r="I13" s="213">
        <v>26767</v>
      </c>
    </row>
    <row r="14" spans="1:16" ht="36" customHeight="1">
      <c r="B14" s="200" t="s">
        <v>410</v>
      </c>
      <c r="C14" s="201">
        <v>640110</v>
      </c>
      <c r="D14" s="213">
        <v>90642</v>
      </c>
      <c r="E14" s="213">
        <v>355505</v>
      </c>
      <c r="F14" s="213">
        <v>48083</v>
      </c>
      <c r="G14" s="213">
        <v>132053</v>
      </c>
      <c r="H14" s="213">
        <v>13827</v>
      </c>
      <c r="I14" s="213">
        <v>21337</v>
      </c>
    </row>
    <row r="15" spans="1:16" ht="36" customHeight="1">
      <c r="B15" s="200" t="s">
        <v>409</v>
      </c>
      <c r="C15" s="201">
        <v>701697</v>
      </c>
      <c r="D15" s="213">
        <v>97077</v>
      </c>
      <c r="E15" s="213">
        <v>403034</v>
      </c>
      <c r="F15" s="213">
        <v>51508</v>
      </c>
      <c r="G15" s="213">
        <v>137403</v>
      </c>
      <c r="H15" s="213">
        <v>12675</v>
      </c>
      <c r="I15" s="213">
        <v>22635</v>
      </c>
    </row>
    <row r="16" spans="1:16" ht="36" customHeight="1">
      <c r="B16" s="200" t="s">
        <v>408</v>
      </c>
      <c r="C16" s="201">
        <v>917116</v>
      </c>
      <c r="D16" s="213">
        <v>126553</v>
      </c>
      <c r="E16" s="213">
        <v>607095</v>
      </c>
      <c r="F16" s="213">
        <v>46531</v>
      </c>
      <c r="G16" s="213">
        <v>124260</v>
      </c>
      <c r="H16" s="213">
        <v>12677</v>
      </c>
      <c r="I16" s="213">
        <v>29584</v>
      </c>
    </row>
    <row r="17" spans="2:9" ht="36" customHeight="1">
      <c r="B17" s="200" t="s">
        <v>407</v>
      </c>
      <c r="C17" s="201">
        <v>712121</v>
      </c>
      <c r="D17" s="213">
        <v>104915</v>
      </c>
      <c r="E17" s="213">
        <v>412787</v>
      </c>
      <c r="F17" s="213">
        <v>48912</v>
      </c>
      <c r="G17" s="213">
        <v>132028</v>
      </c>
      <c r="H17" s="213">
        <v>13479</v>
      </c>
      <c r="I17" s="213">
        <v>23737</v>
      </c>
    </row>
    <row r="18" spans="2:9" ht="36" customHeight="1">
      <c r="B18" s="200" t="s">
        <v>406</v>
      </c>
      <c r="C18" s="201">
        <v>667830</v>
      </c>
      <c r="D18" s="213">
        <v>94276</v>
      </c>
      <c r="E18" s="213">
        <v>369561</v>
      </c>
      <c r="F18" s="213">
        <v>51134</v>
      </c>
      <c r="G18" s="213">
        <v>137769</v>
      </c>
      <c r="H18" s="213">
        <v>15090</v>
      </c>
      <c r="I18" s="213">
        <v>21543</v>
      </c>
    </row>
    <row r="19" spans="2:9" ht="36" customHeight="1">
      <c r="B19" s="200" t="s">
        <v>405</v>
      </c>
      <c r="C19" s="201">
        <v>725450</v>
      </c>
      <c r="D19" s="213">
        <v>103073</v>
      </c>
      <c r="E19" s="213">
        <v>423673</v>
      </c>
      <c r="F19" s="213">
        <v>49546</v>
      </c>
      <c r="G19" s="213">
        <v>133984</v>
      </c>
      <c r="H19" s="213">
        <v>15174</v>
      </c>
      <c r="I19" s="213">
        <v>24182</v>
      </c>
    </row>
    <row r="20" spans="2:9" ht="36" customHeight="1">
      <c r="B20" s="200" t="s">
        <v>404</v>
      </c>
      <c r="C20" s="201">
        <v>700955</v>
      </c>
      <c r="D20" s="213">
        <v>94790</v>
      </c>
      <c r="E20" s="213">
        <v>397647</v>
      </c>
      <c r="F20" s="213">
        <v>50898</v>
      </c>
      <c r="G20" s="213">
        <v>145178</v>
      </c>
      <c r="H20" s="213">
        <v>12442</v>
      </c>
      <c r="I20" s="213">
        <v>22611</v>
      </c>
    </row>
    <row r="21" spans="2:9" ht="36" customHeight="1">
      <c r="B21" s="200" t="s">
        <v>454</v>
      </c>
      <c r="C21" s="201">
        <v>695678</v>
      </c>
      <c r="D21" s="213">
        <v>98028</v>
      </c>
      <c r="E21" s="213">
        <v>412826</v>
      </c>
      <c r="F21" s="213">
        <v>45474</v>
      </c>
      <c r="G21" s="213">
        <v>128285</v>
      </c>
      <c r="H21" s="213">
        <v>11065</v>
      </c>
      <c r="I21" s="213">
        <v>22441</v>
      </c>
    </row>
    <row r="22" spans="2:9" ht="36" customHeight="1">
      <c r="B22" s="200" t="s">
        <v>403</v>
      </c>
      <c r="C22" s="201">
        <v>588228</v>
      </c>
      <c r="D22" s="213">
        <v>80506</v>
      </c>
      <c r="E22" s="213">
        <v>320754</v>
      </c>
      <c r="F22" s="213">
        <v>47277</v>
      </c>
      <c r="G22" s="213">
        <v>127633</v>
      </c>
      <c r="H22" s="213">
        <v>12058</v>
      </c>
      <c r="I22" s="213">
        <v>21008</v>
      </c>
    </row>
    <row r="23" spans="2:9" ht="36" customHeight="1" thickBot="1">
      <c r="B23" s="202" t="s">
        <v>402</v>
      </c>
      <c r="C23" s="203">
        <v>767820</v>
      </c>
      <c r="D23" s="214">
        <v>107187</v>
      </c>
      <c r="E23" s="214">
        <v>445678</v>
      </c>
      <c r="F23" s="214">
        <v>55036</v>
      </c>
      <c r="G23" s="214">
        <v>146025</v>
      </c>
      <c r="H23" s="214">
        <v>13894</v>
      </c>
      <c r="I23" s="214">
        <v>24768</v>
      </c>
    </row>
    <row r="24" spans="2:9" ht="12" customHeight="1">
      <c r="B24" s="204" t="s">
        <v>327</v>
      </c>
      <c r="C24" s="63"/>
      <c r="D24" s="63"/>
      <c r="E24" s="63"/>
      <c r="F24" s="63"/>
      <c r="G24" s="63"/>
      <c r="H24" s="63"/>
      <c r="I24" s="63"/>
    </row>
    <row r="26" spans="2:9">
      <c r="C26" s="77"/>
    </row>
  </sheetData>
  <mergeCells count="5">
    <mergeCell ref="B2:I2"/>
    <mergeCell ref="I4:I5"/>
    <mergeCell ref="B4:B5"/>
    <mergeCell ref="C4:C5"/>
    <mergeCell ref="D4:H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9"/>
  <sheetViews>
    <sheetView showGridLines="0" zoomScaleNormal="100" zoomScaleSheetLayoutView="100" workbookViewId="0"/>
  </sheetViews>
  <sheetFormatPr defaultColWidth="13.375" defaultRowHeight="13.5"/>
  <cols>
    <col min="1" max="1" width="13.375" style="4"/>
    <col min="2" max="2" width="10.5" style="4" customWidth="1"/>
    <col min="3" max="9" width="11.625" style="4" customWidth="1"/>
    <col min="10" max="10" width="6.875" style="4" customWidth="1"/>
    <col min="11" max="11" width="6.25" style="4" customWidth="1"/>
    <col min="12" max="12" width="6.5" style="4" customWidth="1"/>
    <col min="13" max="13" width="6.75" style="4" customWidth="1"/>
    <col min="14" max="14" width="7" style="4" bestFit="1" customWidth="1"/>
    <col min="15" max="15" width="10.75" style="4" bestFit="1" customWidth="1"/>
    <col min="16" max="16" width="6.75" style="4" customWidth="1"/>
    <col min="17" max="17" width="7" style="4" customWidth="1"/>
    <col min="18" max="18" width="6.875" style="4" customWidth="1"/>
    <col min="19" max="20" width="7" style="4" customWidth="1"/>
    <col min="21" max="22" width="7.5" style="4" customWidth="1"/>
    <col min="23" max="23" width="7.375" style="4" customWidth="1"/>
    <col min="24" max="25" width="7.625" style="4" customWidth="1"/>
    <col min="26" max="26" width="7.25" style="4" customWidth="1"/>
    <col min="27" max="27" width="7.625" style="4" customWidth="1"/>
    <col min="28" max="16384" width="13.375" style="4"/>
  </cols>
  <sheetData>
    <row r="2" spans="1:19" ht="21" customHeight="1">
      <c r="A2" s="42"/>
      <c r="B2" s="369" t="s">
        <v>489</v>
      </c>
      <c r="C2" s="370"/>
      <c r="D2" s="370"/>
      <c r="E2" s="370"/>
      <c r="F2" s="370"/>
      <c r="G2" s="370"/>
      <c r="H2" s="370"/>
      <c r="I2" s="370"/>
      <c r="J2" s="355"/>
      <c r="K2" s="355"/>
    </row>
    <row r="3" spans="1:19" s="124" customFormat="1" ht="11.25" thickBot="1">
      <c r="B3" s="217"/>
      <c r="C3" s="217"/>
      <c r="D3" s="217"/>
      <c r="E3" s="217"/>
      <c r="F3" s="217"/>
      <c r="G3" s="217"/>
      <c r="H3" s="218"/>
      <c r="I3" s="219" t="s">
        <v>460</v>
      </c>
      <c r="J3" s="125"/>
      <c r="K3" s="125"/>
      <c r="L3" s="125"/>
    </row>
    <row r="4" spans="1:19" s="124" customFormat="1" ht="10.5" customHeight="1">
      <c r="B4" s="374" t="s">
        <v>198</v>
      </c>
      <c r="C4" s="220"/>
      <c r="D4" s="220"/>
      <c r="E4" s="220"/>
      <c r="F4" s="220"/>
      <c r="G4" s="379" t="s">
        <v>12</v>
      </c>
      <c r="H4" s="380"/>
      <c r="I4" s="380"/>
      <c r="J4" s="126"/>
      <c r="K4" s="126"/>
      <c r="N4" s="125"/>
      <c r="O4" s="125"/>
      <c r="P4" s="125"/>
      <c r="Q4" s="125"/>
      <c r="R4" s="125"/>
      <c r="S4" s="125"/>
    </row>
    <row r="5" spans="1:19" s="124" customFormat="1" ht="10.5">
      <c r="B5" s="377"/>
      <c r="C5" s="221" t="s">
        <v>461</v>
      </c>
      <c r="D5" s="221" t="s">
        <v>462</v>
      </c>
      <c r="E5" s="221" t="s">
        <v>13</v>
      </c>
      <c r="F5" s="221" t="s">
        <v>463</v>
      </c>
      <c r="G5" s="381" t="s">
        <v>14</v>
      </c>
      <c r="H5" s="393"/>
      <c r="I5" s="222" t="s">
        <v>464</v>
      </c>
      <c r="J5" s="127"/>
      <c r="K5" s="127"/>
      <c r="N5" s="125"/>
      <c r="O5" s="125"/>
      <c r="P5" s="125"/>
      <c r="Q5" s="125"/>
      <c r="R5" s="125"/>
      <c r="S5" s="125"/>
    </row>
    <row r="6" spans="1:19" s="124" customFormat="1" ht="10.5">
      <c r="B6" s="378"/>
      <c r="C6" s="223"/>
      <c r="D6" s="223"/>
      <c r="E6" s="222" t="s">
        <v>465</v>
      </c>
      <c r="F6" s="223"/>
      <c r="G6" s="222" t="s">
        <v>15</v>
      </c>
      <c r="H6" s="222" t="s">
        <v>16</v>
      </c>
      <c r="I6" s="222" t="s">
        <v>15</v>
      </c>
      <c r="J6" s="127"/>
      <c r="K6" s="127"/>
      <c r="N6" s="125"/>
      <c r="O6" s="125"/>
      <c r="P6" s="125"/>
      <c r="Q6" s="125"/>
      <c r="R6" s="125"/>
      <c r="S6" s="125"/>
    </row>
    <row r="7" spans="1:19" s="124" customFormat="1" ht="10.5">
      <c r="B7" s="224" t="s">
        <v>480</v>
      </c>
      <c r="C7" s="225">
        <v>31909</v>
      </c>
      <c r="D7" s="225">
        <v>15113443</v>
      </c>
      <c r="E7" s="226">
        <v>48.2</v>
      </c>
      <c r="F7" s="225">
        <v>14860110</v>
      </c>
      <c r="G7" s="225">
        <v>12567</v>
      </c>
      <c r="H7" s="225">
        <v>196334</v>
      </c>
      <c r="I7" s="225">
        <v>196</v>
      </c>
      <c r="J7" s="127"/>
      <c r="K7" s="127"/>
      <c r="N7" s="125"/>
      <c r="O7" s="125"/>
      <c r="P7" s="125"/>
      <c r="Q7" s="125"/>
      <c r="R7" s="125"/>
      <c r="S7" s="125"/>
    </row>
    <row r="8" spans="1:19" s="124" customFormat="1" ht="10.5">
      <c r="B8" s="262" t="s">
        <v>466</v>
      </c>
      <c r="C8" s="225">
        <v>32021</v>
      </c>
      <c r="D8" s="225">
        <v>15149166</v>
      </c>
      <c r="E8" s="226">
        <v>48.4</v>
      </c>
      <c r="F8" s="225">
        <v>14895121</v>
      </c>
      <c r="G8" s="225">
        <v>12605</v>
      </c>
      <c r="H8" s="225">
        <v>196906</v>
      </c>
      <c r="I8" s="225">
        <v>192</v>
      </c>
      <c r="J8" s="127"/>
      <c r="K8" s="127"/>
      <c r="N8" s="128"/>
      <c r="O8" s="128"/>
      <c r="P8" s="128"/>
      <c r="Q8" s="128"/>
      <c r="R8" s="129"/>
      <c r="S8" s="129"/>
    </row>
    <row r="9" spans="1:19" s="124" customFormat="1" ht="10.5">
      <c r="B9" s="262" t="s">
        <v>467</v>
      </c>
      <c r="C9" s="263">
        <v>32168</v>
      </c>
      <c r="D9" s="263">
        <f>10428+15173660</f>
        <v>15184088</v>
      </c>
      <c r="E9" s="226">
        <v>48.7</v>
      </c>
      <c r="F9" s="263">
        <f>4459+14922380</f>
        <v>14926839</v>
      </c>
      <c r="G9" s="263">
        <f>12472+78+5</f>
        <v>12555</v>
      </c>
      <c r="H9" s="263">
        <f>4624+194031</f>
        <v>198655</v>
      </c>
      <c r="I9" s="263">
        <f>159+25+8</f>
        <v>192</v>
      </c>
      <c r="J9" s="127"/>
      <c r="K9" s="127"/>
      <c r="N9" s="128"/>
      <c r="O9" s="128"/>
      <c r="P9" s="128"/>
      <c r="Q9" s="128"/>
      <c r="R9" s="129"/>
      <c r="S9" s="129"/>
    </row>
    <row r="10" spans="1:19" s="124" customFormat="1" ht="10.5">
      <c r="B10" s="227" t="s">
        <v>468</v>
      </c>
      <c r="C10" s="228">
        <v>1</v>
      </c>
      <c r="D10" s="229">
        <v>30739</v>
      </c>
      <c r="E10" s="230">
        <v>100</v>
      </c>
      <c r="F10" s="225">
        <v>26559</v>
      </c>
      <c r="G10" s="225">
        <v>30</v>
      </c>
      <c r="H10" s="225">
        <v>3490</v>
      </c>
      <c r="I10" s="225">
        <v>1</v>
      </c>
      <c r="J10" s="127"/>
      <c r="K10" s="127"/>
      <c r="N10" s="128"/>
      <c r="O10" s="128"/>
      <c r="P10" s="128"/>
      <c r="Q10" s="128"/>
      <c r="R10" s="129"/>
      <c r="S10" s="129"/>
    </row>
    <row r="11" spans="1:19" s="124" customFormat="1" ht="10.5">
      <c r="B11" s="231" t="s">
        <v>17</v>
      </c>
      <c r="C11" s="232">
        <v>1</v>
      </c>
      <c r="D11" s="233">
        <v>8301</v>
      </c>
      <c r="E11" s="234">
        <v>100</v>
      </c>
      <c r="F11" s="235">
        <v>7985</v>
      </c>
      <c r="G11" s="233">
        <v>21</v>
      </c>
      <c r="H11" s="233">
        <v>316</v>
      </c>
      <c r="I11" s="236" t="s">
        <v>469</v>
      </c>
      <c r="J11" s="127"/>
      <c r="K11" s="127"/>
      <c r="N11" s="128"/>
      <c r="O11" s="128"/>
      <c r="P11" s="128"/>
      <c r="Q11" s="128"/>
      <c r="R11" s="129"/>
      <c r="S11" s="129"/>
    </row>
    <row r="12" spans="1:19" s="124" customFormat="1" ht="10.5">
      <c r="B12" s="231" t="s">
        <v>18</v>
      </c>
      <c r="C12" s="232">
        <v>1</v>
      </c>
      <c r="D12" s="233">
        <v>39485</v>
      </c>
      <c r="E12" s="234">
        <v>100</v>
      </c>
      <c r="F12" s="235">
        <v>34651</v>
      </c>
      <c r="G12" s="233">
        <v>46</v>
      </c>
      <c r="H12" s="233">
        <v>3747</v>
      </c>
      <c r="I12" s="233">
        <v>5</v>
      </c>
      <c r="K12" s="127"/>
      <c r="L12" s="127"/>
      <c r="M12" s="127"/>
      <c r="N12" s="127"/>
    </row>
    <row r="13" spans="1:19" s="124" customFormat="1" ht="10.5">
      <c r="B13" s="231" t="s">
        <v>19</v>
      </c>
      <c r="C13" s="232">
        <v>1</v>
      </c>
      <c r="D13" s="233">
        <v>113934</v>
      </c>
      <c r="E13" s="234">
        <v>100</v>
      </c>
      <c r="F13" s="235">
        <v>98153</v>
      </c>
      <c r="G13" s="233">
        <v>129</v>
      </c>
      <c r="H13" s="233">
        <v>6216</v>
      </c>
      <c r="I13" s="233">
        <v>26</v>
      </c>
      <c r="K13" s="127"/>
      <c r="L13" s="127"/>
      <c r="M13" s="127"/>
      <c r="N13" s="127"/>
    </row>
    <row r="14" spans="1:19" s="124" customFormat="1" ht="10.5">
      <c r="B14" s="231" t="s">
        <v>20</v>
      </c>
      <c r="C14" s="232">
        <v>1</v>
      </c>
      <c r="D14" s="233">
        <v>84556</v>
      </c>
      <c r="E14" s="234">
        <v>100</v>
      </c>
      <c r="F14" s="235">
        <v>81301</v>
      </c>
      <c r="G14" s="233">
        <v>80</v>
      </c>
      <c r="H14" s="233">
        <v>2719</v>
      </c>
      <c r="I14" s="233">
        <v>3</v>
      </c>
      <c r="K14" s="127"/>
      <c r="L14" s="127"/>
      <c r="M14" s="127"/>
      <c r="N14" s="127"/>
      <c r="P14" s="130"/>
    </row>
    <row r="15" spans="1:19" s="124" customFormat="1" ht="10.5">
      <c r="B15" s="231" t="s">
        <v>21</v>
      </c>
      <c r="C15" s="232">
        <v>1</v>
      </c>
      <c r="D15" s="233">
        <v>119645</v>
      </c>
      <c r="E15" s="234">
        <v>65</v>
      </c>
      <c r="F15" s="235">
        <v>110318</v>
      </c>
      <c r="G15" s="233">
        <v>128</v>
      </c>
      <c r="H15" s="233">
        <v>4471</v>
      </c>
      <c r="I15" s="233">
        <v>22</v>
      </c>
      <c r="K15" s="127"/>
      <c r="L15" s="127"/>
      <c r="M15" s="127"/>
      <c r="N15" s="127"/>
      <c r="O15" s="129"/>
      <c r="P15" s="130"/>
    </row>
    <row r="16" spans="1:19" s="124" customFormat="1" ht="10.5">
      <c r="B16" s="231" t="s">
        <v>22</v>
      </c>
      <c r="C16" s="232">
        <v>1</v>
      </c>
      <c r="D16" s="237">
        <v>80386</v>
      </c>
      <c r="E16" s="234">
        <v>96.3</v>
      </c>
      <c r="F16" s="237">
        <v>72399</v>
      </c>
      <c r="G16" s="238">
        <v>88</v>
      </c>
      <c r="H16" s="237">
        <v>3003</v>
      </c>
      <c r="I16" s="237">
        <v>19</v>
      </c>
    </row>
    <row r="17" spans="2:18" s="124" customFormat="1" ht="10.5">
      <c r="B17" s="231" t="s">
        <v>23</v>
      </c>
      <c r="C17" s="232">
        <v>1</v>
      </c>
      <c r="D17" s="237">
        <v>14685</v>
      </c>
      <c r="E17" s="234">
        <v>100</v>
      </c>
      <c r="F17" s="237">
        <v>12377</v>
      </c>
      <c r="G17" s="238">
        <v>17</v>
      </c>
      <c r="H17" s="237">
        <v>1164</v>
      </c>
      <c r="I17" s="237">
        <v>2</v>
      </c>
    </row>
    <row r="18" spans="2:18" s="124" customFormat="1" ht="10.5">
      <c r="B18" s="231" t="s">
        <v>24</v>
      </c>
      <c r="C18" s="232">
        <v>1</v>
      </c>
      <c r="D18" s="237">
        <v>9942</v>
      </c>
      <c r="E18" s="234">
        <v>61.5</v>
      </c>
      <c r="F18" s="237">
        <v>9902</v>
      </c>
      <c r="G18" s="238">
        <v>5</v>
      </c>
      <c r="H18" s="237">
        <v>39</v>
      </c>
      <c r="I18" s="239" t="s">
        <v>469</v>
      </c>
    </row>
    <row r="19" spans="2:18" s="124" customFormat="1" ht="10.5">
      <c r="B19" s="231" t="s">
        <v>25</v>
      </c>
      <c r="C19" s="232">
        <v>1</v>
      </c>
      <c r="D19" s="237">
        <v>23</v>
      </c>
      <c r="E19" s="234">
        <v>100</v>
      </c>
      <c r="F19" s="237">
        <v>23</v>
      </c>
      <c r="G19" s="236" t="s">
        <v>469</v>
      </c>
      <c r="H19" s="240" t="s">
        <v>469</v>
      </c>
      <c r="I19" s="239" t="s">
        <v>469</v>
      </c>
      <c r="J19" s="127"/>
      <c r="K19" s="127"/>
      <c r="L19" s="127"/>
    </row>
    <row r="20" spans="2:18" s="124" customFormat="1" ht="10.5">
      <c r="B20" s="231" t="s">
        <v>26</v>
      </c>
      <c r="C20" s="232">
        <v>1</v>
      </c>
      <c r="D20" s="237">
        <v>132479</v>
      </c>
      <c r="E20" s="234">
        <v>68.5</v>
      </c>
      <c r="F20" s="237">
        <v>125837</v>
      </c>
      <c r="G20" s="238">
        <v>131</v>
      </c>
      <c r="H20" s="239">
        <v>2706</v>
      </c>
      <c r="I20" s="237">
        <v>10</v>
      </c>
      <c r="J20" s="356"/>
      <c r="K20" s="356"/>
      <c r="L20" s="356"/>
      <c r="M20" s="356"/>
      <c r="N20" s="356"/>
      <c r="O20" s="356"/>
    </row>
    <row r="21" spans="2:18" s="124" customFormat="1" ht="10.5">
      <c r="B21" s="231" t="s">
        <v>27</v>
      </c>
      <c r="C21" s="232">
        <v>1</v>
      </c>
      <c r="D21" s="237">
        <v>43645</v>
      </c>
      <c r="E21" s="234">
        <v>28</v>
      </c>
      <c r="F21" s="237">
        <v>41821</v>
      </c>
      <c r="G21" s="238">
        <v>53</v>
      </c>
      <c r="H21" s="237">
        <v>660</v>
      </c>
      <c r="I21" s="239">
        <v>1</v>
      </c>
    </row>
    <row r="22" spans="2:18" s="124" customFormat="1" ht="10.5">
      <c r="B22" s="231" t="s">
        <v>28</v>
      </c>
      <c r="C22" s="232">
        <v>1</v>
      </c>
      <c r="D22" s="237">
        <v>30653</v>
      </c>
      <c r="E22" s="234">
        <v>65.400000000000006</v>
      </c>
      <c r="F22" s="237">
        <v>30216</v>
      </c>
      <c r="G22" s="238">
        <v>22</v>
      </c>
      <c r="H22" s="237">
        <v>438</v>
      </c>
      <c r="I22" s="239" t="s">
        <v>469</v>
      </c>
      <c r="M22" s="125"/>
      <c r="N22" s="125"/>
      <c r="O22" s="125"/>
      <c r="P22" s="125"/>
      <c r="Q22" s="127"/>
      <c r="R22" s="127"/>
    </row>
    <row r="23" spans="2:18" s="124" customFormat="1" ht="10.5">
      <c r="B23" s="241" t="s">
        <v>29</v>
      </c>
      <c r="C23" s="233">
        <v>3</v>
      </c>
      <c r="D23" s="237">
        <f>10428+105169</f>
        <v>115597</v>
      </c>
      <c r="E23" s="234">
        <v>100</v>
      </c>
      <c r="F23" s="237">
        <f>4459+69313</f>
        <v>73772</v>
      </c>
      <c r="G23" s="238">
        <f>11+122</f>
        <v>133</v>
      </c>
      <c r="H23" s="237">
        <f>4624+20060</f>
        <v>24684</v>
      </c>
      <c r="I23" s="235">
        <f>3+18</f>
        <v>21</v>
      </c>
      <c r="J23" s="131"/>
      <c r="K23" s="131"/>
      <c r="L23" s="132"/>
      <c r="M23" s="125"/>
      <c r="N23" s="125"/>
      <c r="O23" s="125"/>
      <c r="P23" s="125"/>
      <c r="Q23" s="125"/>
      <c r="R23" s="125"/>
    </row>
    <row r="24" spans="2:18" s="124" customFormat="1" ht="10.5">
      <c r="B24" s="241" t="s">
        <v>30</v>
      </c>
      <c r="C24" s="238">
        <v>43</v>
      </c>
      <c r="D24" s="237">
        <v>840169</v>
      </c>
      <c r="E24" s="234">
        <v>66.8</v>
      </c>
      <c r="F24" s="237">
        <v>803523</v>
      </c>
      <c r="G24" s="238">
        <v>916</v>
      </c>
      <c r="H24" s="237">
        <v>28990</v>
      </c>
      <c r="I24" s="237">
        <v>34</v>
      </c>
      <c r="L24" s="132"/>
      <c r="M24" s="125"/>
      <c r="N24" s="125"/>
      <c r="O24" s="125"/>
      <c r="P24" s="125"/>
      <c r="Q24" s="127"/>
      <c r="R24" s="127"/>
    </row>
    <row r="25" spans="2:18" s="124" customFormat="1" ht="10.5">
      <c r="B25" s="241" t="s">
        <v>31</v>
      </c>
      <c r="C25" s="238">
        <v>161</v>
      </c>
      <c r="D25" s="237">
        <v>954904</v>
      </c>
      <c r="E25" s="234">
        <v>52.8</v>
      </c>
      <c r="F25" s="237">
        <v>929690</v>
      </c>
      <c r="G25" s="238">
        <v>943</v>
      </c>
      <c r="H25" s="237">
        <v>22206</v>
      </c>
      <c r="I25" s="237">
        <v>16</v>
      </c>
      <c r="J25" s="133"/>
      <c r="K25" s="133"/>
      <c r="L25" s="133"/>
      <c r="M25" s="125"/>
      <c r="N25" s="125"/>
      <c r="O25" s="125"/>
      <c r="P25" s="125"/>
      <c r="Q25" s="134"/>
      <c r="R25" s="134"/>
    </row>
    <row r="26" spans="2:18" s="124" customFormat="1" ht="11.25" thickBot="1">
      <c r="B26" s="242" t="s">
        <v>32</v>
      </c>
      <c r="C26" s="264">
        <v>31948</v>
      </c>
      <c r="D26" s="264">
        <v>12564946</v>
      </c>
      <c r="E26" s="265">
        <v>44.8</v>
      </c>
      <c r="F26" s="266">
        <v>12468312</v>
      </c>
      <c r="G26" s="264">
        <v>9813</v>
      </c>
      <c r="H26" s="264">
        <v>93806</v>
      </c>
      <c r="I26" s="264">
        <v>32</v>
      </c>
      <c r="J26" s="128"/>
      <c r="K26" s="128"/>
      <c r="L26" s="128"/>
      <c r="M26" s="128"/>
      <c r="N26" s="128"/>
      <c r="O26" s="128"/>
    </row>
    <row r="27" spans="2:18" s="124" customFormat="1" ht="11.25" thickBot="1">
      <c r="B27" s="243"/>
      <c r="C27" s="244"/>
      <c r="D27" s="243"/>
      <c r="E27" s="243"/>
      <c r="F27" s="243"/>
      <c r="G27" s="243"/>
      <c r="H27" s="243"/>
      <c r="I27" s="243"/>
      <c r="J27" s="128"/>
      <c r="K27" s="128"/>
      <c r="L27" s="128"/>
      <c r="M27" s="128"/>
      <c r="N27" s="128"/>
      <c r="O27" s="128"/>
    </row>
    <row r="28" spans="2:18" s="124" customFormat="1" ht="10.5" customHeight="1">
      <c r="B28" s="374" t="s">
        <v>198</v>
      </c>
      <c r="C28" s="222" t="s">
        <v>355</v>
      </c>
      <c r="D28" s="223"/>
      <c r="E28" s="389" t="s">
        <v>33</v>
      </c>
      <c r="F28" s="389"/>
      <c r="G28" s="389"/>
      <c r="H28" s="389"/>
      <c r="I28" s="245"/>
      <c r="J28" s="128"/>
      <c r="K28" s="128"/>
      <c r="L28" s="128"/>
      <c r="M28" s="128"/>
      <c r="N28" s="128"/>
      <c r="O28" s="128"/>
    </row>
    <row r="29" spans="2:18" s="124" customFormat="1" ht="10.5">
      <c r="B29" s="375"/>
      <c r="C29" s="222" t="s">
        <v>354</v>
      </c>
      <c r="D29" s="381" t="s">
        <v>34</v>
      </c>
      <c r="E29" s="382"/>
      <c r="F29" s="382"/>
      <c r="G29" s="393"/>
      <c r="H29" s="381" t="s">
        <v>35</v>
      </c>
      <c r="I29" s="382"/>
      <c r="J29" s="128"/>
      <c r="K29" s="128"/>
      <c r="L29" s="128"/>
      <c r="M29" s="128"/>
      <c r="N29" s="128"/>
      <c r="O29" s="128"/>
    </row>
    <row r="30" spans="2:18" s="124" customFormat="1" ht="10.5">
      <c r="B30" s="376"/>
      <c r="C30" s="246" t="s">
        <v>356</v>
      </c>
      <c r="D30" s="247" t="s">
        <v>36</v>
      </c>
      <c r="E30" s="247" t="s">
        <v>37</v>
      </c>
      <c r="F30" s="247" t="s">
        <v>38</v>
      </c>
      <c r="G30" s="247" t="s">
        <v>39</v>
      </c>
      <c r="H30" s="247" t="s">
        <v>38</v>
      </c>
      <c r="I30" s="247" t="s">
        <v>40</v>
      </c>
      <c r="J30" s="127"/>
      <c r="K30" s="127"/>
      <c r="L30" s="127"/>
      <c r="M30" s="127"/>
      <c r="N30" s="127"/>
      <c r="O30" s="127"/>
    </row>
    <row r="31" spans="2:18" s="124" customFormat="1" ht="10.5">
      <c r="B31" s="224" t="s">
        <v>481</v>
      </c>
      <c r="C31" s="248">
        <v>57048</v>
      </c>
      <c r="D31" s="248">
        <v>21539</v>
      </c>
      <c r="E31" s="248">
        <v>108562</v>
      </c>
      <c r="F31" s="248">
        <v>2211704</v>
      </c>
      <c r="G31" s="248">
        <v>4938315</v>
      </c>
      <c r="H31" s="248">
        <v>73203</v>
      </c>
      <c r="I31" s="248">
        <v>536806</v>
      </c>
      <c r="J31" s="127"/>
      <c r="K31" s="127"/>
      <c r="L31" s="127"/>
      <c r="M31" s="127"/>
      <c r="N31" s="127"/>
      <c r="O31" s="127"/>
    </row>
    <row r="32" spans="2:18" s="124" customFormat="1" ht="10.5">
      <c r="B32" s="262" t="s">
        <v>466</v>
      </c>
      <c r="C32" s="248">
        <v>57138</v>
      </c>
      <c r="D32" s="248">
        <v>21523</v>
      </c>
      <c r="E32" s="248">
        <v>109308</v>
      </c>
      <c r="F32" s="248">
        <v>2224208</v>
      </c>
      <c r="G32" s="248">
        <v>4982088</v>
      </c>
      <c r="H32" s="248">
        <v>72917</v>
      </c>
      <c r="I32" s="248">
        <v>535286</v>
      </c>
      <c r="J32" s="127"/>
      <c r="K32" s="127"/>
      <c r="L32" s="128"/>
      <c r="M32" s="128"/>
      <c r="N32" s="127"/>
      <c r="O32" s="127"/>
    </row>
    <row r="33" spans="2:15" s="124" customFormat="1" ht="10.5">
      <c r="B33" s="262" t="s">
        <v>467</v>
      </c>
      <c r="C33" s="267">
        <f>1345+57251</f>
        <v>58596</v>
      </c>
      <c r="D33" s="267">
        <v>21962</v>
      </c>
      <c r="E33" s="267">
        <v>112380</v>
      </c>
      <c r="F33" s="267">
        <v>2237770</v>
      </c>
      <c r="G33" s="267">
        <v>5015377</v>
      </c>
      <c r="H33" s="267">
        <v>74863</v>
      </c>
      <c r="I33" s="267">
        <v>549938</v>
      </c>
      <c r="J33" s="127"/>
      <c r="K33" s="127"/>
      <c r="L33" s="128"/>
      <c r="M33" s="128"/>
      <c r="N33" s="127"/>
      <c r="O33" s="127"/>
    </row>
    <row r="34" spans="2:15" s="124" customFormat="1" ht="10.5">
      <c r="B34" s="227" t="s">
        <v>468</v>
      </c>
      <c r="C34" s="249">
        <v>690</v>
      </c>
      <c r="D34" s="237">
        <v>12315</v>
      </c>
      <c r="E34" s="237">
        <v>4316</v>
      </c>
      <c r="F34" s="237">
        <v>14108</v>
      </c>
      <c r="G34" s="239" t="s">
        <v>469</v>
      </c>
      <c r="H34" s="239" t="s">
        <v>469</v>
      </c>
      <c r="I34" s="239" t="s">
        <v>469</v>
      </c>
    </row>
    <row r="35" spans="2:15" s="124" customFormat="1" ht="10.5">
      <c r="B35" s="231" t="s">
        <v>17</v>
      </c>
      <c r="C35" s="250" t="s">
        <v>469</v>
      </c>
      <c r="D35" s="239" t="s">
        <v>469</v>
      </c>
      <c r="E35" s="239" t="s">
        <v>469</v>
      </c>
      <c r="F35" s="237">
        <v>8301</v>
      </c>
      <c r="G35" s="239" t="s">
        <v>469</v>
      </c>
      <c r="H35" s="239" t="s">
        <v>469</v>
      </c>
      <c r="I35" s="239" t="s">
        <v>469</v>
      </c>
    </row>
    <row r="36" spans="2:15" s="124" customFormat="1" ht="10.5">
      <c r="B36" s="231" t="s">
        <v>18</v>
      </c>
      <c r="C36" s="251">
        <v>1087</v>
      </c>
      <c r="D36" s="235">
        <v>40</v>
      </c>
      <c r="E36" s="235">
        <v>469</v>
      </c>
      <c r="F36" s="237">
        <v>38976</v>
      </c>
      <c r="G36" s="239" t="s">
        <v>469</v>
      </c>
      <c r="H36" s="239" t="s">
        <v>469</v>
      </c>
      <c r="I36" s="239" t="s">
        <v>469</v>
      </c>
    </row>
    <row r="37" spans="2:15" s="124" customFormat="1" ht="10.5">
      <c r="B37" s="231" t="s">
        <v>19</v>
      </c>
      <c r="C37" s="251">
        <v>9565</v>
      </c>
      <c r="D37" s="235">
        <v>2673</v>
      </c>
      <c r="E37" s="237">
        <v>23120</v>
      </c>
      <c r="F37" s="237">
        <v>88141</v>
      </c>
      <c r="G37" s="239" t="s">
        <v>469</v>
      </c>
      <c r="H37" s="239" t="s">
        <v>469</v>
      </c>
      <c r="I37" s="239" t="s">
        <v>469</v>
      </c>
    </row>
    <row r="38" spans="2:15" s="124" customFormat="1" ht="10.5">
      <c r="B38" s="231" t="s">
        <v>20</v>
      </c>
      <c r="C38" s="251">
        <v>536</v>
      </c>
      <c r="D38" s="235">
        <v>137</v>
      </c>
      <c r="E38" s="237">
        <v>6005</v>
      </c>
      <c r="F38" s="237">
        <v>78414</v>
      </c>
      <c r="G38" s="239" t="s">
        <v>469</v>
      </c>
      <c r="H38" s="239" t="s">
        <v>469</v>
      </c>
      <c r="I38" s="239" t="s">
        <v>469</v>
      </c>
    </row>
    <row r="39" spans="2:15" s="124" customFormat="1" ht="10.5">
      <c r="B39" s="231" t="s">
        <v>21</v>
      </c>
      <c r="C39" s="237">
        <v>4856</v>
      </c>
      <c r="D39" s="239" t="s">
        <v>469</v>
      </c>
      <c r="E39" s="240" t="s">
        <v>469</v>
      </c>
      <c r="F39" s="237">
        <v>60179</v>
      </c>
      <c r="G39" s="237">
        <v>17583</v>
      </c>
      <c r="H39" s="237">
        <v>1259</v>
      </c>
      <c r="I39" s="237">
        <v>19497</v>
      </c>
    </row>
    <row r="40" spans="2:15" s="124" customFormat="1" ht="10.5">
      <c r="B40" s="231" t="s">
        <v>22</v>
      </c>
      <c r="C40" s="237">
        <v>4982</v>
      </c>
      <c r="D40" s="239" t="s">
        <v>469</v>
      </c>
      <c r="E40" s="237">
        <v>74</v>
      </c>
      <c r="F40" s="237">
        <v>72831</v>
      </c>
      <c r="G40" s="237">
        <v>4476</v>
      </c>
      <c r="H40" s="237">
        <v>471</v>
      </c>
      <c r="I40" s="237">
        <v>1076</v>
      </c>
    </row>
    <row r="41" spans="2:15" s="124" customFormat="1" ht="10.5">
      <c r="B41" s="231" t="s">
        <v>23</v>
      </c>
      <c r="C41" s="237">
        <v>1144</v>
      </c>
      <c r="D41" s="239" t="s">
        <v>469</v>
      </c>
      <c r="E41" s="239" t="s">
        <v>469</v>
      </c>
      <c r="F41" s="237">
        <v>14663</v>
      </c>
      <c r="G41" s="239" t="s">
        <v>469</v>
      </c>
      <c r="H41" s="239" t="s">
        <v>469</v>
      </c>
      <c r="I41" s="240" t="s">
        <v>469</v>
      </c>
      <c r="J41" s="127"/>
      <c r="K41" s="127"/>
      <c r="L41" s="127"/>
      <c r="M41" s="127"/>
      <c r="N41" s="127"/>
      <c r="O41" s="127"/>
    </row>
    <row r="42" spans="2:15" s="124" customFormat="1" ht="10.5">
      <c r="B42" s="231" t="s">
        <v>24</v>
      </c>
      <c r="C42" s="239" t="s">
        <v>469</v>
      </c>
      <c r="D42" s="239" t="s">
        <v>469</v>
      </c>
      <c r="E42" s="239" t="s">
        <v>469</v>
      </c>
      <c r="F42" s="237">
        <v>5603</v>
      </c>
      <c r="G42" s="237">
        <v>510</v>
      </c>
      <c r="H42" s="237">
        <v>103</v>
      </c>
      <c r="I42" s="237">
        <v>798</v>
      </c>
      <c r="J42" s="127"/>
      <c r="K42" s="127"/>
      <c r="L42" s="127"/>
      <c r="M42" s="127"/>
      <c r="N42" s="127"/>
      <c r="O42" s="127"/>
    </row>
    <row r="43" spans="2:15" s="124" customFormat="1" ht="10.5">
      <c r="B43" s="231" t="s">
        <v>25</v>
      </c>
      <c r="C43" s="239" t="s">
        <v>469</v>
      </c>
      <c r="D43" s="239" t="s">
        <v>469</v>
      </c>
      <c r="E43" s="239" t="s">
        <v>469</v>
      </c>
      <c r="F43" s="237">
        <v>23</v>
      </c>
      <c r="G43" s="239" t="s">
        <v>469</v>
      </c>
      <c r="H43" s="239" t="s">
        <v>469</v>
      </c>
      <c r="I43" s="239" t="s">
        <v>469</v>
      </c>
      <c r="J43" s="135"/>
      <c r="K43" s="135"/>
      <c r="L43" s="135"/>
      <c r="M43" s="134"/>
      <c r="N43" s="134"/>
      <c r="O43" s="134"/>
    </row>
    <row r="44" spans="2:15" s="124" customFormat="1" ht="10.5">
      <c r="B44" s="231" t="s">
        <v>26</v>
      </c>
      <c r="C44" s="237">
        <v>3938</v>
      </c>
      <c r="D44" s="237">
        <v>161</v>
      </c>
      <c r="E44" s="237">
        <v>692</v>
      </c>
      <c r="F44" s="237">
        <v>63483</v>
      </c>
      <c r="G44" s="237">
        <v>26459</v>
      </c>
      <c r="H44" s="237">
        <v>1690</v>
      </c>
      <c r="I44" s="237">
        <v>23615</v>
      </c>
      <c r="J44" s="128"/>
      <c r="K44" s="128"/>
      <c r="L44" s="128"/>
      <c r="M44" s="128"/>
      <c r="N44" s="128"/>
      <c r="O44" s="128"/>
    </row>
    <row r="45" spans="2:15" s="124" customFormat="1" ht="10.5">
      <c r="B45" s="231" t="s">
        <v>27</v>
      </c>
      <c r="C45" s="239">
        <v>1164</v>
      </c>
      <c r="D45" s="239" t="s">
        <v>469</v>
      </c>
      <c r="E45" s="237">
        <v>13</v>
      </c>
      <c r="F45" s="237">
        <v>6886</v>
      </c>
      <c r="G45" s="237">
        <v>5331</v>
      </c>
      <c r="H45" s="237">
        <v>1367</v>
      </c>
      <c r="I45" s="237">
        <v>14629</v>
      </c>
      <c r="J45" s="128"/>
      <c r="K45" s="128"/>
      <c r="L45" s="128"/>
      <c r="M45" s="128"/>
      <c r="N45" s="128"/>
      <c r="O45" s="128"/>
    </row>
    <row r="46" spans="2:15" s="124" customFormat="1" ht="10.5">
      <c r="B46" s="231" t="s">
        <v>28</v>
      </c>
      <c r="C46" s="239" t="s">
        <v>469</v>
      </c>
      <c r="D46" s="239" t="s">
        <v>469</v>
      </c>
      <c r="E46" s="239">
        <v>42</v>
      </c>
      <c r="F46" s="237">
        <v>15785</v>
      </c>
      <c r="G46" s="237">
        <v>4221</v>
      </c>
      <c r="H46" s="237">
        <v>591</v>
      </c>
      <c r="I46" s="237">
        <v>6176</v>
      </c>
      <c r="J46" s="128"/>
      <c r="K46" s="128"/>
      <c r="L46" s="128"/>
      <c r="M46" s="128"/>
      <c r="N46" s="128"/>
      <c r="O46" s="128"/>
    </row>
    <row r="47" spans="2:15" s="124" customFormat="1" ht="10.5">
      <c r="B47" s="241" t="s">
        <v>29</v>
      </c>
      <c r="C47" s="235">
        <f>1345+15796</f>
        <v>17141</v>
      </c>
      <c r="D47" s="239">
        <v>2500</v>
      </c>
      <c r="E47" s="235">
        <f>10428+19559</f>
        <v>29987</v>
      </c>
      <c r="F47" s="237">
        <v>83110</v>
      </c>
      <c r="G47" s="239" t="s">
        <v>470</v>
      </c>
      <c r="H47" s="239" t="s">
        <v>470</v>
      </c>
      <c r="I47" s="239" t="s">
        <v>470</v>
      </c>
      <c r="J47" s="128"/>
      <c r="K47" s="128"/>
      <c r="L47" s="128"/>
      <c r="M47" s="128"/>
      <c r="N47" s="128"/>
      <c r="O47" s="128"/>
    </row>
    <row r="48" spans="2:15" s="124" customFormat="1" ht="10.5">
      <c r="B48" s="241" t="s">
        <v>30</v>
      </c>
      <c r="C48" s="237">
        <v>7657</v>
      </c>
      <c r="D48" s="237">
        <v>1825</v>
      </c>
      <c r="E48" s="237">
        <v>31101</v>
      </c>
      <c r="F48" s="237">
        <v>421490</v>
      </c>
      <c r="G48" s="237">
        <v>107191</v>
      </c>
      <c r="H48" s="237">
        <v>16163</v>
      </c>
      <c r="I48" s="237">
        <v>100681</v>
      </c>
      <c r="J48" s="127"/>
      <c r="K48" s="127"/>
      <c r="L48" s="127"/>
      <c r="M48" s="127"/>
      <c r="N48" s="127"/>
      <c r="O48" s="127"/>
    </row>
    <row r="49" spans="2:15" s="124" customFormat="1" ht="10.5">
      <c r="B49" s="241" t="s">
        <v>31</v>
      </c>
      <c r="C49" s="237">
        <v>3006</v>
      </c>
      <c r="D49" s="237">
        <v>517</v>
      </c>
      <c r="E49" s="237">
        <v>3279</v>
      </c>
      <c r="F49" s="237">
        <v>316562</v>
      </c>
      <c r="G49" s="237">
        <v>183693</v>
      </c>
      <c r="H49" s="237">
        <v>23851</v>
      </c>
      <c r="I49" s="237">
        <v>150808</v>
      </c>
      <c r="J49" s="128"/>
      <c r="K49" s="128"/>
      <c r="L49" s="128"/>
      <c r="M49" s="127"/>
      <c r="N49" s="127"/>
      <c r="O49" s="127"/>
    </row>
    <row r="50" spans="2:15" s="124" customFormat="1" ht="11.25" thickBot="1">
      <c r="B50" s="242" t="s">
        <v>32</v>
      </c>
      <c r="C50" s="260">
        <v>2829</v>
      </c>
      <c r="D50" s="260">
        <v>1770</v>
      </c>
      <c r="E50" s="260">
        <v>13282</v>
      </c>
      <c r="F50" s="260">
        <v>949215</v>
      </c>
      <c r="G50" s="260">
        <v>4665913</v>
      </c>
      <c r="H50" s="260">
        <v>29369</v>
      </c>
      <c r="I50" s="260">
        <v>232657</v>
      </c>
      <c r="J50" s="128"/>
      <c r="K50" s="128"/>
      <c r="L50" s="128"/>
      <c r="M50" s="127"/>
      <c r="N50" s="127"/>
      <c r="O50" s="127"/>
    </row>
    <row r="51" spans="2:15" s="124" customFormat="1" ht="11.25" thickBot="1">
      <c r="B51" s="243"/>
      <c r="C51" s="243"/>
      <c r="D51" s="243"/>
      <c r="E51" s="243"/>
      <c r="F51" s="243"/>
      <c r="G51" s="243"/>
      <c r="H51" s="243"/>
      <c r="I51" s="243"/>
      <c r="J51" s="128"/>
      <c r="K51" s="128"/>
      <c r="L51" s="128"/>
      <c r="M51" s="127"/>
      <c r="N51" s="127"/>
      <c r="O51" s="127"/>
    </row>
    <row r="52" spans="2:15" s="124" customFormat="1" ht="10.5" customHeight="1">
      <c r="B52" s="374" t="s">
        <v>471</v>
      </c>
      <c r="C52" s="379" t="s">
        <v>472</v>
      </c>
      <c r="D52" s="385"/>
      <c r="E52" s="379" t="s">
        <v>41</v>
      </c>
      <c r="F52" s="380"/>
      <c r="G52" s="385"/>
      <c r="H52" s="379" t="s">
        <v>42</v>
      </c>
      <c r="I52" s="380"/>
    </row>
    <row r="53" spans="2:15" s="124" customFormat="1" ht="6.75" customHeight="1">
      <c r="B53" s="377"/>
      <c r="C53" s="386" t="s">
        <v>473</v>
      </c>
      <c r="D53" s="396"/>
      <c r="E53" s="390" t="s">
        <v>474</v>
      </c>
      <c r="F53" s="371" t="s">
        <v>43</v>
      </c>
      <c r="G53" s="252"/>
      <c r="H53" s="386" t="s">
        <v>15</v>
      </c>
      <c r="I53" s="371" t="s">
        <v>44</v>
      </c>
    </row>
    <row r="54" spans="2:15" s="124" customFormat="1" ht="6.75" customHeight="1">
      <c r="B54" s="377"/>
      <c r="C54" s="388"/>
      <c r="D54" s="378"/>
      <c r="E54" s="391"/>
      <c r="F54" s="372"/>
      <c r="G54" s="383" t="s">
        <v>475</v>
      </c>
      <c r="H54" s="387"/>
      <c r="I54" s="372"/>
    </row>
    <row r="55" spans="2:15" s="124" customFormat="1" ht="6.75" customHeight="1">
      <c r="B55" s="377"/>
      <c r="C55" s="397" t="s">
        <v>300</v>
      </c>
      <c r="D55" s="253"/>
      <c r="E55" s="391"/>
      <c r="F55" s="372"/>
      <c r="G55" s="384"/>
      <c r="H55" s="387"/>
      <c r="I55" s="372"/>
    </row>
    <row r="56" spans="2:15" s="124" customFormat="1" ht="10.5">
      <c r="B56" s="378"/>
      <c r="C56" s="398"/>
      <c r="D56" s="254" t="s">
        <v>45</v>
      </c>
      <c r="E56" s="392"/>
      <c r="F56" s="373"/>
      <c r="G56" s="255" t="s">
        <v>476</v>
      </c>
      <c r="H56" s="388"/>
      <c r="I56" s="373"/>
      <c r="J56" s="130"/>
      <c r="K56" s="129"/>
      <c r="L56" s="130"/>
      <c r="M56" s="130"/>
      <c r="N56" s="130"/>
      <c r="O56" s="130"/>
    </row>
    <row r="57" spans="2:15" s="124" customFormat="1" ht="10.5">
      <c r="B57" s="224" t="s">
        <v>481</v>
      </c>
      <c r="C57" s="248">
        <v>7223320</v>
      </c>
      <c r="D57" s="248">
        <v>2402956</v>
      </c>
      <c r="E57" s="248">
        <v>2638579</v>
      </c>
      <c r="F57" s="248">
        <v>12474891</v>
      </c>
      <c r="G57" s="256">
        <v>82.5</v>
      </c>
      <c r="H57" s="226">
        <v>5</v>
      </c>
      <c r="I57" s="248">
        <v>4846</v>
      </c>
      <c r="L57" s="136"/>
      <c r="M57" s="136"/>
      <c r="N57" s="136"/>
      <c r="O57" s="136"/>
    </row>
    <row r="58" spans="2:15" s="124" customFormat="1" ht="10.5">
      <c r="B58" s="262" t="s">
        <v>477</v>
      </c>
      <c r="C58" s="248">
        <v>7203840</v>
      </c>
      <c r="D58" s="248">
        <v>2393898</v>
      </c>
      <c r="E58" s="248">
        <v>2622250</v>
      </c>
      <c r="F58" s="248">
        <v>12526914</v>
      </c>
      <c r="G58" s="256">
        <v>82.7</v>
      </c>
      <c r="H58" s="226">
        <v>5</v>
      </c>
      <c r="I58" s="248">
        <v>4846</v>
      </c>
      <c r="L58" s="136"/>
      <c r="M58" s="136"/>
      <c r="N58" s="136"/>
      <c r="O58" s="136"/>
    </row>
    <row r="59" spans="2:15" s="124" customFormat="1" ht="10.5">
      <c r="B59" s="262" t="s">
        <v>467</v>
      </c>
      <c r="C59" s="267">
        <v>7171797</v>
      </c>
      <c r="D59" s="267">
        <v>2380807</v>
      </c>
      <c r="E59" s="267">
        <v>2609537</v>
      </c>
      <c r="F59" s="267">
        <v>12574552</v>
      </c>
      <c r="G59" s="268">
        <v>82.8</v>
      </c>
      <c r="H59" s="226">
        <f>SUM(H60:H76)</f>
        <v>5</v>
      </c>
      <c r="I59" s="248">
        <f>SUM(I60:I76)</f>
        <v>4846</v>
      </c>
      <c r="J59" s="130"/>
      <c r="L59" s="136"/>
      <c r="M59" s="136"/>
      <c r="N59" s="136"/>
      <c r="O59" s="136"/>
    </row>
    <row r="60" spans="2:15" s="124" customFormat="1" ht="10.5">
      <c r="B60" s="227" t="s">
        <v>478</v>
      </c>
      <c r="C60" s="239" t="s">
        <v>470</v>
      </c>
      <c r="D60" s="239" t="s">
        <v>470</v>
      </c>
      <c r="E60" s="239" t="s">
        <v>470</v>
      </c>
      <c r="F60" s="237">
        <v>30739</v>
      </c>
      <c r="G60" s="234">
        <v>100</v>
      </c>
      <c r="H60" s="257" t="s">
        <v>470</v>
      </c>
      <c r="I60" s="239" t="s">
        <v>470</v>
      </c>
      <c r="J60" s="130"/>
      <c r="K60" s="129"/>
      <c r="L60" s="136"/>
      <c r="M60" s="136"/>
      <c r="N60" s="130"/>
      <c r="O60" s="130"/>
    </row>
    <row r="61" spans="2:15" s="124" customFormat="1" ht="10.5">
      <c r="B61" s="231" t="s">
        <v>17</v>
      </c>
      <c r="C61" s="239" t="s">
        <v>470</v>
      </c>
      <c r="D61" s="239" t="s">
        <v>470</v>
      </c>
      <c r="E61" s="239" t="s">
        <v>470</v>
      </c>
      <c r="F61" s="237">
        <v>8301</v>
      </c>
      <c r="G61" s="234">
        <v>100</v>
      </c>
      <c r="H61" s="257" t="s">
        <v>470</v>
      </c>
      <c r="I61" s="239" t="s">
        <v>470</v>
      </c>
    </row>
    <row r="62" spans="2:15" s="124" customFormat="1" ht="10.5">
      <c r="B62" s="231" t="s">
        <v>18</v>
      </c>
      <c r="C62" s="239" t="s">
        <v>470</v>
      </c>
      <c r="D62" s="239" t="s">
        <v>470</v>
      </c>
      <c r="E62" s="239" t="s">
        <v>470</v>
      </c>
      <c r="F62" s="237">
        <v>39485</v>
      </c>
      <c r="G62" s="234">
        <v>100</v>
      </c>
      <c r="H62" s="257" t="s">
        <v>470</v>
      </c>
      <c r="I62" s="239" t="s">
        <v>470</v>
      </c>
    </row>
    <row r="63" spans="2:15" s="124" customFormat="1" ht="10.5">
      <c r="B63" s="231" t="s">
        <v>19</v>
      </c>
      <c r="C63" s="239" t="s">
        <v>470</v>
      </c>
      <c r="D63" s="239" t="s">
        <v>470</v>
      </c>
      <c r="E63" s="239" t="s">
        <v>470</v>
      </c>
      <c r="F63" s="237">
        <v>113934</v>
      </c>
      <c r="G63" s="234">
        <v>100</v>
      </c>
      <c r="H63" s="257" t="s">
        <v>470</v>
      </c>
      <c r="I63" s="239" t="s">
        <v>470</v>
      </c>
    </row>
    <row r="64" spans="2:15" s="124" customFormat="1" ht="10.5">
      <c r="B64" s="231" t="s">
        <v>20</v>
      </c>
      <c r="C64" s="239" t="s">
        <v>470</v>
      </c>
      <c r="D64" s="239" t="s">
        <v>470</v>
      </c>
      <c r="E64" s="239" t="s">
        <v>470</v>
      </c>
      <c r="F64" s="237">
        <v>84556</v>
      </c>
      <c r="G64" s="234">
        <v>100</v>
      </c>
      <c r="H64" s="257" t="s">
        <v>470</v>
      </c>
      <c r="I64" s="239" t="s">
        <v>470</v>
      </c>
      <c r="M64" s="130"/>
    </row>
    <row r="65" spans="2:15" s="124" customFormat="1" ht="10.5">
      <c r="B65" s="231" t="s">
        <v>21</v>
      </c>
      <c r="C65" s="237">
        <v>21126</v>
      </c>
      <c r="D65" s="239" t="s">
        <v>470</v>
      </c>
      <c r="E65" s="237">
        <v>1106</v>
      </c>
      <c r="F65" s="237">
        <v>118539</v>
      </c>
      <c r="G65" s="234">
        <v>99.1</v>
      </c>
      <c r="H65" s="257" t="s">
        <v>470</v>
      </c>
      <c r="I65" s="239" t="s">
        <v>470</v>
      </c>
    </row>
    <row r="66" spans="2:15" s="124" customFormat="1" ht="10.5">
      <c r="B66" s="231" t="s">
        <v>22</v>
      </c>
      <c r="C66" s="237">
        <v>1458</v>
      </c>
      <c r="D66" s="237">
        <v>148</v>
      </c>
      <c r="E66" s="239" t="s">
        <v>470</v>
      </c>
      <c r="F66" s="237">
        <v>80386</v>
      </c>
      <c r="G66" s="234">
        <v>100</v>
      </c>
      <c r="H66" s="257" t="s">
        <v>470</v>
      </c>
      <c r="I66" s="239" t="s">
        <v>470</v>
      </c>
    </row>
    <row r="67" spans="2:15" s="124" customFormat="1" ht="10.5">
      <c r="B67" s="231" t="s">
        <v>23</v>
      </c>
      <c r="C67" s="240" t="s">
        <v>470</v>
      </c>
      <c r="D67" s="239" t="s">
        <v>470</v>
      </c>
      <c r="E67" s="239" t="s">
        <v>470</v>
      </c>
      <c r="F67" s="237">
        <v>14685</v>
      </c>
      <c r="G67" s="234">
        <v>100</v>
      </c>
      <c r="H67" s="257" t="s">
        <v>470</v>
      </c>
      <c r="I67" s="239" t="s">
        <v>470</v>
      </c>
      <c r="O67" s="127"/>
    </row>
    <row r="68" spans="2:15" s="124" customFormat="1" ht="10.5">
      <c r="B68" s="231" t="s">
        <v>24</v>
      </c>
      <c r="C68" s="237">
        <v>2928</v>
      </c>
      <c r="D68" s="239" t="s">
        <v>470</v>
      </c>
      <c r="E68" s="239" t="s">
        <v>470</v>
      </c>
      <c r="F68" s="237">
        <v>9942</v>
      </c>
      <c r="G68" s="234">
        <v>100</v>
      </c>
      <c r="H68" s="257" t="s">
        <v>470</v>
      </c>
      <c r="I68" s="239" t="s">
        <v>470</v>
      </c>
      <c r="J68" s="131"/>
      <c r="K68" s="131"/>
      <c r="L68" s="131"/>
      <c r="M68" s="131"/>
      <c r="O68" s="127"/>
    </row>
    <row r="69" spans="2:15" s="124" customFormat="1" ht="10.5">
      <c r="B69" s="231" t="s">
        <v>25</v>
      </c>
      <c r="C69" s="239" t="s">
        <v>470</v>
      </c>
      <c r="D69" s="239" t="s">
        <v>470</v>
      </c>
      <c r="E69" s="239" t="s">
        <v>470</v>
      </c>
      <c r="F69" s="237">
        <v>23</v>
      </c>
      <c r="G69" s="234">
        <v>100</v>
      </c>
      <c r="H69" s="257" t="s">
        <v>470</v>
      </c>
      <c r="I69" s="239" t="s">
        <v>470</v>
      </c>
      <c r="K69" s="137"/>
      <c r="L69" s="137"/>
      <c r="M69" s="137"/>
      <c r="O69" s="125"/>
    </row>
    <row r="70" spans="2:15" s="124" customFormat="1" ht="10.5">
      <c r="B70" s="231" t="s">
        <v>26</v>
      </c>
      <c r="C70" s="237">
        <v>16381</v>
      </c>
      <c r="D70" s="239" t="s">
        <v>470</v>
      </c>
      <c r="E70" s="237">
        <v>2054</v>
      </c>
      <c r="F70" s="237">
        <v>130425</v>
      </c>
      <c r="G70" s="234">
        <v>98.4</v>
      </c>
      <c r="H70" s="257" t="s">
        <v>470</v>
      </c>
      <c r="I70" s="239" t="s">
        <v>470</v>
      </c>
      <c r="J70" s="125"/>
      <c r="K70" s="131"/>
      <c r="L70" s="131"/>
      <c r="M70" s="131"/>
      <c r="N70" s="131"/>
      <c r="O70" s="125"/>
    </row>
    <row r="71" spans="2:15" s="124" customFormat="1" ht="10.5">
      <c r="B71" s="231" t="s">
        <v>27</v>
      </c>
      <c r="C71" s="237">
        <v>15418</v>
      </c>
      <c r="D71" s="239" t="s">
        <v>470</v>
      </c>
      <c r="E71" s="237">
        <v>306</v>
      </c>
      <c r="F71" s="237">
        <v>43339</v>
      </c>
      <c r="G71" s="234">
        <v>99.3</v>
      </c>
      <c r="H71" s="257" t="s">
        <v>470</v>
      </c>
      <c r="I71" s="239" t="s">
        <v>470</v>
      </c>
      <c r="J71" s="125"/>
      <c r="K71" s="131"/>
      <c r="L71" s="131"/>
      <c r="M71" s="131"/>
      <c r="N71" s="131"/>
      <c r="O71" s="126"/>
    </row>
    <row r="72" spans="2:15" s="124" customFormat="1" ht="10.5">
      <c r="B72" s="231" t="s">
        <v>28</v>
      </c>
      <c r="C72" s="237">
        <v>3839</v>
      </c>
      <c r="D72" s="239" t="s">
        <v>470</v>
      </c>
      <c r="E72" s="239" t="s">
        <v>470</v>
      </c>
      <c r="F72" s="237">
        <v>30653</v>
      </c>
      <c r="G72" s="234">
        <v>100</v>
      </c>
      <c r="H72" s="257" t="s">
        <v>470</v>
      </c>
      <c r="I72" s="239" t="s">
        <v>470</v>
      </c>
      <c r="O72" s="129"/>
    </row>
    <row r="73" spans="2:15" s="124" customFormat="1" ht="10.5">
      <c r="B73" s="241" t="s">
        <v>29</v>
      </c>
      <c r="C73" s="239" t="s">
        <v>470</v>
      </c>
      <c r="D73" s="239" t="s">
        <v>470</v>
      </c>
      <c r="E73" s="239" t="s">
        <v>470</v>
      </c>
      <c r="F73" s="237">
        <f>10428+105169</f>
        <v>115597</v>
      </c>
      <c r="G73" s="234">
        <v>100</v>
      </c>
      <c r="H73" s="257" t="s">
        <v>479</v>
      </c>
      <c r="I73" s="239" t="s">
        <v>479</v>
      </c>
      <c r="O73" s="130"/>
    </row>
    <row r="74" spans="2:15" s="124" customFormat="1" ht="10.5">
      <c r="B74" s="241" t="s">
        <v>30</v>
      </c>
      <c r="C74" s="237">
        <v>161720</v>
      </c>
      <c r="D74" s="237">
        <v>1813</v>
      </c>
      <c r="E74" s="237">
        <v>18231</v>
      </c>
      <c r="F74" s="237">
        <v>821938</v>
      </c>
      <c r="G74" s="234">
        <v>97.8</v>
      </c>
      <c r="H74" s="257" t="s">
        <v>479</v>
      </c>
      <c r="I74" s="239" t="s">
        <v>479</v>
      </c>
      <c r="O74" s="130"/>
    </row>
    <row r="75" spans="2:15" s="124" customFormat="1" ht="10.5">
      <c r="B75" s="241" t="s">
        <v>31</v>
      </c>
      <c r="C75" s="237">
        <v>276193</v>
      </c>
      <c r="D75" s="237">
        <v>9165</v>
      </c>
      <c r="E75" s="237">
        <v>32067</v>
      </c>
      <c r="F75" s="237">
        <v>922837</v>
      </c>
      <c r="G75" s="234">
        <v>96.6</v>
      </c>
      <c r="H75" s="258">
        <v>1</v>
      </c>
      <c r="I75" s="237">
        <v>20</v>
      </c>
      <c r="J75" s="130"/>
      <c r="O75" s="130"/>
    </row>
    <row r="76" spans="2:15" s="124" customFormat="1" ht="11.25" thickBot="1">
      <c r="B76" s="242" t="s">
        <v>32</v>
      </c>
      <c r="C76" s="260">
        <v>6672736</v>
      </c>
      <c r="D76" s="260">
        <v>2369683</v>
      </c>
      <c r="E76" s="260">
        <v>2555773</v>
      </c>
      <c r="F76" s="260">
        <v>10009173</v>
      </c>
      <c r="G76" s="265">
        <v>79.7</v>
      </c>
      <c r="H76" s="259">
        <v>4</v>
      </c>
      <c r="I76" s="260">
        <v>4826</v>
      </c>
    </row>
    <row r="77" spans="2:15" s="124" customFormat="1" ht="17.25" customHeight="1">
      <c r="B77" s="394" t="s">
        <v>482</v>
      </c>
      <c r="C77" s="394"/>
      <c r="D77" s="395"/>
      <c r="E77" s="395"/>
      <c r="F77" s="395"/>
      <c r="G77" s="395"/>
      <c r="H77" s="395"/>
      <c r="I77" s="261"/>
    </row>
    <row r="78" spans="2:15" ht="21" customHeight="1">
      <c r="C78" s="138"/>
      <c r="E78" s="138"/>
      <c r="G78" s="138"/>
      <c r="J78" s="138"/>
      <c r="O78" s="138"/>
    </row>
    <row r="79" spans="2:15" ht="21" customHeight="1">
      <c r="B79" s="139"/>
      <c r="C79" s="138"/>
      <c r="D79" s="139"/>
      <c r="E79" s="138"/>
      <c r="F79" s="138"/>
      <c r="G79" s="138"/>
      <c r="H79" s="139"/>
      <c r="I79" s="138"/>
      <c r="J79" s="138"/>
      <c r="K79" s="138"/>
      <c r="L79" s="138"/>
      <c r="M79" s="138"/>
      <c r="N79" s="138"/>
      <c r="O79" s="138"/>
    </row>
    <row r="80" spans="2:15" ht="21" customHeight="1"/>
    <row r="81" spans="2:15" ht="21" customHeight="1"/>
    <row r="82" spans="2:15" ht="21" customHeight="1"/>
    <row r="83" spans="2:15" ht="21" customHeight="1"/>
    <row r="84" spans="2:15" ht="21" customHeight="1"/>
    <row r="85" spans="2:15" ht="21" customHeight="1">
      <c r="E85" s="355"/>
      <c r="F85" s="355"/>
      <c r="G85" s="355"/>
      <c r="H85" s="355"/>
    </row>
    <row r="86" spans="2:15" ht="21" customHeight="1"/>
    <row r="87" spans="2:15" ht="21" customHeight="1">
      <c r="C87" s="140"/>
      <c r="D87" s="140"/>
      <c r="E87" s="140"/>
    </row>
    <row r="88" spans="2:15" ht="21" customHeight="1">
      <c r="B88" s="141"/>
      <c r="C88" s="140"/>
      <c r="D88" s="140"/>
      <c r="E88" s="140"/>
      <c r="F88" s="140"/>
      <c r="G88" s="140"/>
      <c r="H88" s="140"/>
      <c r="I88" s="140"/>
      <c r="J88" s="140"/>
      <c r="K88" s="140"/>
      <c r="L88" s="140"/>
      <c r="M88" s="140"/>
      <c r="N88" s="140"/>
      <c r="O88" s="141"/>
    </row>
    <row r="89" spans="2:15" ht="21" customHeight="1">
      <c r="B89" s="140"/>
      <c r="C89" s="140"/>
      <c r="D89" s="140"/>
      <c r="E89" s="140"/>
      <c r="F89" s="140"/>
      <c r="G89" s="140"/>
      <c r="H89" s="140"/>
      <c r="I89" s="140"/>
      <c r="J89" s="140"/>
      <c r="K89" s="140"/>
      <c r="L89" s="140"/>
      <c r="M89" s="140"/>
      <c r="N89" s="140"/>
      <c r="O89" s="142"/>
    </row>
    <row r="90" spans="2:15" ht="21" customHeight="1">
      <c r="B90" s="141"/>
      <c r="C90" s="139"/>
      <c r="D90" s="138"/>
      <c r="E90" s="138"/>
      <c r="F90" s="138"/>
      <c r="G90" s="138"/>
      <c r="H90" s="138"/>
      <c r="I90" s="138"/>
      <c r="J90" s="138"/>
      <c r="K90" s="138"/>
      <c r="L90" s="138"/>
      <c r="M90" s="138"/>
      <c r="N90" s="138"/>
      <c r="O90" s="138"/>
    </row>
    <row r="91" spans="2:15" ht="21" customHeight="1">
      <c r="B91" s="143"/>
      <c r="C91" s="139"/>
      <c r="D91" s="138"/>
      <c r="E91" s="138"/>
      <c r="F91" s="138"/>
      <c r="G91" s="138"/>
      <c r="H91" s="138"/>
      <c r="I91" s="138"/>
      <c r="J91" s="138"/>
      <c r="K91" s="138"/>
      <c r="L91" s="138"/>
      <c r="M91" s="138"/>
      <c r="N91" s="138"/>
      <c r="O91" s="138"/>
    </row>
    <row r="92" spans="2:15" ht="21" customHeight="1">
      <c r="B92" s="143"/>
      <c r="C92" s="139"/>
      <c r="D92" s="138"/>
      <c r="E92" s="138"/>
      <c r="F92" s="138"/>
      <c r="G92" s="138"/>
      <c r="H92" s="138"/>
      <c r="I92" s="138"/>
      <c r="J92" s="138"/>
      <c r="K92" s="138"/>
      <c r="L92" s="138"/>
      <c r="M92" s="138"/>
      <c r="N92" s="138"/>
      <c r="O92" s="138"/>
    </row>
    <row r="93" spans="2:15" ht="21" customHeight="1">
      <c r="B93" s="143"/>
      <c r="C93" s="139"/>
      <c r="D93" s="138"/>
      <c r="E93" s="138"/>
      <c r="F93" s="138"/>
      <c r="G93" s="138"/>
      <c r="H93" s="138"/>
      <c r="I93" s="138"/>
      <c r="J93" s="138"/>
      <c r="K93" s="138"/>
      <c r="L93" s="138"/>
      <c r="M93" s="138"/>
      <c r="N93" s="138"/>
      <c r="O93" s="138"/>
    </row>
    <row r="94" spans="2:15" ht="21" customHeight="1">
      <c r="B94" s="143"/>
      <c r="D94" s="144"/>
      <c r="E94" s="144"/>
      <c r="F94" s="144"/>
      <c r="G94" s="144"/>
      <c r="H94" s="144"/>
      <c r="I94" s="144"/>
      <c r="J94" s="144"/>
      <c r="K94" s="144"/>
      <c r="L94" s="144"/>
      <c r="M94" s="144"/>
      <c r="N94" s="144"/>
      <c r="O94" s="144"/>
    </row>
    <row r="95" spans="2:15" ht="21" customHeight="1">
      <c r="B95" s="141"/>
      <c r="C95" s="139"/>
      <c r="D95" s="138"/>
      <c r="E95" s="138"/>
      <c r="F95" s="138"/>
      <c r="G95" s="138"/>
      <c r="H95" s="138"/>
      <c r="I95" s="138"/>
      <c r="J95" s="138"/>
      <c r="K95" s="138"/>
      <c r="L95" s="138"/>
      <c r="M95" s="144"/>
      <c r="N95" s="144"/>
      <c r="O95" s="144"/>
    </row>
    <row r="96" spans="2:15" ht="21" customHeight="1">
      <c r="B96" s="141"/>
      <c r="C96" s="139"/>
      <c r="D96" s="138"/>
      <c r="E96" s="138"/>
      <c r="F96" s="138"/>
      <c r="G96" s="138"/>
      <c r="H96" s="138"/>
      <c r="I96" s="138"/>
      <c r="J96" s="138"/>
      <c r="K96" s="138"/>
      <c r="L96" s="138"/>
      <c r="M96" s="144"/>
      <c r="N96" s="144"/>
      <c r="O96" s="144"/>
    </row>
    <row r="97" spans="2:15" ht="21" customHeight="1">
      <c r="B97" s="141"/>
      <c r="C97" s="139"/>
      <c r="D97" s="138"/>
      <c r="E97" s="138"/>
      <c r="F97" s="138"/>
      <c r="G97" s="138"/>
      <c r="H97" s="138"/>
      <c r="I97" s="138"/>
      <c r="J97" s="138"/>
      <c r="K97" s="138"/>
      <c r="L97" s="138"/>
      <c r="M97" s="144"/>
      <c r="N97" s="144"/>
      <c r="O97" s="144"/>
    </row>
    <row r="98" spans="2:15" ht="21" customHeight="1">
      <c r="B98" s="51"/>
      <c r="C98" s="51"/>
      <c r="D98" s="51"/>
      <c r="E98" s="51"/>
      <c r="F98" s="51"/>
      <c r="G98" s="51"/>
      <c r="H98" s="51"/>
    </row>
    <row r="99" spans="2:15" ht="21" customHeight="1">
      <c r="B99" s="51"/>
      <c r="C99" s="51"/>
      <c r="D99" s="51"/>
      <c r="E99" s="51"/>
    </row>
  </sheetData>
  <mergeCells count="21">
    <mergeCell ref="B77:C77"/>
    <mergeCell ref="D77:H77"/>
    <mergeCell ref="C53:D54"/>
    <mergeCell ref="F53:F56"/>
    <mergeCell ref="C55:C56"/>
    <mergeCell ref="B2:I2"/>
    <mergeCell ref="I53:I56"/>
    <mergeCell ref="B28:B30"/>
    <mergeCell ref="B4:B6"/>
    <mergeCell ref="B52:B56"/>
    <mergeCell ref="H52:I52"/>
    <mergeCell ref="H29:I29"/>
    <mergeCell ref="G4:I4"/>
    <mergeCell ref="G54:G55"/>
    <mergeCell ref="E52:G52"/>
    <mergeCell ref="H53:H56"/>
    <mergeCell ref="E28:H28"/>
    <mergeCell ref="C52:D52"/>
    <mergeCell ref="E53:E56"/>
    <mergeCell ref="D29:G29"/>
    <mergeCell ref="G5:H5"/>
  </mergeCells>
  <phoneticPr fontId="2"/>
  <printOptions horizontalCentered="1"/>
  <pageMargins left="0.51181102362204722" right="0.51181102362204722" top="0.74803149606299213" bottom="0.74803149606299213" header="0.51181102362204722" footer="0.51181102362204722"/>
  <pageSetup paperSize="9" firstPageNumber="16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9"/>
  <sheetViews>
    <sheetView showGridLines="0" zoomScaleNormal="100" zoomScaleSheetLayoutView="100" workbookViewId="0"/>
  </sheetViews>
  <sheetFormatPr defaultColWidth="13.375" defaultRowHeight="13.5"/>
  <cols>
    <col min="1" max="1" width="18.5" style="4" bestFit="1" customWidth="1"/>
    <col min="2" max="2" width="11.625" style="4" customWidth="1"/>
    <col min="3" max="14" width="6.625" style="4" customWidth="1"/>
    <col min="15" max="16384" width="13.375" style="4"/>
  </cols>
  <sheetData>
    <row r="2" spans="1:14" ht="21" customHeight="1">
      <c r="A2" s="1"/>
      <c r="B2" s="403" t="s">
        <v>501</v>
      </c>
      <c r="C2" s="404"/>
      <c r="D2" s="404"/>
      <c r="E2" s="404"/>
      <c r="F2" s="404"/>
      <c r="G2" s="404"/>
      <c r="H2" s="404"/>
      <c r="I2" s="404"/>
      <c r="J2" s="404"/>
      <c r="K2" s="404"/>
      <c r="L2" s="404"/>
      <c r="M2" s="404"/>
      <c r="N2" s="404"/>
    </row>
    <row r="3" spans="1:14" s="30" customFormat="1" ht="20.100000000000001" customHeight="1" thickBot="1">
      <c r="B3" s="19"/>
      <c r="C3" s="19"/>
      <c r="D3" s="19"/>
      <c r="E3" s="19"/>
      <c r="F3" s="19"/>
      <c r="G3" s="19"/>
      <c r="H3" s="19"/>
      <c r="I3" s="19"/>
      <c r="J3" s="19"/>
      <c r="K3" s="19"/>
      <c r="L3" s="19"/>
      <c r="M3" s="31"/>
      <c r="N3" s="53" t="s">
        <v>246</v>
      </c>
    </row>
    <row r="4" spans="1:14">
      <c r="B4" s="63"/>
      <c r="C4" s="62"/>
      <c r="D4" s="402" t="s">
        <v>288</v>
      </c>
      <c r="E4" s="405"/>
      <c r="F4" s="405"/>
      <c r="G4" s="405"/>
      <c r="H4" s="405"/>
      <c r="I4" s="405"/>
      <c r="J4" s="405"/>
      <c r="K4" s="405"/>
      <c r="L4" s="405"/>
      <c r="M4" s="405"/>
      <c r="N4" s="405"/>
    </row>
    <row r="5" spans="1:14">
      <c r="B5" s="406" t="s">
        <v>46</v>
      </c>
      <c r="C5" s="407" t="s">
        <v>47</v>
      </c>
      <c r="D5" s="62"/>
      <c r="E5" s="408" t="s">
        <v>289</v>
      </c>
      <c r="F5" s="409"/>
      <c r="G5" s="408" t="s">
        <v>202</v>
      </c>
      <c r="H5" s="410"/>
      <c r="I5" s="410"/>
      <c r="J5" s="409"/>
      <c r="K5" s="408" t="s">
        <v>48</v>
      </c>
      <c r="L5" s="409"/>
      <c r="M5" s="408" t="s">
        <v>201</v>
      </c>
      <c r="N5" s="410"/>
    </row>
    <row r="6" spans="1:14">
      <c r="B6" s="406"/>
      <c r="C6" s="407"/>
      <c r="D6" s="145" t="s">
        <v>49</v>
      </c>
      <c r="E6" s="399" t="s">
        <v>50</v>
      </c>
      <c r="F6" s="399" t="s">
        <v>5</v>
      </c>
      <c r="G6" s="408" t="s">
        <v>291</v>
      </c>
      <c r="H6" s="409"/>
      <c r="I6" s="408" t="s">
        <v>290</v>
      </c>
      <c r="J6" s="409"/>
      <c r="K6" s="399" t="s">
        <v>50</v>
      </c>
      <c r="L6" s="399" t="s">
        <v>5</v>
      </c>
      <c r="M6" s="399" t="s">
        <v>51</v>
      </c>
      <c r="N6" s="401" t="s">
        <v>52</v>
      </c>
    </row>
    <row r="7" spans="1:14">
      <c r="B7" s="146"/>
      <c r="C7" s="147"/>
      <c r="D7" s="147"/>
      <c r="E7" s="400"/>
      <c r="F7" s="400"/>
      <c r="G7" s="23" t="s">
        <v>50</v>
      </c>
      <c r="H7" s="23" t="s">
        <v>5</v>
      </c>
      <c r="I7" s="23" t="s">
        <v>50</v>
      </c>
      <c r="J7" s="23" t="s">
        <v>5</v>
      </c>
      <c r="K7" s="400"/>
      <c r="L7" s="400"/>
      <c r="M7" s="400"/>
      <c r="N7" s="402"/>
    </row>
    <row r="8" spans="1:14" ht="20.100000000000001" customHeight="1">
      <c r="B8" s="10" t="s">
        <v>426</v>
      </c>
      <c r="C8" s="148">
        <v>607814</v>
      </c>
      <c r="D8" s="149">
        <v>148841</v>
      </c>
      <c r="E8" s="149">
        <v>11125</v>
      </c>
      <c r="F8" s="149">
        <v>4897</v>
      </c>
      <c r="G8" s="149">
        <v>28815</v>
      </c>
      <c r="H8" s="149">
        <v>357</v>
      </c>
      <c r="I8" s="149">
        <v>10</v>
      </c>
      <c r="J8" s="150" t="s">
        <v>232</v>
      </c>
      <c r="K8" s="149">
        <v>43</v>
      </c>
      <c r="L8" s="149">
        <v>671</v>
      </c>
      <c r="M8" s="12">
        <v>102905</v>
      </c>
      <c r="N8" s="149">
        <v>18</v>
      </c>
    </row>
    <row r="9" spans="1:14" ht="20.100000000000001" customHeight="1">
      <c r="B9" s="13">
        <v>22</v>
      </c>
      <c r="C9" s="148">
        <v>607835</v>
      </c>
      <c r="D9" s="149">
        <v>145890</v>
      </c>
      <c r="E9" s="149">
        <v>10711</v>
      </c>
      <c r="F9" s="149">
        <v>4833</v>
      </c>
      <c r="G9" s="149">
        <v>27648</v>
      </c>
      <c r="H9" s="149">
        <v>379</v>
      </c>
      <c r="I9" s="149">
        <v>9</v>
      </c>
      <c r="J9" s="150" t="s">
        <v>232</v>
      </c>
      <c r="K9" s="149">
        <v>49</v>
      </c>
      <c r="L9" s="149">
        <v>674</v>
      </c>
      <c r="M9" s="12">
        <v>101569</v>
      </c>
      <c r="N9" s="149">
        <v>18</v>
      </c>
    </row>
    <row r="10" spans="1:14" ht="20.100000000000001" customHeight="1">
      <c r="B10" s="13">
        <v>23</v>
      </c>
      <c r="C10" s="148">
        <v>610344</v>
      </c>
      <c r="D10" s="149">
        <v>143940</v>
      </c>
      <c r="E10" s="149">
        <v>10529</v>
      </c>
      <c r="F10" s="149">
        <v>4771</v>
      </c>
      <c r="G10" s="149">
        <v>26742</v>
      </c>
      <c r="H10" s="149">
        <v>361</v>
      </c>
      <c r="I10" s="149">
        <v>8</v>
      </c>
      <c r="J10" s="150" t="s">
        <v>232</v>
      </c>
      <c r="K10" s="149">
        <v>46</v>
      </c>
      <c r="L10" s="149">
        <v>691</v>
      </c>
      <c r="M10" s="12">
        <v>100776</v>
      </c>
      <c r="N10" s="149">
        <v>16</v>
      </c>
    </row>
    <row r="11" spans="1:14" ht="20.100000000000001" customHeight="1">
      <c r="B11" s="13">
        <v>24</v>
      </c>
      <c r="C11" s="148">
        <v>613516</v>
      </c>
      <c r="D11" s="149">
        <v>141398</v>
      </c>
      <c r="E11" s="149">
        <v>10408</v>
      </c>
      <c r="F11" s="149">
        <v>4692</v>
      </c>
      <c r="G11" s="149">
        <v>26017</v>
      </c>
      <c r="H11" s="149">
        <v>360</v>
      </c>
      <c r="I11" s="149">
        <v>8</v>
      </c>
      <c r="J11" s="150" t="s">
        <v>232</v>
      </c>
      <c r="K11" s="149">
        <v>45</v>
      </c>
      <c r="L11" s="149">
        <v>677</v>
      </c>
      <c r="M11" s="12">
        <v>99176</v>
      </c>
      <c r="N11" s="149">
        <v>15</v>
      </c>
    </row>
    <row r="12" spans="1:14" ht="20.100000000000001" customHeight="1" thickBot="1">
      <c r="B12" s="151">
        <v>25</v>
      </c>
      <c r="C12" s="152">
        <v>616866</v>
      </c>
      <c r="D12" s="153">
        <v>139420</v>
      </c>
      <c r="E12" s="153">
        <v>10275</v>
      </c>
      <c r="F12" s="153">
        <v>4706</v>
      </c>
      <c r="G12" s="153">
        <v>25404</v>
      </c>
      <c r="H12" s="153">
        <v>354</v>
      </c>
      <c r="I12" s="153">
        <v>8</v>
      </c>
      <c r="J12" s="154" t="s">
        <v>232</v>
      </c>
      <c r="K12" s="153">
        <v>43</v>
      </c>
      <c r="L12" s="153">
        <v>676</v>
      </c>
      <c r="M12" s="155">
        <v>97940</v>
      </c>
      <c r="N12" s="153">
        <v>14</v>
      </c>
    </row>
    <row r="13" spans="1:14" ht="6.75" customHeight="1">
      <c r="B13" s="30"/>
      <c r="C13" s="30"/>
      <c r="D13" s="30"/>
      <c r="E13" s="30"/>
      <c r="F13" s="30"/>
      <c r="G13" s="30"/>
      <c r="H13" s="30"/>
      <c r="I13" s="156"/>
      <c r="J13" s="30"/>
      <c r="K13" s="30"/>
      <c r="L13" s="30"/>
      <c r="M13" s="30"/>
      <c r="N13" s="30"/>
    </row>
    <row r="14" spans="1:14" ht="9.9499999999999993" customHeight="1"/>
    <row r="15" spans="1:14" ht="9.9499999999999993" customHeight="1"/>
    <row r="16" spans="1:14"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sheetData>
  <mergeCells count="16">
    <mergeCell ref="L6:L7"/>
    <mergeCell ref="M6:M7"/>
    <mergeCell ref="N6:N7"/>
    <mergeCell ref="B2:N2"/>
    <mergeCell ref="D4:N4"/>
    <mergeCell ref="B5:B6"/>
    <mergeCell ref="C5:C6"/>
    <mergeCell ref="E5:F5"/>
    <mergeCell ref="G5:J5"/>
    <mergeCell ref="K5:L5"/>
    <mergeCell ref="M5:N5"/>
    <mergeCell ref="E6:E7"/>
    <mergeCell ref="F6:F7"/>
    <mergeCell ref="G6:H6"/>
    <mergeCell ref="I6:J6"/>
    <mergeCell ref="K6:K7"/>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2"/>
  <sheetViews>
    <sheetView showGridLines="0" zoomScaleNormal="100" zoomScaleSheetLayoutView="140" workbookViewId="0"/>
  </sheetViews>
  <sheetFormatPr defaultColWidth="13.375" defaultRowHeight="13.5"/>
  <cols>
    <col min="1" max="1" width="18.5" style="4" bestFit="1" customWidth="1"/>
    <col min="2" max="2" width="11.625" style="4" customWidth="1"/>
    <col min="3" max="13" width="7.25" style="4" customWidth="1"/>
    <col min="14" max="14" width="9" style="4" bestFit="1" customWidth="1"/>
    <col min="15" max="16384" width="13.375" style="4"/>
  </cols>
  <sheetData>
    <row r="2" spans="1:14" ht="21">
      <c r="A2" s="1"/>
      <c r="B2" s="2"/>
      <c r="C2" s="2"/>
      <c r="D2" s="2"/>
      <c r="E2" s="362" t="s">
        <v>505</v>
      </c>
      <c r="F2" s="362"/>
      <c r="G2" s="362"/>
      <c r="H2" s="362"/>
      <c r="I2" s="362"/>
      <c r="J2" s="362"/>
      <c r="K2" s="3"/>
      <c r="L2" s="3"/>
      <c r="M2" s="3"/>
      <c r="N2" s="2"/>
    </row>
    <row r="3" spans="1:14" ht="6.75" customHeight="1" thickBot="1">
      <c r="B3" s="5"/>
      <c r="C3" s="5"/>
      <c r="D3" s="5"/>
      <c r="E3" s="5"/>
      <c r="F3" s="5"/>
      <c r="G3" s="5"/>
      <c r="H3" s="5"/>
      <c r="I3" s="5"/>
      <c r="J3" s="5"/>
      <c r="K3" s="5"/>
      <c r="L3" s="5"/>
      <c r="M3" s="6"/>
    </row>
    <row r="4" spans="1:14">
      <c r="B4" s="411" t="s">
        <v>46</v>
      </c>
      <c r="C4" s="413" t="s">
        <v>53</v>
      </c>
      <c r="D4" s="414"/>
      <c r="E4" s="414"/>
      <c r="F4" s="414"/>
      <c r="G4" s="414"/>
      <c r="H4" s="415"/>
      <c r="I4" s="413" t="s">
        <v>54</v>
      </c>
      <c r="J4" s="414"/>
      <c r="K4" s="414"/>
      <c r="L4" s="414"/>
      <c r="M4" s="414"/>
    </row>
    <row r="5" spans="1:14">
      <c r="B5" s="406"/>
      <c r="C5" s="416" t="s">
        <v>49</v>
      </c>
      <c r="D5" s="418" t="s">
        <v>55</v>
      </c>
      <c r="E5" s="419"/>
      <c r="F5" s="418" t="s">
        <v>56</v>
      </c>
      <c r="G5" s="419"/>
      <c r="H5" s="416" t="s">
        <v>57</v>
      </c>
      <c r="I5" s="416" t="s">
        <v>49</v>
      </c>
      <c r="J5" s="418" t="s">
        <v>247</v>
      </c>
      <c r="K5" s="419"/>
      <c r="L5" s="418" t="s">
        <v>56</v>
      </c>
      <c r="M5" s="420"/>
    </row>
    <row r="6" spans="1:14" ht="27" customHeight="1">
      <c r="B6" s="412"/>
      <c r="C6" s="417"/>
      <c r="D6" s="7" t="s">
        <v>248</v>
      </c>
      <c r="E6" s="8" t="s">
        <v>249</v>
      </c>
      <c r="F6" s="9" t="s">
        <v>248</v>
      </c>
      <c r="G6" s="8" t="s">
        <v>249</v>
      </c>
      <c r="H6" s="417"/>
      <c r="I6" s="417"/>
      <c r="J6" s="8" t="s">
        <v>50</v>
      </c>
      <c r="K6" s="8" t="s">
        <v>5</v>
      </c>
      <c r="L6" s="8" t="s">
        <v>50</v>
      </c>
      <c r="M6" s="8" t="s">
        <v>5</v>
      </c>
    </row>
    <row r="7" spans="1:14" ht="20.100000000000001" customHeight="1">
      <c r="B7" s="10" t="s">
        <v>412</v>
      </c>
      <c r="C7" s="11">
        <v>427834</v>
      </c>
      <c r="D7" s="11">
        <v>101165</v>
      </c>
      <c r="E7" s="11">
        <v>171</v>
      </c>
      <c r="F7" s="11">
        <v>160296</v>
      </c>
      <c r="G7" s="11">
        <v>1101</v>
      </c>
      <c r="H7" s="12">
        <v>165101</v>
      </c>
      <c r="I7" s="11">
        <v>1703</v>
      </c>
      <c r="J7" s="11">
        <v>94</v>
      </c>
      <c r="K7" s="11">
        <v>522</v>
      </c>
      <c r="L7" s="11">
        <v>891</v>
      </c>
      <c r="M7" s="11">
        <v>196</v>
      </c>
    </row>
    <row r="8" spans="1:14" ht="20.100000000000001" customHeight="1">
      <c r="B8" s="13">
        <v>22</v>
      </c>
      <c r="C8" s="12">
        <v>431033</v>
      </c>
      <c r="D8" s="12">
        <v>102288</v>
      </c>
      <c r="E8" s="12">
        <v>165</v>
      </c>
      <c r="F8" s="12">
        <v>157523</v>
      </c>
      <c r="G8" s="12">
        <v>1066</v>
      </c>
      <c r="H8" s="12">
        <v>169991</v>
      </c>
      <c r="I8" s="12">
        <v>1677</v>
      </c>
      <c r="J8" s="12">
        <v>85</v>
      </c>
      <c r="K8" s="12">
        <v>507</v>
      </c>
      <c r="L8" s="12">
        <v>891</v>
      </c>
      <c r="M8" s="12">
        <v>194</v>
      </c>
    </row>
    <row r="9" spans="1:14" ht="20.100000000000001" customHeight="1">
      <c r="B9" s="206">
        <v>23</v>
      </c>
      <c r="C9" s="14">
        <v>435627</v>
      </c>
      <c r="D9" s="12">
        <v>103507</v>
      </c>
      <c r="E9" s="12">
        <v>172</v>
      </c>
      <c r="F9" s="12">
        <v>155651</v>
      </c>
      <c r="G9" s="12">
        <v>1031</v>
      </c>
      <c r="H9" s="12">
        <v>175266</v>
      </c>
      <c r="I9" s="12">
        <v>1683</v>
      </c>
      <c r="J9" s="12">
        <v>86</v>
      </c>
      <c r="K9" s="12">
        <v>502</v>
      </c>
      <c r="L9" s="12">
        <v>891</v>
      </c>
      <c r="M9" s="12">
        <v>204</v>
      </c>
    </row>
    <row r="10" spans="1:14" ht="20.100000000000001" customHeight="1">
      <c r="B10" s="206">
        <v>24</v>
      </c>
      <c r="C10" s="14">
        <v>441273</v>
      </c>
      <c r="D10" s="12">
        <v>104553</v>
      </c>
      <c r="E10" s="12">
        <v>192</v>
      </c>
      <c r="F10" s="12">
        <v>153385</v>
      </c>
      <c r="G10" s="12">
        <v>1006</v>
      </c>
      <c r="H10" s="12">
        <v>182137</v>
      </c>
      <c r="I10" s="12">
        <v>1646</v>
      </c>
      <c r="J10" s="12">
        <v>85</v>
      </c>
      <c r="K10" s="12">
        <v>472</v>
      </c>
      <c r="L10" s="12">
        <v>891</v>
      </c>
      <c r="M10" s="12">
        <v>198</v>
      </c>
    </row>
    <row r="11" spans="1:14" ht="20.100000000000001" customHeight="1" thickBot="1">
      <c r="B11" s="151">
        <v>25</v>
      </c>
      <c r="C11" s="16">
        <f>SUM(D11:H11)</f>
        <v>446457</v>
      </c>
      <c r="D11" s="17">
        <v>106137</v>
      </c>
      <c r="E11" s="17">
        <v>212</v>
      </c>
      <c r="F11" s="17">
        <v>149977</v>
      </c>
      <c r="G11" s="17">
        <v>969</v>
      </c>
      <c r="H11" s="17">
        <v>189162</v>
      </c>
      <c r="I11" s="17">
        <f>SUM(J11:M11)</f>
        <v>1610</v>
      </c>
      <c r="J11" s="17">
        <v>92</v>
      </c>
      <c r="K11" s="17">
        <v>460</v>
      </c>
      <c r="L11" s="17">
        <v>858</v>
      </c>
      <c r="M11" s="17">
        <v>200</v>
      </c>
    </row>
    <row r="12" spans="1:14" ht="6.75" customHeight="1">
      <c r="B12" s="2"/>
      <c r="C12" s="18"/>
      <c r="D12" s="18"/>
      <c r="E12" s="18"/>
      <c r="F12" s="18"/>
      <c r="G12" s="18"/>
      <c r="H12" s="18"/>
      <c r="I12" s="18"/>
      <c r="J12" s="18"/>
      <c r="K12" s="18"/>
      <c r="L12" s="18"/>
      <c r="M12" s="18"/>
    </row>
  </sheetData>
  <mergeCells count="10">
    <mergeCell ref="B4:B6"/>
    <mergeCell ref="I4:M4"/>
    <mergeCell ref="C4:H4"/>
    <mergeCell ref="C5:C6"/>
    <mergeCell ref="D5:E5"/>
    <mergeCell ref="F5:G5"/>
    <mergeCell ref="I5:I6"/>
    <mergeCell ref="J5:K5"/>
    <mergeCell ref="L5:M5"/>
    <mergeCell ref="H5:H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showGridLines="0" zoomScaleNormal="100" zoomScaleSheetLayoutView="150" workbookViewId="0"/>
  </sheetViews>
  <sheetFormatPr defaultColWidth="13.375" defaultRowHeight="13.5"/>
  <cols>
    <col min="1" max="1" width="18.5" style="4" bestFit="1" customWidth="1"/>
    <col min="2" max="2" width="11.625" style="4" customWidth="1"/>
    <col min="3" max="11" width="8.875" style="4" customWidth="1"/>
    <col min="12" max="16384" width="13.375" style="4"/>
  </cols>
  <sheetData>
    <row r="2" spans="1:11" ht="21">
      <c r="A2" s="1"/>
      <c r="B2" s="2"/>
      <c r="C2" s="2"/>
      <c r="D2" s="362" t="s">
        <v>505</v>
      </c>
      <c r="F2" s="362"/>
      <c r="G2" s="362"/>
      <c r="H2" s="362"/>
      <c r="I2" s="362"/>
      <c r="J2" s="362"/>
      <c r="K2" s="3"/>
    </row>
    <row r="3" spans="1:11" ht="6.75" customHeight="1" thickBot="1">
      <c r="B3" s="19"/>
      <c r="C3" s="19"/>
      <c r="D3" s="19"/>
      <c r="E3" s="19"/>
      <c r="F3" s="19"/>
      <c r="G3" s="19"/>
      <c r="H3" s="19"/>
      <c r="I3" s="19"/>
      <c r="J3" s="19"/>
      <c r="K3" s="20"/>
    </row>
    <row r="4" spans="1:11">
      <c r="B4" s="411" t="s">
        <v>46</v>
      </c>
      <c r="C4" s="21"/>
      <c r="D4" s="422" t="s">
        <v>250</v>
      </c>
      <c r="E4" s="422"/>
      <c r="F4" s="422"/>
      <c r="G4" s="422"/>
      <c r="H4" s="22"/>
      <c r="I4" s="426" t="s">
        <v>251</v>
      </c>
      <c r="J4" s="427"/>
      <c r="K4" s="427"/>
    </row>
    <row r="5" spans="1:11">
      <c r="B5" s="406"/>
      <c r="C5" s="399" t="s">
        <v>49</v>
      </c>
      <c r="D5" s="408" t="s">
        <v>55</v>
      </c>
      <c r="E5" s="409"/>
      <c r="F5" s="408" t="s">
        <v>56</v>
      </c>
      <c r="G5" s="409"/>
      <c r="H5" s="424" t="s">
        <v>218</v>
      </c>
      <c r="I5" s="424" t="s">
        <v>49</v>
      </c>
      <c r="J5" s="424" t="s">
        <v>219</v>
      </c>
      <c r="K5" s="428" t="s">
        <v>58</v>
      </c>
    </row>
    <row r="6" spans="1:11" ht="27" customHeight="1">
      <c r="B6" s="412"/>
      <c r="C6" s="423"/>
      <c r="D6" s="23" t="s">
        <v>199</v>
      </c>
      <c r="E6" s="23" t="s">
        <v>200</v>
      </c>
      <c r="F6" s="23" t="s">
        <v>199</v>
      </c>
      <c r="G6" s="23" t="s">
        <v>200</v>
      </c>
      <c r="H6" s="425"/>
      <c r="I6" s="425"/>
      <c r="J6" s="425"/>
      <c r="K6" s="429"/>
    </row>
    <row r="7" spans="1:11" ht="20.100000000000001" customHeight="1">
      <c r="B7" s="205" t="s">
        <v>412</v>
      </c>
      <c r="C7" s="24">
        <v>10866</v>
      </c>
      <c r="D7" s="24">
        <v>6388</v>
      </c>
      <c r="E7" s="24">
        <v>1510</v>
      </c>
      <c r="F7" s="24">
        <v>1266</v>
      </c>
      <c r="G7" s="24">
        <v>106</v>
      </c>
      <c r="H7" s="25">
        <v>1596</v>
      </c>
      <c r="I7" s="24">
        <v>18570</v>
      </c>
      <c r="J7" s="25">
        <v>8080</v>
      </c>
      <c r="K7" s="24">
        <v>10490</v>
      </c>
    </row>
    <row r="8" spans="1:11" ht="20.100000000000001" customHeight="1">
      <c r="B8" s="206">
        <v>22</v>
      </c>
      <c r="C8" s="26">
        <v>10676</v>
      </c>
      <c r="D8" s="26">
        <v>6273</v>
      </c>
      <c r="E8" s="26">
        <v>1493</v>
      </c>
      <c r="F8" s="26">
        <v>1217</v>
      </c>
      <c r="G8" s="26">
        <v>110</v>
      </c>
      <c r="H8" s="26">
        <v>1583</v>
      </c>
      <c r="I8" s="26">
        <v>18559</v>
      </c>
      <c r="J8" s="26">
        <v>8189</v>
      </c>
      <c r="K8" s="26">
        <v>10370</v>
      </c>
    </row>
    <row r="9" spans="1:11" ht="20.100000000000001" customHeight="1">
      <c r="B9" s="206">
        <v>23</v>
      </c>
      <c r="C9" s="27">
        <v>10513</v>
      </c>
      <c r="D9" s="26">
        <v>6145</v>
      </c>
      <c r="E9" s="26">
        <v>1515</v>
      </c>
      <c r="F9" s="26">
        <v>1191</v>
      </c>
      <c r="G9" s="26">
        <v>111</v>
      </c>
      <c r="H9" s="26">
        <v>1551</v>
      </c>
      <c r="I9" s="26">
        <v>18581</v>
      </c>
      <c r="J9" s="26">
        <v>8229</v>
      </c>
      <c r="K9" s="26">
        <v>10352</v>
      </c>
    </row>
    <row r="10" spans="1:11" ht="20.100000000000001" customHeight="1">
      <c r="B10" s="206">
        <v>24</v>
      </c>
      <c r="C10" s="27">
        <v>10442</v>
      </c>
      <c r="D10" s="26">
        <v>6088</v>
      </c>
      <c r="E10" s="26">
        <v>1534</v>
      </c>
      <c r="F10" s="26">
        <v>1179</v>
      </c>
      <c r="G10" s="26">
        <v>106</v>
      </c>
      <c r="H10" s="26">
        <v>1535</v>
      </c>
      <c r="I10" s="26">
        <v>18757</v>
      </c>
      <c r="J10" s="26">
        <v>8381</v>
      </c>
      <c r="K10" s="26">
        <v>10376</v>
      </c>
    </row>
    <row r="11" spans="1:11" ht="20.100000000000001" customHeight="1" thickBot="1">
      <c r="B11" s="151">
        <v>25</v>
      </c>
      <c r="C11" s="28">
        <v>10423</v>
      </c>
      <c r="D11" s="29">
        <v>6038</v>
      </c>
      <c r="E11" s="29">
        <v>1583</v>
      </c>
      <c r="F11" s="29">
        <v>1164</v>
      </c>
      <c r="G11" s="29">
        <v>103</v>
      </c>
      <c r="H11" s="29">
        <v>1535</v>
      </c>
      <c r="I11" s="29">
        <f>SUM(J11:K11)</f>
        <v>18956</v>
      </c>
      <c r="J11" s="29">
        <v>8545</v>
      </c>
      <c r="K11" s="29">
        <v>10411</v>
      </c>
    </row>
    <row r="12" spans="1:11" ht="16.5" customHeight="1">
      <c r="B12" s="421" t="s">
        <v>192</v>
      </c>
      <c r="C12" s="421"/>
      <c r="D12" s="421"/>
      <c r="E12" s="30"/>
      <c r="F12" s="30"/>
      <c r="G12" s="30"/>
      <c r="H12" s="30"/>
      <c r="I12" s="30"/>
      <c r="J12" s="30"/>
      <c r="K12" s="30"/>
    </row>
  </sheetData>
  <mergeCells count="11">
    <mergeCell ref="J5:J6"/>
    <mergeCell ref="I5:I6"/>
    <mergeCell ref="H5:H6"/>
    <mergeCell ref="I4:K4"/>
    <mergeCell ref="K5:K6"/>
    <mergeCell ref="B12:D12"/>
    <mergeCell ref="D4:G4"/>
    <mergeCell ref="C5:C6"/>
    <mergeCell ref="D5:E5"/>
    <mergeCell ref="F5:G5"/>
    <mergeCell ref="B4:B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showGridLines="0" zoomScaleNormal="100" zoomScaleSheetLayoutView="140" workbookViewId="0"/>
  </sheetViews>
  <sheetFormatPr defaultColWidth="13.375" defaultRowHeight="13.5"/>
  <cols>
    <col min="1" max="1" width="18.5" style="4" bestFit="1" customWidth="1"/>
    <col min="2" max="2" width="11.625" style="4" customWidth="1"/>
    <col min="3" max="10" width="10" style="4" customWidth="1"/>
    <col min="11" max="16384" width="13.375" style="4"/>
  </cols>
  <sheetData>
    <row r="2" spans="1:10" ht="21" customHeight="1">
      <c r="A2" s="1"/>
      <c r="B2" s="430" t="s">
        <v>506</v>
      </c>
      <c r="C2" s="431"/>
      <c r="D2" s="431"/>
      <c r="E2" s="431"/>
      <c r="F2" s="431"/>
      <c r="G2" s="431"/>
      <c r="H2" s="431"/>
      <c r="I2" s="431"/>
      <c r="J2" s="431"/>
    </row>
    <row r="3" spans="1:10" s="30" customFormat="1" ht="20.100000000000001" customHeight="1" thickBot="1">
      <c r="B3" s="360" t="s">
        <v>496</v>
      </c>
      <c r="C3" s="31"/>
      <c r="D3" s="19"/>
      <c r="E3" s="19"/>
      <c r="F3" s="19"/>
      <c r="G3" s="19"/>
      <c r="H3" s="19"/>
      <c r="I3" s="19"/>
      <c r="J3" s="19"/>
    </row>
    <row r="4" spans="1:10" ht="20.100000000000001" customHeight="1">
      <c r="B4" s="411" t="s">
        <v>59</v>
      </c>
      <c r="C4" s="438" t="s">
        <v>226</v>
      </c>
      <c r="D4" s="436" t="s">
        <v>225</v>
      </c>
      <c r="E4" s="436" t="s">
        <v>252</v>
      </c>
      <c r="F4" s="426" t="s">
        <v>253</v>
      </c>
      <c r="G4" s="427"/>
      <c r="H4" s="434"/>
      <c r="I4" s="432" t="s">
        <v>254</v>
      </c>
      <c r="J4" s="433"/>
    </row>
    <row r="5" spans="1:10" ht="29.25" customHeight="1">
      <c r="B5" s="435"/>
      <c r="C5" s="437"/>
      <c r="D5" s="437"/>
      <c r="E5" s="437"/>
      <c r="F5" s="32" t="s">
        <v>255</v>
      </c>
      <c r="G5" s="33" t="s">
        <v>256</v>
      </c>
      <c r="H5" s="33" t="s">
        <v>257</v>
      </c>
      <c r="I5" s="33" t="s">
        <v>258</v>
      </c>
      <c r="J5" s="34" t="s">
        <v>60</v>
      </c>
    </row>
    <row r="6" spans="1:10" ht="20.100000000000001" customHeight="1">
      <c r="B6" s="205" t="s">
        <v>412</v>
      </c>
      <c r="C6" s="35">
        <v>126420</v>
      </c>
      <c r="D6" s="35">
        <v>99966</v>
      </c>
      <c r="E6" s="35">
        <v>19869</v>
      </c>
      <c r="F6" s="35">
        <v>9825</v>
      </c>
      <c r="G6" s="35">
        <v>1862</v>
      </c>
      <c r="H6" s="35">
        <v>7962</v>
      </c>
      <c r="I6" s="36">
        <v>198.8</v>
      </c>
      <c r="J6" s="36">
        <v>98.3</v>
      </c>
    </row>
    <row r="7" spans="1:10" ht="20.100000000000001" customHeight="1">
      <c r="B7" s="206">
        <v>22</v>
      </c>
      <c r="C7" s="35">
        <v>124030</v>
      </c>
      <c r="D7" s="35">
        <v>97732</v>
      </c>
      <c r="E7" s="35">
        <v>21060</v>
      </c>
      <c r="F7" s="35">
        <v>8907</v>
      </c>
      <c r="G7" s="35">
        <v>1811</v>
      </c>
      <c r="H7" s="35">
        <v>7097</v>
      </c>
      <c r="I7" s="36">
        <v>215.5</v>
      </c>
      <c r="J7" s="36">
        <v>91.1</v>
      </c>
    </row>
    <row r="8" spans="1:10" ht="20.100000000000001" customHeight="1">
      <c r="B8" s="206">
        <v>23</v>
      </c>
      <c r="C8" s="37">
        <v>129908</v>
      </c>
      <c r="D8" s="37">
        <v>100758</v>
      </c>
      <c r="E8" s="37">
        <v>22845</v>
      </c>
      <c r="F8" s="37">
        <v>9201</v>
      </c>
      <c r="G8" s="37">
        <v>1768</v>
      </c>
      <c r="H8" s="37">
        <v>7433</v>
      </c>
      <c r="I8" s="38">
        <v>226.7</v>
      </c>
      <c r="J8" s="38">
        <v>91.3</v>
      </c>
    </row>
    <row r="9" spans="1:10" ht="20.100000000000001" customHeight="1">
      <c r="B9" s="206">
        <v>24</v>
      </c>
      <c r="C9" s="37">
        <v>126199</v>
      </c>
      <c r="D9" s="37">
        <v>98841</v>
      </c>
      <c r="E9" s="37">
        <v>22317</v>
      </c>
      <c r="F9" s="37">
        <v>8938</v>
      </c>
      <c r="G9" s="37">
        <v>1767</v>
      </c>
      <c r="H9" s="37">
        <v>7170</v>
      </c>
      <c r="I9" s="38">
        <v>225.8</v>
      </c>
      <c r="J9" s="38">
        <v>90.4</v>
      </c>
    </row>
    <row r="10" spans="1:10" ht="20.100000000000001" customHeight="1" thickBot="1">
      <c r="B10" s="151">
        <v>25</v>
      </c>
      <c r="C10" s="39">
        <v>125122</v>
      </c>
      <c r="D10" s="40">
        <v>100512</v>
      </c>
      <c r="E10" s="40">
        <v>24674</v>
      </c>
      <c r="F10" s="40">
        <v>8608</v>
      </c>
      <c r="G10" s="40">
        <v>1801</v>
      </c>
      <c r="H10" s="40">
        <v>6807</v>
      </c>
      <c r="I10" s="41">
        <v>245.5</v>
      </c>
      <c r="J10" s="41">
        <v>85.6</v>
      </c>
    </row>
    <row r="11" spans="1:10" ht="16.5" customHeight="1">
      <c r="B11" s="421" t="s">
        <v>192</v>
      </c>
      <c r="C11" s="421"/>
      <c r="D11" s="421"/>
      <c r="E11" s="18"/>
      <c r="F11" s="18"/>
      <c r="G11" s="18"/>
      <c r="H11" s="18"/>
      <c r="I11" s="18"/>
      <c r="J11" s="18"/>
    </row>
  </sheetData>
  <mergeCells count="8">
    <mergeCell ref="B2:J2"/>
    <mergeCell ref="I4:J4"/>
    <mergeCell ref="F4:H4"/>
    <mergeCell ref="B11:D11"/>
    <mergeCell ref="B4:B5"/>
    <mergeCell ref="D4:D5"/>
    <mergeCell ref="C4:C5"/>
    <mergeCell ref="E4:E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1"/>
  <sheetViews>
    <sheetView showGridLines="0" zoomScaleNormal="100" zoomScaleSheetLayoutView="100" workbookViewId="0"/>
  </sheetViews>
  <sheetFormatPr defaultRowHeight="13.5"/>
  <cols>
    <col min="1" max="1" width="9" style="274"/>
    <col min="2" max="2" width="20.875" style="274" customWidth="1"/>
    <col min="3" max="3" width="0.875" style="274" customWidth="1"/>
    <col min="4" max="7" width="11.25" style="274" customWidth="1"/>
    <col min="8" max="8" width="0.875" style="274" customWidth="1"/>
    <col min="9" max="9" width="20.875" style="274" customWidth="1"/>
    <col min="10" max="13" width="9" style="274"/>
    <col min="14" max="14" width="0.875" style="274" customWidth="1"/>
    <col min="15" max="15" width="3.375" style="274" customWidth="1"/>
    <col min="16" max="16" width="14.5" style="274" customWidth="1"/>
    <col min="17" max="17" width="0.875" style="274" customWidth="1"/>
    <col min="18" max="16384" width="9" style="274"/>
  </cols>
  <sheetData>
    <row r="1" spans="2:21" ht="21" customHeight="1"/>
    <row r="2" spans="2:21" ht="21">
      <c r="B2" s="456" t="s">
        <v>490</v>
      </c>
      <c r="C2" s="457"/>
      <c r="D2" s="457"/>
      <c r="E2" s="457"/>
      <c r="F2" s="457"/>
      <c r="G2" s="457"/>
      <c r="H2" s="457"/>
      <c r="I2" s="457"/>
      <c r="J2" s="357"/>
      <c r="K2" s="275"/>
      <c r="L2" s="357"/>
      <c r="M2" s="357"/>
      <c r="N2" s="358"/>
      <c r="O2" s="276"/>
      <c r="P2" s="277"/>
      <c r="Q2" s="277"/>
      <c r="R2" s="277"/>
      <c r="S2" s="277"/>
      <c r="T2" s="277"/>
      <c r="U2" s="277"/>
    </row>
    <row r="3" spans="2:21" ht="18" customHeight="1" thickBot="1">
      <c r="B3" s="458" t="s">
        <v>491</v>
      </c>
      <c r="C3" s="459"/>
      <c r="D3" s="460"/>
      <c r="E3" s="460"/>
      <c r="F3" s="278"/>
      <c r="G3" s="278"/>
      <c r="H3" s="278"/>
      <c r="I3" s="279"/>
      <c r="J3" s="279"/>
      <c r="K3" s="279"/>
      <c r="L3" s="279"/>
      <c r="M3" s="279"/>
      <c r="N3" s="278"/>
      <c r="O3" s="279"/>
      <c r="P3" s="279"/>
      <c r="Q3" s="278"/>
      <c r="R3" s="279"/>
      <c r="S3" s="279"/>
      <c r="T3" s="279"/>
      <c r="U3" s="279"/>
    </row>
    <row r="4" spans="2:21" ht="14.65" customHeight="1">
      <c r="B4" s="463" t="s">
        <v>211</v>
      </c>
      <c r="C4" s="280"/>
      <c r="D4" s="275" t="s">
        <v>241</v>
      </c>
      <c r="E4" s="281" t="s">
        <v>203</v>
      </c>
      <c r="F4" s="461" t="s">
        <v>224</v>
      </c>
      <c r="G4" s="450" t="s">
        <v>223</v>
      </c>
      <c r="H4" s="282"/>
      <c r="I4" s="452" t="s">
        <v>211</v>
      </c>
      <c r="J4" s="275" t="s">
        <v>241</v>
      </c>
      <c r="K4" s="281" t="s">
        <v>203</v>
      </c>
      <c r="L4" s="461" t="s">
        <v>224</v>
      </c>
      <c r="M4" s="450" t="s">
        <v>223</v>
      </c>
      <c r="N4" s="282"/>
      <c r="O4" s="452" t="s">
        <v>211</v>
      </c>
      <c r="P4" s="453"/>
      <c r="Q4" s="283"/>
      <c r="R4" s="284" t="s">
        <v>241</v>
      </c>
      <c r="S4" s="281" t="s">
        <v>203</v>
      </c>
      <c r="T4" s="461" t="s">
        <v>224</v>
      </c>
      <c r="U4" s="450" t="s">
        <v>223</v>
      </c>
    </row>
    <row r="5" spans="2:21" ht="14.65" customHeight="1">
      <c r="B5" s="455"/>
      <c r="C5" s="285"/>
      <c r="D5" s="286" t="s">
        <v>275</v>
      </c>
      <c r="E5" s="110" t="s">
        <v>276</v>
      </c>
      <c r="F5" s="462"/>
      <c r="G5" s="451"/>
      <c r="H5" s="287"/>
      <c r="I5" s="454"/>
      <c r="J5" s="286" t="s">
        <v>277</v>
      </c>
      <c r="K5" s="110" t="s">
        <v>278</v>
      </c>
      <c r="L5" s="462"/>
      <c r="M5" s="451"/>
      <c r="N5" s="287"/>
      <c r="O5" s="454"/>
      <c r="P5" s="455"/>
      <c r="Q5" s="288"/>
      <c r="R5" s="289" t="s">
        <v>279</v>
      </c>
      <c r="S5" s="110" t="s">
        <v>280</v>
      </c>
      <c r="T5" s="462"/>
      <c r="U5" s="451"/>
    </row>
    <row r="6" spans="2:21" ht="13.5" customHeight="1">
      <c r="B6" s="290" t="s">
        <v>285</v>
      </c>
      <c r="C6" s="291"/>
      <c r="D6" s="292"/>
      <c r="E6" s="293"/>
      <c r="F6" s="293"/>
      <c r="G6" s="293"/>
      <c r="H6" s="294"/>
      <c r="I6" s="295" t="s">
        <v>281</v>
      </c>
      <c r="J6" s="296"/>
      <c r="K6" s="297"/>
      <c r="L6" s="297"/>
      <c r="M6" s="297"/>
      <c r="N6" s="298"/>
      <c r="O6" s="441" t="s">
        <v>84</v>
      </c>
      <c r="P6" s="442"/>
      <c r="Q6" s="276"/>
      <c r="R6" s="299"/>
    </row>
    <row r="7" spans="2:21" ht="13.5" customHeight="1">
      <c r="B7" s="300" t="s">
        <v>427</v>
      </c>
      <c r="C7" s="301" t="s">
        <v>428</v>
      </c>
      <c r="D7" s="302">
        <v>552</v>
      </c>
      <c r="E7" s="348">
        <v>5.0999999999999996</v>
      </c>
      <c r="F7" s="303">
        <v>42.2</v>
      </c>
      <c r="G7" s="303">
        <v>1009.1</v>
      </c>
      <c r="H7" s="298"/>
      <c r="I7" s="304" t="s">
        <v>301</v>
      </c>
      <c r="J7" s="297">
        <v>620.29999999999995</v>
      </c>
      <c r="K7" s="297">
        <v>4</v>
      </c>
      <c r="L7" s="297">
        <v>12.3</v>
      </c>
      <c r="M7" s="297">
        <v>488.6</v>
      </c>
      <c r="N7" s="298"/>
      <c r="O7" s="439" t="s">
        <v>85</v>
      </c>
      <c r="P7" s="440"/>
      <c r="Q7" s="276"/>
      <c r="R7" s="305">
        <v>204.5</v>
      </c>
      <c r="S7" s="158">
        <v>3</v>
      </c>
      <c r="T7" s="297">
        <v>5.5</v>
      </c>
      <c r="U7" s="297">
        <v>61</v>
      </c>
    </row>
    <row r="8" spans="2:21" ht="13.5" customHeight="1">
      <c r="B8" s="306" t="s">
        <v>428</v>
      </c>
      <c r="C8" s="301"/>
      <c r="D8" s="302"/>
      <c r="E8" s="348"/>
      <c r="F8" s="303"/>
      <c r="G8" s="303"/>
      <c r="H8" s="298"/>
      <c r="I8" s="304" t="s">
        <v>68</v>
      </c>
      <c r="J8" s="297">
        <v>134.4</v>
      </c>
      <c r="K8" s="297">
        <v>1</v>
      </c>
      <c r="L8" s="297">
        <v>4</v>
      </c>
      <c r="M8" s="297">
        <v>83.2</v>
      </c>
      <c r="N8" s="298"/>
      <c r="O8" s="439" t="s">
        <v>243</v>
      </c>
      <c r="P8" s="440"/>
      <c r="Q8" s="276"/>
      <c r="R8" s="305">
        <v>178.3</v>
      </c>
      <c r="S8" s="158">
        <v>3</v>
      </c>
      <c r="T8" s="297">
        <v>8.5</v>
      </c>
      <c r="U8" s="297">
        <v>86</v>
      </c>
    </row>
    <row r="9" spans="2:21" ht="13.5" customHeight="1">
      <c r="B9" s="207" t="s">
        <v>429</v>
      </c>
      <c r="C9" s="307" t="s">
        <v>430</v>
      </c>
      <c r="D9" s="308">
        <v>269.2</v>
      </c>
      <c r="E9" s="349">
        <v>2.2000000000000002</v>
      </c>
      <c r="F9" s="309">
        <v>29.9</v>
      </c>
      <c r="G9" s="309">
        <v>526.20000000000005</v>
      </c>
      <c r="H9" s="298"/>
      <c r="I9" s="304" t="s">
        <v>69</v>
      </c>
      <c r="J9" s="297">
        <v>370.9</v>
      </c>
      <c r="K9" s="297">
        <v>3</v>
      </c>
      <c r="L9" s="297">
        <v>5.7</v>
      </c>
      <c r="M9" s="297">
        <v>302.60000000000002</v>
      </c>
      <c r="N9" s="298"/>
      <c r="O9" s="439" t="s">
        <v>187</v>
      </c>
      <c r="P9" s="440"/>
      <c r="Q9" s="310"/>
      <c r="R9" s="305">
        <v>19</v>
      </c>
      <c r="S9" s="158">
        <v>1</v>
      </c>
      <c r="T9" s="297">
        <v>2</v>
      </c>
      <c r="U9" s="297">
        <v>1</v>
      </c>
    </row>
    <row r="10" spans="2:21" ht="13.5" customHeight="1">
      <c r="B10" s="311" t="s">
        <v>430</v>
      </c>
      <c r="C10" s="301"/>
      <c r="D10" s="302"/>
      <c r="E10" s="348"/>
      <c r="F10" s="303"/>
      <c r="G10" s="303"/>
      <c r="H10" s="298"/>
      <c r="I10" s="304" t="s">
        <v>70</v>
      </c>
      <c r="J10" s="297">
        <v>240.2</v>
      </c>
      <c r="K10" s="297">
        <v>3</v>
      </c>
      <c r="L10" s="297">
        <v>9.3000000000000007</v>
      </c>
      <c r="M10" s="297">
        <v>218.6</v>
      </c>
      <c r="N10" s="298"/>
      <c r="O10" s="439" t="s">
        <v>86</v>
      </c>
      <c r="P10" s="440"/>
      <c r="R10" s="305">
        <v>734.3</v>
      </c>
      <c r="S10" s="158">
        <v>4</v>
      </c>
      <c r="T10" s="297">
        <v>14</v>
      </c>
      <c r="U10" s="297">
        <v>205</v>
      </c>
    </row>
    <row r="11" spans="2:21" ht="13.5" customHeight="1">
      <c r="B11" s="207" t="s">
        <v>431</v>
      </c>
      <c r="C11" s="301" t="s">
        <v>432</v>
      </c>
      <c r="D11" s="308">
        <v>194.9</v>
      </c>
      <c r="E11" s="349">
        <v>2.2000000000000002</v>
      </c>
      <c r="F11" s="309">
        <v>12.3</v>
      </c>
      <c r="G11" s="309">
        <v>270.8</v>
      </c>
      <c r="H11" s="298"/>
      <c r="I11" s="304" t="s">
        <v>71</v>
      </c>
      <c r="J11" s="297">
        <v>530.79999999999995</v>
      </c>
      <c r="K11" s="297">
        <v>4</v>
      </c>
      <c r="L11" s="297">
        <v>11.8</v>
      </c>
      <c r="M11" s="297">
        <v>321.5</v>
      </c>
      <c r="N11" s="298"/>
      <c r="O11" s="439" t="s">
        <v>206</v>
      </c>
      <c r="P11" s="440"/>
      <c r="R11" s="305">
        <v>325.5</v>
      </c>
      <c r="S11" s="158">
        <v>3</v>
      </c>
      <c r="T11" s="297">
        <v>11</v>
      </c>
      <c r="U11" s="297">
        <v>101</v>
      </c>
    </row>
    <row r="12" spans="2:21" ht="13.5" customHeight="1">
      <c r="B12" s="311" t="s">
        <v>432</v>
      </c>
      <c r="C12" s="301"/>
      <c r="D12" s="302"/>
      <c r="E12" s="348"/>
      <c r="F12" s="303"/>
      <c r="G12" s="303"/>
      <c r="H12" s="298"/>
      <c r="I12" s="304" t="s">
        <v>487</v>
      </c>
      <c r="J12" s="297">
        <v>995.6</v>
      </c>
      <c r="K12" s="297">
        <v>11</v>
      </c>
      <c r="L12" s="297">
        <v>22.9</v>
      </c>
      <c r="M12" s="297">
        <v>995.1</v>
      </c>
      <c r="N12" s="298"/>
      <c r="O12" s="439" t="s">
        <v>63</v>
      </c>
      <c r="P12" s="440"/>
      <c r="R12" s="305">
        <v>168.1</v>
      </c>
      <c r="S12" s="158">
        <v>1</v>
      </c>
      <c r="T12" s="297">
        <v>6</v>
      </c>
      <c r="U12" s="297">
        <v>58</v>
      </c>
    </row>
    <row r="13" spans="2:21" ht="13.5" customHeight="1">
      <c r="B13" s="300" t="s">
        <v>433</v>
      </c>
      <c r="C13" s="307" t="s">
        <v>434</v>
      </c>
      <c r="D13" s="302">
        <v>566.29999999999995</v>
      </c>
      <c r="E13" s="348">
        <v>5.0999999999999996</v>
      </c>
      <c r="F13" s="303">
        <v>38.200000000000003</v>
      </c>
      <c r="G13" s="303">
        <v>1373</v>
      </c>
      <c r="H13" s="298"/>
      <c r="I13" s="304" t="s">
        <v>457</v>
      </c>
      <c r="J13" s="297">
        <v>393</v>
      </c>
      <c r="K13" s="297">
        <v>8</v>
      </c>
      <c r="L13" s="297">
        <v>16</v>
      </c>
      <c r="M13" s="297">
        <v>168.9</v>
      </c>
      <c r="N13" s="298"/>
      <c r="O13" s="439" t="s">
        <v>64</v>
      </c>
      <c r="P13" s="440"/>
      <c r="Q13" s="276"/>
      <c r="R13" s="305">
        <v>114</v>
      </c>
      <c r="S13" s="158">
        <v>1</v>
      </c>
      <c r="T13" s="297">
        <v>6</v>
      </c>
      <c r="U13" s="297">
        <v>28</v>
      </c>
    </row>
    <row r="14" spans="2:21" ht="13.5" customHeight="1">
      <c r="B14" s="311" t="s">
        <v>434</v>
      </c>
      <c r="C14" s="301"/>
      <c r="D14" s="302"/>
      <c r="E14" s="348"/>
      <c r="F14" s="303"/>
      <c r="G14" s="303"/>
      <c r="H14" s="298"/>
      <c r="I14" s="304" t="s">
        <v>72</v>
      </c>
      <c r="J14" s="297">
        <v>800.1</v>
      </c>
      <c r="K14" s="297">
        <v>5</v>
      </c>
      <c r="L14" s="297">
        <v>13.1</v>
      </c>
      <c r="M14" s="297">
        <v>403.4</v>
      </c>
      <c r="N14" s="312"/>
      <c r="O14" s="439" t="s">
        <v>65</v>
      </c>
      <c r="P14" s="440"/>
      <c r="R14" s="305">
        <v>47.6</v>
      </c>
      <c r="S14" s="158">
        <v>1</v>
      </c>
      <c r="T14" s="297">
        <v>2</v>
      </c>
      <c r="U14" s="297">
        <v>50</v>
      </c>
    </row>
    <row r="15" spans="2:21" ht="13.5" customHeight="1">
      <c r="B15" s="300" t="s">
        <v>435</v>
      </c>
      <c r="C15" s="307" t="s">
        <v>436</v>
      </c>
      <c r="D15" s="308">
        <v>383.3</v>
      </c>
      <c r="E15" s="349">
        <v>3.3</v>
      </c>
      <c r="F15" s="309">
        <v>30.3</v>
      </c>
      <c r="G15" s="309">
        <v>851.2</v>
      </c>
      <c r="H15" s="298"/>
      <c r="I15" s="304" t="s">
        <v>73</v>
      </c>
      <c r="J15" s="297">
        <v>433</v>
      </c>
      <c r="K15" s="297">
        <v>3</v>
      </c>
      <c r="L15" s="297">
        <v>7.7</v>
      </c>
      <c r="M15" s="297">
        <v>179.1</v>
      </c>
      <c r="N15" s="312"/>
      <c r="O15" s="439"/>
      <c r="P15" s="447"/>
      <c r="R15" s="313"/>
    </row>
    <row r="16" spans="2:21" ht="13.5" customHeight="1">
      <c r="B16" s="311" t="s">
        <v>436</v>
      </c>
      <c r="C16" s="301"/>
      <c r="D16" s="302"/>
      <c r="E16" s="348"/>
      <c r="F16" s="303"/>
      <c r="G16" s="303"/>
      <c r="H16" s="298"/>
      <c r="I16" s="314" t="s">
        <v>4</v>
      </c>
      <c r="J16" s="297">
        <v>1013.4</v>
      </c>
      <c r="K16" s="297">
        <v>7</v>
      </c>
      <c r="L16" s="297">
        <v>17.3</v>
      </c>
      <c r="M16" s="297">
        <v>515.29999999999995</v>
      </c>
      <c r="N16" s="312"/>
      <c r="O16" s="448" t="s">
        <v>230</v>
      </c>
      <c r="P16" s="449"/>
      <c r="R16" s="313"/>
    </row>
    <row r="17" spans="2:21" ht="13.5" customHeight="1">
      <c r="B17" s="207" t="s">
        <v>437</v>
      </c>
      <c r="C17" s="307" t="s">
        <v>438</v>
      </c>
      <c r="D17" s="302">
        <v>113</v>
      </c>
      <c r="E17" s="348">
        <v>2.2000000000000002</v>
      </c>
      <c r="F17" s="303">
        <v>11.9</v>
      </c>
      <c r="G17" s="315">
        <v>479.8</v>
      </c>
      <c r="H17" s="298"/>
      <c r="I17" s="304" t="s">
        <v>74</v>
      </c>
      <c r="J17" s="297">
        <v>1161.2</v>
      </c>
      <c r="K17" s="297">
        <v>7</v>
      </c>
      <c r="L17" s="297">
        <v>18.3</v>
      </c>
      <c r="M17" s="297">
        <v>751.9</v>
      </c>
      <c r="N17" s="312"/>
      <c r="O17" s="439" t="s">
        <v>1</v>
      </c>
      <c r="P17" s="447"/>
      <c r="Q17" s="301"/>
      <c r="R17" s="158">
        <v>345.2</v>
      </c>
      <c r="S17" s="158">
        <v>2</v>
      </c>
      <c r="T17" s="158">
        <v>8</v>
      </c>
      <c r="U17" s="158">
        <v>31.1</v>
      </c>
    </row>
    <row r="18" spans="2:21" ht="13.5" customHeight="1">
      <c r="B18" s="311" t="s">
        <v>438</v>
      </c>
      <c r="C18" s="301"/>
      <c r="D18" s="302"/>
      <c r="E18" s="348"/>
      <c r="F18" s="303"/>
      <c r="G18" s="303"/>
      <c r="H18" s="298"/>
      <c r="I18" s="304" t="s">
        <v>75</v>
      </c>
      <c r="J18" s="297">
        <v>1428.4</v>
      </c>
      <c r="K18" s="297">
        <v>8</v>
      </c>
      <c r="L18" s="297">
        <v>13</v>
      </c>
      <c r="M18" s="297">
        <v>600.29999999999995</v>
      </c>
      <c r="N18" s="298"/>
      <c r="O18" s="439" t="s">
        <v>2</v>
      </c>
      <c r="P18" s="447"/>
      <c r="Q18" s="301"/>
      <c r="R18" s="158">
        <v>289.60000000000002</v>
      </c>
      <c r="S18" s="158">
        <v>5</v>
      </c>
      <c r="T18" s="158">
        <v>17</v>
      </c>
      <c r="U18" s="158">
        <v>17.5</v>
      </c>
    </row>
    <row r="19" spans="2:21" ht="13.5" customHeight="1">
      <c r="B19" s="207" t="s">
        <v>439</v>
      </c>
      <c r="C19" s="307"/>
      <c r="D19" s="316">
        <v>96</v>
      </c>
      <c r="E19" s="350">
        <v>4</v>
      </c>
      <c r="F19" s="317">
        <v>8.3000000000000007</v>
      </c>
      <c r="G19" s="318">
        <v>146.69999999999999</v>
      </c>
      <c r="H19" s="319"/>
      <c r="I19" s="304" t="s">
        <v>76</v>
      </c>
      <c r="J19" s="297">
        <v>312.39999999999998</v>
      </c>
      <c r="K19" s="297">
        <v>4</v>
      </c>
      <c r="L19" s="297">
        <v>11</v>
      </c>
      <c r="M19" s="297">
        <v>167.8</v>
      </c>
      <c r="N19" s="298"/>
      <c r="O19" s="439" t="s">
        <v>284</v>
      </c>
      <c r="P19" s="447"/>
      <c r="Q19" s="301"/>
      <c r="R19" s="296">
        <v>32</v>
      </c>
      <c r="S19" s="297">
        <v>1</v>
      </c>
      <c r="T19" s="297">
        <v>2</v>
      </c>
      <c r="U19" s="297">
        <v>0.1</v>
      </c>
    </row>
    <row r="20" spans="2:21" ht="13.5" customHeight="1">
      <c r="B20" s="207" t="s">
        <v>315</v>
      </c>
      <c r="C20" s="307"/>
      <c r="D20" s="308">
        <v>528.79999999999995</v>
      </c>
      <c r="E20" s="349">
        <v>4.5</v>
      </c>
      <c r="F20" s="309">
        <v>23.9</v>
      </c>
      <c r="G20" s="320">
        <v>1433.6</v>
      </c>
      <c r="H20" s="319"/>
      <c r="I20" s="304" t="s">
        <v>77</v>
      </c>
      <c r="J20" s="297">
        <v>243.7</v>
      </c>
      <c r="K20" s="297">
        <v>2</v>
      </c>
      <c r="L20" s="297">
        <v>7</v>
      </c>
      <c r="M20" s="297">
        <v>76.400000000000006</v>
      </c>
      <c r="N20" s="298"/>
      <c r="O20" s="439" t="s">
        <v>207</v>
      </c>
      <c r="P20" s="447"/>
      <c r="Q20" s="301"/>
      <c r="R20" s="296">
        <v>657.7</v>
      </c>
      <c r="S20" s="297">
        <v>5</v>
      </c>
      <c r="T20" s="297">
        <v>14.5</v>
      </c>
      <c r="U20" s="297">
        <v>37.9</v>
      </c>
    </row>
    <row r="21" spans="2:21" ht="13.5" customHeight="1">
      <c r="B21" s="207" t="s">
        <v>316</v>
      </c>
      <c r="C21" s="321"/>
      <c r="D21" s="308">
        <v>309.8</v>
      </c>
      <c r="E21" s="349">
        <v>2.2000000000000002</v>
      </c>
      <c r="F21" s="309">
        <v>14.9</v>
      </c>
      <c r="G21" s="320">
        <v>729.1</v>
      </c>
      <c r="H21" s="322"/>
      <c r="I21" s="304" t="s">
        <v>414</v>
      </c>
      <c r="J21" s="297">
        <v>285.2</v>
      </c>
      <c r="K21" s="297">
        <v>4</v>
      </c>
      <c r="L21" s="297">
        <v>21.5</v>
      </c>
      <c r="M21" s="297">
        <v>268.3</v>
      </c>
      <c r="N21" s="298"/>
      <c r="O21" s="439" t="s">
        <v>208</v>
      </c>
      <c r="P21" s="447"/>
      <c r="Q21" s="301"/>
      <c r="R21" s="296">
        <v>201.9</v>
      </c>
      <c r="S21" s="297">
        <v>1</v>
      </c>
      <c r="T21" s="297">
        <v>8</v>
      </c>
      <c r="U21" s="297">
        <v>3.9</v>
      </c>
    </row>
    <row r="22" spans="2:21" ht="13.5" customHeight="1">
      <c r="B22" s="207" t="s">
        <v>317</v>
      </c>
      <c r="C22" s="307"/>
      <c r="D22" s="308">
        <v>421.4</v>
      </c>
      <c r="E22" s="349">
        <v>4.5</v>
      </c>
      <c r="F22" s="309">
        <v>16</v>
      </c>
      <c r="G22" s="309">
        <v>1194.8</v>
      </c>
      <c r="H22" s="322"/>
      <c r="I22" s="304" t="s">
        <v>415</v>
      </c>
      <c r="J22" s="297">
        <v>165.6</v>
      </c>
      <c r="K22" s="297">
        <v>2</v>
      </c>
      <c r="L22" s="297">
        <v>5.3</v>
      </c>
      <c r="M22" s="297">
        <v>64.7</v>
      </c>
      <c r="N22" s="298"/>
      <c r="O22" s="439" t="s">
        <v>209</v>
      </c>
      <c r="P22" s="447"/>
      <c r="Q22" s="301"/>
      <c r="R22" s="296">
        <v>257.8</v>
      </c>
      <c r="S22" s="297">
        <v>2</v>
      </c>
      <c r="T22" s="297">
        <v>6</v>
      </c>
      <c r="U22" s="297">
        <v>9.9</v>
      </c>
    </row>
    <row r="23" spans="2:21" ht="13.5" customHeight="1">
      <c r="B23" s="207" t="s">
        <v>440</v>
      </c>
      <c r="C23" s="307"/>
      <c r="D23" s="308">
        <v>195.3</v>
      </c>
      <c r="E23" s="349">
        <v>2</v>
      </c>
      <c r="F23" s="309">
        <v>10.6</v>
      </c>
      <c r="G23" s="309">
        <v>165.4</v>
      </c>
      <c r="H23" s="322"/>
      <c r="I23" s="304" t="s">
        <v>416</v>
      </c>
      <c r="J23" s="297">
        <v>414.9</v>
      </c>
      <c r="K23" s="297">
        <v>4</v>
      </c>
      <c r="L23" s="297">
        <v>18.5</v>
      </c>
      <c r="M23" s="297">
        <v>244.7</v>
      </c>
      <c r="N23" s="298"/>
      <c r="O23" s="439" t="s">
        <v>210</v>
      </c>
      <c r="P23" s="447"/>
      <c r="Q23" s="301"/>
      <c r="R23" s="296">
        <v>191</v>
      </c>
      <c r="S23" s="297">
        <v>1</v>
      </c>
      <c r="T23" s="297">
        <v>7</v>
      </c>
      <c r="U23" s="297">
        <v>27</v>
      </c>
    </row>
    <row r="24" spans="2:21" ht="13.5" customHeight="1">
      <c r="B24" s="207" t="s">
        <v>441</v>
      </c>
      <c r="C24" s="307"/>
      <c r="D24" s="308">
        <v>396.5</v>
      </c>
      <c r="E24" s="349">
        <v>2.7</v>
      </c>
      <c r="F24" s="309">
        <v>13.7</v>
      </c>
      <c r="G24" s="309">
        <v>318.2</v>
      </c>
      <c r="H24" s="322"/>
      <c r="I24" s="304" t="s">
        <v>420</v>
      </c>
      <c r="J24" s="297">
        <v>318.10000000000002</v>
      </c>
      <c r="K24" s="297">
        <v>3</v>
      </c>
      <c r="L24" s="297">
        <v>17.899999999999999</v>
      </c>
      <c r="M24" s="297">
        <v>142.1</v>
      </c>
      <c r="N24" s="298"/>
      <c r="O24" s="439" t="s">
        <v>244</v>
      </c>
      <c r="P24" s="447"/>
      <c r="Q24" s="301"/>
      <c r="R24" s="296">
        <v>1320.9</v>
      </c>
      <c r="S24" s="297">
        <v>11</v>
      </c>
      <c r="T24" s="297">
        <v>42.9</v>
      </c>
      <c r="U24" s="297">
        <v>76.3</v>
      </c>
    </row>
    <row r="25" spans="2:21" ht="13.5" customHeight="1">
      <c r="B25" s="207"/>
      <c r="C25" s="307"/>
      <c r="D25" s="316"/>
      <c r="E25" s="350"/>
      <c r="F25" s="317"/>
      <c r="G25" s="318"/>
      <c r="H25" s="322"/>
      <c r="I25" s="304" t="s">
        <v>421</v>
      </c>
      <c r="J25" s="297">
        <v>195.2</v>
      </c>
      <c r="K25" s="297">
        <v>3</v>
      </c>
      <c r="L25" s="297">
        <v>13.1</v>
      </c>
      <c r="M25" s="297">
        <v>127.8</v>
      </c>
      <c r="N25" s="298"/>
      <c r="O25" s="445"/>
      <c r="P25" s="446"/>
      <c r="Q25" s="301"/>
      <c r="R25" s="158"/>
      <c r="S25" s="158"/>
      <c r="T25" s="158"/>
      <c r="U25" s="158"/>
    </row>
    <row r="26" spans="2:21" ht="13.5" customHeight="1">
      <c r="B26" s="207"/>
      <c r="C26" s="307"/>
      <c r="D26" s="316"/>
      <c r="E26" s="350"/>
      <c r="F26" s="317"/>
      <c r="G26" s="318"/>
      <c r="H26" s="322"/>
      <c r="I26" s="304" t="s">
        <v>422</v>
      </c>
      <c r="J26" s="297">
        <v>168.4</v>
      </c>
      <c r="K26" s="297">
        <v>3</v>
      </c>
      <c r="L26" s="297">
        <v>7.8</v>
      </c>
      <c r="M26" s="297">
        <v>97.1</v>
      </c>
      <c r="N26" s="298"/>
      <c r="O26" s="445" t="s">
        <v>78</v>
      </c>
      <c r="P26" s="446"/>
      <c r="Q26" s="301"/>
      <c r="R26" s="158"/>
      <c r="S26" s="323"/>
      <c r="T26" s="323"/>
      <c r="U26" s="323"/>
    </row>
    <row r="27" spans="2:21" ht="13.5" customHeight="1">
      <c r="B27" s="207"/>
      <c r="C27" s="307"/>
      <c r="D27" s="316"/>
      <c r="E27" s="350"/>
      <c r="F27" s="317"/>
      <c r="G27" s="318"/>
      <c r="H27" s="322"/>
      <c r="I27" s="304" t="s">
        <v>458</v>
      </c>
      <c r="J27" s="297">
        <v>247.7</v>
      </c>
      <c r="K27" s="297">
        <v>2</v>
      </c>
      <c r="L27" s="297">
        <v>9.6999999999999993</v>
      </c>
      <c r="M27" s="297">
        <v>45.2</v>
      </c>
      <c r="N27" s="298"/>
      <c r="O27" s="448" t="s">
        <v>312</v>
      </c>
      <c r="P27" s="449"/>
      <c r="Q27" s="301"/>
      <c r="R27" s="296"/>
      <c r="S27" s="297"/>
      <c r="T27" s="297"/>
      <c r="U27" s="297"/>
    </row>
    <row r="28" spans="2:21" ht="13.5" customHeight="1">
      <c r="B28" s="207"/>
      <c r="C28" s="307"/>
      <c r="D28" s="316"/>
      <c r="E28" s="350"/>
      <c r="F28" s="317"/>
      <c r="G28" s="318"/>
      <c r="H28" s="322"/>
      <c r="I28" s="304" t="s">
        <v>459</v>
      </c>
      <c r="J28" s="297">
        <v>398.7</v>
      </c>
      <c r="K28" s="297">
        <v>3</v>
      </c>
      <c r="L28" s="297">
        <v>13.8</v>
      </c>
      <c r="M28" s="297">
        <v>75.5</v>
      </c>
      <c r="N28" s="298"/>
      <c r="O28" s="324"/>
      <c r="P28" s="300" t="s">
        <v>229</v>
      </c>
      <c r="Q28" s="301"/>
      <c r="R28" s="296">
        <v>1504.6</v>
      </c>
      <c r="S28" s="297">
        <v>5</v>
      </c>
      <c r="T28" s="297">
        <v>1.1000000000000001</v>
      </c>
      <c r="U28" s="297">
        <v>38.799999999999997</v>
      </c>
    </row>
    <row r="29" spans="2:21" ht="13.5" customHeight="1">
      <c r="B29" s="207"/>
      <c r="C29" s="307"/>
      <c r="D29" s="316"/>
      <c r="E29" s="350"/>
      <c r="F29" s="317"/>
      <c r="G29" s="318"/>
      <c r="H29" s="322"/>
      <c r="I29" s="304"/>
      <c r="J29" s="297"/>
      <c r="K29" s="297"/>
      <c r="L29" s="297"/>
      <c r="M29" s="297"/>
      <c r="N29" s="298"/>
      <c r="O29" s="324"/>
      <c r="P29" s="300" t="s">
        <v>233</v>
      </c>
      <c r="Q29" s="301"/>
      <c r="R29" s="296">
        <v>4868.3999999999996</v>
      </c>
      <c r="S29" s="297">
        <v>21</v>
      </c>
      <c r="T29" s="297">
        <v>16</v>
      </c>
      <c r="U29" s="297">
        <v>741.3</v>
      </c>
    </row>
    <row r="30" spans="2:21" ht="13.5" customHeight="1">
      <c r="B30" s="325" t="s">
        <v>286</v>
      </c>
      <c r="C30" s="307"/>
      <c r="D30" s="316"/>
      <c r="E30" s="350"/>
      <c r="F30" s="317"/>
      <c r="G30" s="318"/>
      <c r="H30" s="322"/>
      <c r="I30" s="304"/>
      <c r="J30" s="297"/>
      <c r="K30" s="297"/>
      <c r="L30" s="297"/>
      <c r="M30" s="297"/>
      <c r="N30" s="298"/>
      <c r="O30" s="324"/>
      <c r="P30" s="300" t="s">
        <v>234</v>
      </c>
      <c r="Q30" s="301"/>
      <c r="R30" s="297">
        <v>1989</v>
      </c>
      <c r="S30" s="297">
        <v>6</v>
      </c>
      <c r="T30" s="297">
        <v>9.1</v>
      </c>
      <c r="U30" s="297">
        <v>294.7</v>
      </c>
    </row>
    <row r="31" spans="2:21" ht="13.5" customHeight="1">
      <c r="D31" s="313"/>
      <c r="E31" s="351"/>
      <c r="H31" s="322"/>
      <c r="I31" s="304"/>
      <c r="J31" s="297"/>
      <c r="K31" s="297"/>
      <c r="L31" s="297"/>
      <c r="M31" s="297"/>
      <c r="N31" s="298"/>
      <c r="O31" s="324"/>
      <c r="P31" s="300" t="s">
        <v>189</v>
      </c>
      <c r="Q31" s="301"/>
      <c r="R31" s="297">
        <v>623</v>
      </c>
      <c r="S31" s="297">
        <v>3</v>
      </c>
      <c r="T31" s="297">
        <v>1.8</v>
      </c>
      <c r="U31" s="297">
        <v>79.3</v>
      </c>
    </row>
    <row r="32" spans="2:21" ht="13.5" customHeight="1">
      <c r="B32" s="326" t="s">
        <v>443</v>
      </c>
      <c r="D32" s="302">
        <v>101.6</v>
      </c>
      <c r="E32" s="352">
        <v>1</v>
      </c>
      <c r="F32" s="327">
        <v>10</v>
      </c>
      <c r="G32" s="327">
        <v>23.1</v>
      </c>
      <c r="H32" s="322"/>
      <c r="I32" s="304"/>
      <c r="J32" s="297"/>
      <c r="K32" s="297"/>
      <c r="L32" s="297"/>
      <c r="M32" s="297"/>
      <c r="N32" s="298"/>
      <c r="O32" s="324"/>
      <c r="P32" s="300" t="s">
        <v>235</v>
      </c>
      <c r="Q32" s="301"/>
      <c r="R32" s="297">
        <v>1058.5999999999999</v>
      </c>
      <c r="S32" s="297">
        <v>3</v>
      </c>
      <c r="T32" s="297">
        <v>3</v>
      </c>
      <c r="U32" s="297">
        <v>83.6</v>
      </c>
    </row>
    <row r="33" spans="2:21" ht="13.5" customHeight="1">
      <c r="B33" s="300" t="s">
        <v>185</v>
      </c>
      <c r="D33" s="302">
        <v>91.2</v>
      </c>
      <c r="E33" s="352">
        <v>1</v>
      </c>
      <c r="F33" s="327">
        <v>12</v>
      </c>
      <c r="G33" s="327">
        <v>79.099999999999994</v>
      </c>
      <c r="H33" s="322"/>
      <c r="I33" s="304"/>
      <c r="J33" s="297"/>
      <c r="K33" s="297"/>
      <c r="L33" s="297"/>
      <c r="M33" s="297"/>
      <c r="N33" s="298"/>
      <c r="O33" s="324"/>
      <c r="P33" s="300" t="s">
        <v>236</v>
      </c>
      <c r="Q33" s="301"/>
      <c r="R33" s="296">
        <v>1172.0999999999999</v>
      </c>
      <c r="S33" s="297">
        <v>3</v>
      </c>
      <c r="T33" s="297">
        <v>3</v>
      </c>
      <c r="U33" s="297">
        <v>89</v>
      </c>
    </row>
    <row r="34" spans="2:21" ht="13.5" customHeight="1">
      <c r="D34" s="313"/>
      <c r="E34" s="351"/>
      <c r="H34" s="322"/>
      <c r="I34" s="313"/>
      <c r="N34" s="298"/>
      <c r="O34" s="324"/>
      <c r="P34" s="300" t="s">
        <v>237</v>
      </c>
      <c r="Q34" s="301"/>
      <c r="R34" s="297">
        <v>392.2</v>
      </c>
      <c r="S34" s="297">
        <v>1</v>
      </c>
      <c r="T34" s="297">
        <v>1</v>
      </c>
      <c r="U34" s="297">
        <v>16.8</v>
      </c>
    </row>
    <row r="35" spans="2:21" ht="13.5" customHeight="1">
      <c r="C35" s="307"/>
      <c r="D35" s="327"/>
      <c r="E35" s="348"/>
      <c r="F35" s="303"/>
      <c r="G35" s="303"/>
      <c r="H35" s="322"/>
      <c r="I35" s="295" t="s">
        <v>282</v>
      </c>
      <c r="J35" s="328"/>
      <c r="K35" s="328"/>
      <c r="L35" s="328"/>
      <c r="M35" s="328"/>
      <c r="N35" s="298"/>
      <c r="O35" s="324"/>
      <c r="P35" s="300" t="s">
        <v>238</v>
      </c>
      <c r="Q35" s="301"/>
      <c r="R35" s="297">
        <v>954.3</v>
      </c>
      <c r="S35" s="297">
        <v>4</v>
      </c>
      <c r="T35" s="297">
        <v>6</v>
      </c>
      <c r="U35" s="297">
        <v>159.30000000000001</v>
      </c>
    </row>
    <row r="36" spans="2:21" ht="13.5" customHeight="1">
      <c r="C36" s="329"/>
      <c r="D36" s="302"/>
      <c r="E36" s="348"/>
      <c r="F36" s="303"/>
      <c r="G36" s="303"/>
      <c r="H36" s="322"/>
      <c r="I36" s="304" t="s">
        <v>9</v>
      </c>
      <c r="J36" s="303">
        <v>267.2</v>
      </c>
      <c r="K36" s="303">
        <v>1.1000000000000001</v>
      </c>
      <c r="L36" s="303">
        <v>5.4</v>
      </c>
      <c r="M36" s="303">
        <v>47</v>
      </c>
      <c r="N36" s="298"/>
      <c r="O36" s="324"/>
      <c r="P36" s="300" t="s">
        <v>190</v>
      </c>
      <c r="Q36" s="301"/>
      <c r="R36" s="297">
        <v>3477.5</v>
      </c>
      <c r="S36" s="297">
        <v>9</v>
      </c>
      <c r="T36" s="297">
        <v>7</v>
      </c>
      <c r="U36" s="297">
        <v>211.5</v>
      </c>
    </row>
    <row r="37" spans="2:21" ht="13.5" customHeight="1">
      <c r="D37" s="302"/>
      <c r="E37" s="348"/>
      <c r="F37" s="303"/>
      <c r="G37" s="303"/>
      <c r="H37" s="322"/>
      <c r="I37" s="304" t="s">
        <v>6</v>
      </c>
      <c r="J37" s="303">
        <v>102.8</v>
      </c>
      <c r="K37" s="303">
        <v>0.2</v>
      </c>
      <c r="L37" s="303">
        <v>1.3</v>
      </c>
      <c r="M37" s="303">
        <v>16</v>
      </c>
      <c r="N37" s="298"/>
      <c r="O37" s="324"/>
      <c r="P37" s="300" t="s">
        <v>239</v>
      </c>
      <c r="Q37" s="301"/>
      <c r="R37" s="297">
        <v>320.89999999999998</v>
      </c>
      <c r="S37" s="297">
        <v>1</v>
      </c>
      <c r="T37" s="297">
        <v>1</v>
      </c>
      <c r="U37" s="297">
        <v>27.4</v>
      </c>
    </row>
    <row r="38" spans="2:21" ht="13.5" customHeight="1">
      <c r="C38" s="276"/>
      <c r="D38" s="302"/>
      <c r="E38" s="348"/>
      <c r="F38" s="303"/>
      <c r="G38" s="303"/>
      <c r="H38" s="322"/>
      <c r="I38" s="304" t="s">
        <v>79</v>
      </c>
      <c r="J38" s="303">
        <v>164.2</v>
      </c>
      <c r="K38" s="303">
        <v>1.7</v>
      </c>
      <c r="L38" s="303">
        <v>8.3000000000000007</v>
      </c>
      <c r="M38" s="303">
        <v>38</v>
      </c>
      <c r="N38" s="298"/>
      <c r="O38" s="324"/>
      <c r="P38" s="300" t="s">
        <v>188</v>
      </c>
      <c r="Q38" s="301"/>
      <c r="R38" s="297">
        <v>571.70000000000005</v>
      </c>
      <c r="S38" s="297">
        <v>1</v>
      </c>
      <c r="T38" s="297">
        <v>1</v>
      </c>
      <c r="U38" s="297">
        <v>37</v>
      </c>
    </row>
    <row r="39" spans="2:21" ht="13.5" customHeight="1">
      <c r="B39" s="207" t="s">
        <v>384</v>
      </c>
      <c r="C39" s="330"/>
      <c r="D39" s="313"/>
      <c r="E39" s="351"/>
      <c r="H39" s="322"/>
      <c r="I39" s="304" t="s">
        <v>80</v>
      </c>
      <c r="J39" s="303">
        <v>76.8</v>
      </c>
      <c r="K39" s="303">
        <v>0.8</v>
      </c>
      <c r="L39" s="303">
        <v>3.8</v>
      </c>
      <c r="M39" s="303">
        <v>20</v>
      </c>
      <c r="N39" s="298"/>
      <c r="O39" s="324"/>
      <c r="P39" s="300" t="s">
        <v>240</v>
      </c>
      <c r="Q39" s="301"/>
      <c r="R39" s="158">
        <v>360.6</v>
      </c>
      <c r="S39" s="158">
        <v>1</v>
      </c>
      <c r="T39" s="158">
        <v>1</v>
      </c>
      <c r="U39" s="158">
        <v>16.600000000000001</v>
      </c>
    </row>
    <row r="40" spans="2:21" ht="13.5" customHeight="1">
      <c r="B40" s="207"/>
      <c r="D40" s="313" t="s">
        <v>486</v>
      </c>
      <c r="E40" s="351"/>
      <c r="H40" s="319"/>
      <c r="I40" s="304" t="s">
        <v>81</v>
      </c>
      <c r="J40" s="303">
        <v>76.900000000000006</v>
      </c>
      <c r="K40" s="303">
        <v>0.6</v>
      </c>
      <c r="L40" s="303">
        <v>3.1</v>
      </c>
      <c r="M40" s="303">
        <v>18</v>
      </c>
      <c r="N40" s="298"/>
      <c r="O40" s="324"/>
      <c r="P40" s="300" t="s">
        <v>313</v>
      </c>
      <c r="Q40" s="301"/>
      <c r="R40" s="158">
        <v>648.20000000000005</v>
      </c>
      <c r="S40" s="158">
        <v>2</v>
      </c>
      <c r="T40" s="158">
        <v>2</v>
      </c>
      <c r="U40" s="158">
        <v>73</v>
      </c>
    </row>
    <row r="41" spans="2:21" ht="13.5" customHeight="1">
      <c r="B41" s="207"/>
      <c r="D41" s="313"/>
      <c r="E41" s="351"/>
      <c r="H41" s="319"/>
      <c r="I41" s="304" t="s">
        <v>82</v>
      </c>
      <c r="J41" s="303">
        <v>34.700000000000003</v>
      </c>
      <c r="K41" s="303">
        <v>0.3</v>
      </c>
      <c r="L41" s="303">
        <v>1.5</v>
      </c>
      <c r="M41" s="303">
        <v>8</v>
      </c>
      <c r="N41" s="312"/>
      <c r="O41" s="448"/>
      <c r="P41" s="449"/>
      <c r="Q41" s="301"/>
      <c r="R41" s="158"/>
      <c r="S41" s="158"/>
      <c r="T41" s="158"/>
      <c r="U41" s="158"/>
    </row>
    <row r="42" spans="2:21" ht="13.5" customHeight="1">
      <c r="B42" s="207"/>
      <c r="D42" s="313"/>
      <c r="E42" s="351"/>
      <c r="H42" s="319"/>
      <c r="I42" s="304" t="s">
        <v>204</v>
      </c>
      <c r="J42" s="303">
        <v>313.5</v>
      </c>
      <c r="K42" s="303">
        <v>1.6</v>
      </c>
      <c r="L42" s="303">
        <v>8</v>
      </c>
      <c r="M42" s="303">
        <v>58</v>
      </c>
      <c r="N42" s="312"/>
      <c r="O42" s="448" t="s">
        <v>287</v>
      </c>
      <c r="P42" s="449"/>
      <c r="Q42" s="301"/>
      <c r="R42" s="158"/>
      <c r="S42" s="158"/>
      <c r="T42" s="158"/>
      <c r="U42" s="158"/>
    </row>
    <row r="43" spans="2:21" ht="13.5" customHeight="1">
      <c r="B43" s="207"/>
      <c r="D43" s="313"/>
      <c r="E43" s="351"/>
      <c r="H43" s="319"/>
      <c r="I43" s="304" t="s">
        <v>205</v>
      </c>
      <c r="J43" s="303">
        <v>112</v>
      </c>
      <c r="K43" s="303">
        <v>0.7</v>
      </c>
      <c r="L43" s="303">
        <v>3.3</v>
      </c>
      <c r="M43" s="303">
        <v>23</v>
      </c>
      <c r="N43" s="312"/>
      <c r="O43" s="324"/>
      <c r="P43" s="300" t="s">
        <v>311</v>
      </c>
      <c r="Q43" s="301"/>
      <c r="R43" s="297">
        <v>1375.2</v>
      </c>
      <c r="S43" s="297">
        <v>5</v>
      </c>
      <c r="T43" s="297">
        <v>3</v>
      </c>
      <c r="U43" s="297">
        <v>128</v>
      </c>
    </row>
    <row r="44" spans="2:21" ht="13.5" customHeight="1">
      <c r="D44" s="313"/>
      <c r="E44" s="351"/>
      <c r="H44" s="319"/>
      <c r="I44" s="304" t="s">
        <v>83</v>
      </c>
      <c r="J44" s="303">
        <v>179.7</v>
      </c>
      <c r="K44" s="303">
        <v>1</v>
      </c>
      <c r="L44" s="303">
        <v>4</v>
      </c>
      <c r="M44" s="303">
        <v>31</v>
      </c>
      <c r="N44" s="312"/>
      <c r="O44" s="324"/>
      <c r="P44" s="300" t="s">
        <v>314</v>
      </c>
      <c r="Q44" s="301"/>
      <c r="R44" s="297">
        <v>371.8</v>
      </c>
      <c r="S44" s="297">
        <v>2</v>
      </c>
      <c r="T44" s="297">
        <v>1</v>
      </c>
      <c r="U44" s="297">
        <v>24</v>
      </c>
    </row>
    <row r="45" spans="2:21" ht="13.5" customHeight="1">
      <c r="D45" s="313"/>
      <c r="E45" s="351"/>
      <c r="H45" s="319"/>
      <c r="I45" s="331" t="s">
        <v>442</v>
      </c>
      <c r="J45" s="274">
        <v>261.89999999999998</v>
      </c>
      <c r="K45" s="303">
        <v>1</v>
      </c>
      <c r="L45" s="303">
        <v>6</v>
      </c>
      <c r="M45" s="274">
        <v>37</v>
      </c>
      <c r="N45" s="298"/>
      <c r="O45" s="324"/>
      <c r="P45" s="300"/>
      <c r="Q45" s="301"/>
      <c r="R45" s="297"/>
      <c r="S45" s="332"/>
      <c r="T45" s="297"/>
      <c r="U45" s="332"/>
    </row>
    <row r="46" spans="2:21" ht="13.5" customHeight="1">
      <c r="D46" s="313"/>
      <c r="E46" s="351"/>
      <c r="H46" s="319"/>
      <c r="I46" s="313"/>
      <c r="N46" s="298"/>
      <c r="O46" s="448"/>
      <c r="P46" s="449"/>
      <c r="Q46" s="301"/>
      <c r="R46" s="297"/>
      <c r="S46" s="297"/>
      <c r="T46" s="297"/>
      <c r="U46" s="297"/>
    </row>
    <row r="47" spans="2:21" ht="13.5" customHeight="1">
      <c r="D47" s="313"/>
      <c r="E47" s="351"/>
      <c r="H47" s="319"/>
      <c r="I47" s="295" t="s">
        <v>283</v>
      </c>
      <c r="J47" s="297"/>
      <c r="K47" s="297"/>
      <c r="L47" s="297"/>
      <c r="M47" s="297"/>
      <c r="N47" s="298"/>
      <c r="O47" s="448" t="s">
        <v>330</v>
      </c>
      <c r="P47" s="449"/>
      <c r="Q47" s="301"/>
      <c r="R47" s="297"/>
      <c r="S47" s="297"/>
      <c r="T47" s="297"/>
      <c r="U47" s="297"/>
    </row>
    <row r="48" spans="2:21" ht="13.5" customHeight="1">
      <c r="D48" s="313"/>
      <c r="E48" s="351"/>
      <c r="H48" s="319"/>
      <c r="I48" s="304" t="s">
        <v>307</v>
      </c>
      <c r="J48" s="297">
        <v>174</v>
      </c>
      <c r="K48" s="297">
        <v>2</v>
      </c>
      <c r="L48" s="297">
        <v>5</v>
      </c>
      <c r="M48" s="297">
        <v>35.200000000000003</v>
      </c>
      <c r="N48" s="298"/>
      <c r="O48" s="324"/>
      <c r="P48" s="300" t="s">
        <v>299</v>
      </c>
      <c r="Q48" s="301"/>
      <c r="R48" s="333">
        <v>2223</v>
      </c>
      <c r="S48" s="323">
        <v>6</v>
      </c>
      <c r="T48" s="323">
        <v>7.3</v>
      </c>
      <c r="U48" s="323">
        <v>301.10000000000002</v>
      </c>
    </row>
    <row r="49" spans="2:21" ht="13.5" customHeight="1">
      <c r="B49" s="274" t="s">
        <v>456</v>
      </c>
      <c r="D49" s="313"/>
      <c r="E49" s="351"/>
      <c r="H49" s="322"/>
      <c r="I49" s="304" t="s">
        <v>385</v>
      </c>
      <c r="J49" s="297">
        <v>50.2</v>
      </c>
      <c r="K49" s="297">
        <v>2</v>
      </c>
      <c r="L49" s="297">
        <v>1</v>
      </c>
      <c r="M49" s="297">
        <v>12.2</v>
      </c>
      <c r="N49" s="298"/>
      <c r="O49" s="324"/>
      <c r="P49" s="300" t="s">
        <v>310</v>
      </c>
      <c r="Q49" s="301"/>
      <c r="R49" s="297">
        <v>1514</v>
      </c>
      <c r="S49" s="297">
        <v>5</v>
      </c>
      <c r="T49" s="297">
        <v>6.5</v>
      </c>
      <c r="U49" s="297">
        <v>284.89999999999998</v>
      </c>
    </row>
    <row r="50" spans="2:21" ht="13.5" customHeight="1">
      <c r="B50" s="354" t="s">
        <v>61</v>
      </c>
      <c r="D50" s="313">
        <v>703.2</v>
      </c>
      <c r="E50" s="351">
        <v>5</v>
      </c>
      <c r="F50" s="274">
        <v>15.4</v>
      </c>
      <c r="G50" s="274">
        <v>472.1</v>
      </c>
      <c r="H50" s="298"/>
      <c r="I50" s="304" t="s">
        <v>386</v>
      </c>
      <c r="J50" s="297">
        <v>334.4</v>
      </c>
      <c r="K50" s="297">
        <v>3</v>
      </c>
      <c r="L50" s="297">
        <v>4</v>
      </c>
      <c r="M50" s="297">
        <v>46.7</v>
      </c>
      <c r="N50" s="298"/>
      <c r="O50" s="324"/>
      <c r="P50" s="300" t="s">
        <v>189</v>
      </c>
      <c r="Q50" s="301"/>
      <c r="R50" s="297">
        <v>611</v>
      </c>
      <c r="S50" s="297">
        <v>1.5</v>
      </c>
      <c r="T50" s="297">
        <v>1.7</v>
      </c>
      <c r="U50" s="297">
        <v>72.7</v>
      </c>
    </row>
    <row r="51" spans="2:21" ht="13.5" customHeight="1">
      <c r="B51" s="354" t="s">
        <v>62</v>
      </c>
      <c r="D51" s="313">
        <v>1307.5</v>
      </c>
      <c r="E51" s="351">
        <v>9</v>
      </c>
      <c r="F51" s="274">
        <v>35.799999999999997</v>
      </c>
      <c r="G51" s="274">
        <v>959</v>
      </c>
      <c r="H51" s="298"/>
      <c r="I51" s="304" t="s">
        <v>387</v>
      </c>
      <c r="J51" s="296">
        <v>80</v>
      </c>
      <c r="K51" s="297">
        <v>1</v>
      </c>
      <c r="L51" s="297">
        <v>1</v>
      </c>
      <c r="M51" s="297">
        <v>12.5</v>
      </c>
      <c r="N51" s="312"/>
      <c r="O51" s="324"/>
      <c r="P51" s="300" t="s">
        <v>229</v>
      </c>
      <c r="Q51" s="301"/>
      <c r="R51" s="296">
        <v>685</v>
      </c>
      <c r="S51" s="296">
        <v>1</v>
      </c>
      <c r="T51" s="296">
        <v>0</v>
      </c>
      <c r="U51" s="296">
        <v>0.2</v>
      </c>
    </row>
    <row r="52" spans="2:21" ht="13.5" customHeight="1">
      <c r="B52" s="207" t="s">
        <v>417</v>
      </c>
      <c r="D52" s="302">
        <v>645.5</v>
      </c>
      <c r="E52" s="352">
        <v>3</v>
      </c>
      <c r="F52" s="327">
        <v>12</v>
      </c>
      <c r="G52" s="327">
        <v>41.2</v>
      </c>
      <c r="H52" s="298"/>
      <c r="I52" s="304" t="s">
        <v>388</v>
      </c>
      <c r="J52" s="296">
        <v>128.80000000000001</v>
      </c>
      <c r="K52" s="297">
        <v>2</v>
      </c>
      <c r="L52" s="297">
        <v>2</v>
      </c>
      <c r="M52" s="297">
        <v>22.9</v>
      </c>
      <c r="N52" s="312"/>
      <c r="O52" s="324"/>
      <c r="P52" s="300" t="s">
        <v>236</v>
      </c>
      <c r="Q52" s="301"/>
      <c r="R52" s="158">
        <v>781</v>
      </c>
      <c r="S52" s="158">
        <v>2</v>
      </c>
      <c r="T52" s="158">
        <v>2</v>
      </c>
      <c r="U52" s="158">
        <v>60.8</v>
      </c>
    </row>
    <row r="53" spans="2:21" ht="13.5" customHeight="1">
      <c r="B53" s="207" t="s">
        <v>418</v>
      </c>
      <c r="D53" s="302">
        <v>323.8</v>
      </c>
      <c r="E53" s="352">
        <v>3</v>
      </c>
      <c r="F53" s="327">
        <v>13.7</v>
      </c>
      <c r="G53" s="327">
        <v>66.2</v>
      </c>
      <c r="H53" s="298"/>
      <c r="I53" s="304" t="s">
        <v>328</v>
      </c>
      <c r="J53" s="296">
        <v>215.2</v>
      </c>
      <c r="K53" s="297">
        <v>3</v>
      </c>
      <c r="L53" s="297">
        <v>2</v>
      </c>
      <c r="M53" s="297">
        <v>39.700000000000003</v>
      </c>
      <c r="N53" s="298"/>
      <c r="O53" s="324"/>
      <c r="P53" s="300" t="s">
        <v>309</v>
      </c>
      <c r="Q53" s="301"/>
      <c r="R53" s="158">
        <v>319</v>
      </c>
      <c r="S53" s="158">
        <v>1</v>
      </c>
      <c r="T53" s="158">
        <v>1</v>
      </c>
      <c r="U53" s="158">
        <v>29.3</v>
      </c>
    </row>
    <row r="54" spans="2:21" ht="14.25" customHeight="1">
      <c r="B54" s="207" t="s">
        <v>423</v>
      </c>
      <c r="D54" s="302">
        <v>204</v>
      </c>
      <c r="E54" s="352">
        <v>2</v>
      </c>
      <c r="F54" s="327">
        <v>6</v>
      </c>
      <c r="G54" s="327">
        <v>25.4</v>
      </c>
      <c r="H54" s="298"/>
      <c r="I54" s="304" t="s">
        <v>389</v>
      </c>
      <c r="J54" s="296">
        <v>120.2</v>
      </c>
      <c r="K54" s="297">
        <v>2</v>
      </c>
      <c r="L54" s="297">
        <v>1</v>
      </c>
      <c r="M54" s="297">
        <v>16.399999999999999</v>
      </c>
      <c r="N54" s="298"/>
      <c r="O54" s="324"/>
      <c r="P54" s="300"/>
      <c r="Q54" s="301"/>
      <c r="R54" s="443" t="s">
        <v>444</v>
      </c>
      <c r="S54" s="444"/>
      <c r="T54" s="444"/>
      <c r="U54" s="444"/>
    </row>
    <row r="55" spans="2:21" ht="14.65" customHeight="1">
      <c r="B55" s="207" t="s">
        <v>419</v>
      </c>
      <c r="D55" s="302">
        <v>479.4</v>
      </c>
      <c r="E55" s="352">
        <v>5</v>
      </c>
      <c r="F55" s="327">
        <v>12.6</v>
      </c>
      <c r="G55" s="327">
        <v>436.4</v>
      </c>
      <c r="H55" s="298"/>
      <c r="I55" s="304" t="s">
        <v>390</v>
      </c>
      <c r="J55" s="296">
        <v>12.6</v>
      </c>
      <c r="K55" s="297">
        <v>1</v>
      </c>
      <c r="L55" s="297">
        <v>0.5</v>
      </c>
      <c r="M55" s="297">
        <v>4.4000000000000004</v>
      </c>
      <c r="N55" s="298"/>
      <c r="O55" s="324"/>
      <c r="P55" s="300"/>
      <c r="Q55" s="301"/>
      <c r="R55" s="443"/>
      <c r="S55" s="444"/>
      <c r="T55" s="444"/>
      <c r="U55" s="444"/>
    </row>
    <row r="56" spans="2:21" ht="14.65" customHeight="1">
      <c r="B56" s="207" t="s">
        <v>66</v>
      </c>
      <c r="D56" s="302">
        <v>266.3</v>
      </c>
      <c r="E56" s="352">
        <v>3</v>
      </c>
      <c r="F56" s="327">
        <v>10.7</v>
      </c>
      <c r="G56" s="327">
        <v>245.6</v>
      </c>
      <c r="H56" s="298"/>
      <c r="I56" s="304" t="s">
        <v>391</v>
      </c>
      <c r="J56" s="296">
        <v>65</v>
      </c>
      <c r="K56" s="297">
        <v>1</v>
      </c>
      <c r="L56" s="297">
        <v>2</v>
      </c>
      <c r="M56" s="297">
        <v>9</v>
      </c>
      <c r="N56" s="298"/>
      <c r="O56" s="324"/>
      <c r="P56" s="300"/>
      <c r="Q56" s="334"/>
      <c r="R56" s="443"/>
      <c r="S56" s="444"/>
      <c r="T56" s="444"/>
      <c r="U56" s="444"/>
    </row>
    <row r="57" spans="2:21" ht="14.25" thickBot="1">
      <c r="B57" s="329" t="s">
        <v>67</v>
      </c>
      <c r="D57" s="335">
        <v>295.39999999999998</v>
      </c>
      <c r="E57" s="353">
        <v>4</v>
      </c>
      <c r="F57" s="336">
        <v>9.6999999999999993</v>
      </c>
      <c r="G57" s="336">
        <v>165.1</v>
      </c>
      <c r="H57" s="337"/>
      <c r="I57" s="304" t="s">
        <v>308</v>
      </c>
      <c r="J57" s="296">
        <v>697.6</v>
      </c>
      <c r="K57" s="297">
        <v>4</v>
      </c>
      <c r="L57" s="297">
        <v>13.5</v>
      </c>
      <c r="M57" s="297">
        <v>156</v>
      </c>
      <c r="N57" s="338"/>
      <c r="O57" s="339"/>
      <c r="P57" s="278"/>
      <c r="Q57" s="340"/>
      <c r="R57" s="341"/>
      <c r="S57" s="278"/>
      <c r="T57" s="278"/>
      <c r="U57" s="278"/>
    </row>
    <row r="58" spans="2:21">
      <c r="B58" s="342" t="s">
        <v>509</v>
      </c>
      <c r="C58" s="342"/>
      <c r="H58" s="343"/>
      <c r="I58" s="343"/>
      <c r="J58" s="344"/>
      <c r="K58" s="345"/>
      <c r="L58" s="345"/>
      <c r="M58" s="345"/>
      <c r="N58" s="344"/>
      <c r="O58" s="344"/>
      <c r="P58" s="344"/>
      <c r="Q58" s="344"/>
      <c r="R58" s="344"/>
      <c r="S58" s="344"/>
      <c r="T58" s="344"/>
      <c r="U58" s="344"/>
    </row>
    <row r="59" spans="2:21">
      <c r="H59" s="276"/>
      <c r="I59" s="277"/>
      <c r="J59" s="277"/>
      <c r="K59" s="277"/>
      <c r="L59" s="277"/>
      <c r="M59" s="277"/>
      <c r="N59" s="276"/>
      <c r="Q59" s="346"/>
      <c r="R59" s="346"/>
      <c r="S59" s="346"/>
      <c r="T59" s="346"/>
      <c r="U59" s="346"/>
    </row>
    <row r="60" spans="2:21">
      <c r="H60" s="347"/>
      <c r="I60" s="346"/>
      <c r="J60" s="346"/>
      <c r="K60" s="346"/>
      <c r="L60" s="346"/>
      <c r="M60" s="346"/>
      <c r="N60" s="347"/>
    </row>
    <row r="61" spans="2:21">
      <c r="H61" s="347"/>
      <c r="I61" s="346"/>
      <c r="J61" s="346"/>
      <c r="K61" s="346"/>
      <c r="L61" s="346"/>
      <c r="M61" s="346"/>
    </row>
  </sheetData>
  <mergeCells count="38">
    <mergeCell ref="O41:P41"/>
    <mergeCell ref="O46:P46"/>
    <mergeCell ref="O12:P12"/>
    <mergeCell ref="O15:P15"/>
    <mergeCell ref="O16:P16"/>
    <mergeCell ref="O17:P17"/>
    <mergeCell ref="O18:P18"/>
    <mergeCell ref="O22:P22"/>
    <mergeCell ref="O21:P21"/>
    <mergeCell ref="O23:P23"/>
    <mergeCell ref="U4:U5"/>
    <mergeCell ref="M4:M5"/>
    <mergeCell ref="O4:P5"/>
    <mergeCell ref="O8:P8"/>
    <mergeCell ref="B2:I2"/>
    <mergeCell ref="I4:I5"/>
    <mergeCell ref="B3:E3"/>
    <mergeCell ref="L4:L5"/>
    <mergeCell ref="T4:T5"/>
    <mergeCell ref="G4:G5"/>
    <mergeCell ref="B4:B5"/>
    <mergeCell ref="F4:F5"/>
    <mergeCell ref="O11:P11"/>
    <mergeCell ref="O10:P10"/>
    <mergeCell ref="O6:P6"/>
    <mergeCell ref="O7:P7"/>
    <mergeCell ref="R54:U56"/>
    <mergeCell ref="O25:P25"/>
    <mergeCell ref="O26:P26"/>
    <mergeCell ref="O24:P24"/>
    <mergeCell ref="O20:P20"/>
    <mergeCell ref="O13:P13"/>
    <mergeCell ref="O14:P14"/>
    <mergeCell ref="O47:P47"/>
    <mergeCell ref="O42:P42"/>
    <mergeCell ref="O27:P27"/>
    <mergeCell ref="O9:P9"/>
    <mergeCell ref="O19:P19"/>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showGridLines="0" zoomScaleNormal="100" zoomScaleSheetLayoutView="100" workbookViewId="0"/>
  </sheetViews>
  <sheetFormatPr defaultRowHeight="13.5"/>
  <cols>
    <col min="1" max="1" width="14.125" style="4" bestFit="1" customWidth="1"/>
    <col min="2" max="2" width="11.625" style="4" customWidth="1"/>
    <col min="3" max="9" width="11.375" style="4" customWidth="1"/>
    <col min="10" max="16384" width="9" style="4"/>
  </cols>
  <sheetData>
    <row r="2" spans="1:9" ht="28.5" customHeight="1" thickBot="1">
      <c r="A2" s="42"/>
      <c r="B2" s="403" t="s">
        <v>492</v>
      </c>
      <c r="C2" s="404"/>
      <c r="D2" s="404"/>
      <c r="E2" s="404"/>
      <c r="F2" s="404"/>
      <c r="G2" s="404"/>
      <c r="H2" s="404"/>
      <c r="I2" s="404"/>
    </row>
    <row r="3" spans="1:9">
      <c r="B3" s="411" t="s">
        <v>59</v>
      </c>
      <c r="C3" s="464" t="s">
        <v>216</v>
      </c>
      <c r="D3" s="464" t="s">
        <v>217</v>
      </c>
      <c r="E3" s="464" t="s">
        <v>212</v>
      </c>
      <c r="F3" s="464" t="s">
        <v>213</v>
      </c>
      <c r="G3" s="465" t="s">
        <v>87</v>
      </c>
      <c r="H3" s="466" t="s">
        <v>254</v>
      </c>
      <c r="I3" s="467"/>
    </row>
    <row r="4" spans="1:9" ht="24">
      <c r="B4" s="412"/>
      <c r="C4" s="425"/>
      <c r="D4" s="425"/>
      <c r="E4" s="425"/>
      <c r="F4" s="425"/>
      <c r="G4" s="400"/>
      <c r="H4" s="32" t="s">
        <v>259</v>
      </c>
      <c r="I4" s="160" t="s">
        <v>60</v>
      </c>
    </row>
    <row r="5" spans="1:9">
      <c r="B5" s="10" t="s">
        <v>412</v>
      </c>
      <c r="C5" s="161">
        <v>118703</v>
      </c>
      <c r="D5" s="161">
        <v>44397</v>
      </c>
      <c r="E5" s="162">
        <v>12680</v>
      </c>
      <c r="F5" s="162">
        <v>1299</v>
      </c>
      <c r="G5" s="163">
        <v>50952</v>
      </c>
      <c r="H5" s="43">
        <v>285.60000000000002</v>
      </c>
      <c r="I5" s="43">
        <v>29.3</v>
      </c>
    </row>
    <row r="6" spans="1:9">
      <c r="B6" s="13">
        <v>22</v>
      </c>
      <c r="C6" s="164">
        <v>104975</v>
      </c>
      <c r="D6" s="161">
        <v>40255</v>
      </c>
      <c r="E6" s="161">
        <v>12039</v>
      </c>
      <c r="F6" s="161">
        <v>1161</v>
      </c>
      <c r="G6" s="161">
        <v>46312</v>
      </c>
      <c r="H6" s="157">
        <v>299.10000000000002</v>
      </c>
      <c r="I6" s="43">
        <v>28.8</v>
      </c>
    </row>
    <row r="7" spans="1:9">
      <c r="B7" s="13">
        <v>23</v>
      </c>
      <c r="C7" s="164">
        <v>123669</v>
      </c>
      <c r="D7" s="161">
        <v>44755</v>
      </c>
      <c r="E7" s="161">
        <v>14097</v>
      </c>
      <c r="F7" s="161">
        <v>1379</v>
      </c>
      <c r="G7" s="161">
        <v>55116</v>
      </c>
      <c r="H7" s="165">
        <v>315</v>
      </c>
      <c r="I7" s="43">
        <v>30.8</v>
      </c>
    </row>
    <row r="8" spans="1:9">
      <c r="B8" s="13">
        <v>24</v>
      </c>
      <c r="C8" s="164">
        <v>114705</v>
      </c>
      <c r="D8" s="161">
        <v>45992</v>
      </c>
      <c r="E8" s="161">
        <v>14404</v>
      </c>
      <c r="F8" s="161">
        <v>1384</v>
      </c>
      <c r="G8" s="161">
        <v>54572</v>
      </c>
      <c r="H8" s="165">
        <v>313.2</v>
      </c>
      <c r="I8" s="43">
        <v>30.1</v>
      </c>
    </row>
    <row r="9" spans="1:9" ht="14.25" thickBot="1">
      <c r="B9" s="15">
        <v>25</v>
      </c>
      <c r="C9" s="166">
        <v>97179</v>
      </c>
      <c r="D9" s="167">
        <v>38243</v>
      </c>
      <c r="E9" s="167">
        <v>10937</v>
      </c>
      <c r="F9" s="167">
        <v>1039</v>
      </c>
      <c r="G9" s="167">
        <v>35748</v>
      </c>
      <c r="H9" s="168">
        <v>286</v>
      </c>
      <c r="I9" s="48">
        <v>27.2</v>
      </c>
    </row>
    <row r="10" spans="1:9">
      <c r="B10" s="157" t="s">
        <v>192</v>
      </c>
      <c r="C10" s="157"/>
      <c r="D10" s="157"/>
      <c r="E10" s="157"/>
      <c r="F10" s="157"/>
      <c r="G10" s="157"/>
      <c r="H10" s="157"/>
      <c r="I10" s="157"/>
    </row>
    <row r="11" spans="1:9" ht="9.9499999999999993" customHeight="1"/>
    <row r="12" spans="1:9" ht="9.9499999999999993" customHeight="1"/>
    <row r="13" spans="1:9" ht="9.9499999999999993" customHeight="1"/>
    <row r="14" spans="1:9" ht="9.9499999999999993" customHeight="1"/>
    <row r="15" spans="1:9" ht="9.9499999999999993" customHeight="1"/>
    <row r="16" spans="1:9"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8">
    <mergeCell ref="B2:I2"/>
    <mergeCell ref="B3:B4"/>
    <mergeCell ref="C3:C4"/>
    <mergeCell ref="G3:G4"/>
    <mergeCell ref="H3:I3"/>
    <mergeCell ref="F3:F4"/>
    <mergeCell ref="E3:E4"/>
    <mergeCell ref="D3:D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showGridLines="0" zoomScaleNormal="100" zoomScaleSheetLayoutView="140" workbookViewId="0"/>
  </sheetViews>
  <sheetFormatPr defaultRowHeight="13.5"/>
  <cols>
    <col min="1" max="1" width="14.125" style="4" bestFit="1" customWidth="1"/>
    <col min="2" max="2" width="11.625" style="4" customWidth="1"/>
    <col min="3" max="7" width="11.875" style="4" customWidth="1"/>
    <col min="8" max="8" width="2.375" style="4" customWidth="1"/>
    <col min="9" max="9" width="13.875" style="4" bestFit="1" customWidth="1"/>
    <col min="10" max="10" width="4.375" style="4" customWidth="1"/>
    <col min="11" max="16384" width="9" style="4"/>
  </cols>
  <sheetData>
    <row r="2" spans="1:10" ht="28.5" customHeight="1" thickBot="1">
      <c r="A2" s="42"/>
      <c r="B2" s="403" t="s">
        <v>497</v>
      </c>
      <c r="C2" s="404"/>
      <c r="D2" s="404"/>
      <c r="E2" s="404"/>
      <c r="F2" s="404"/>
      <c r="G2" s="404"/>
      <c r="H2" s="404"/>
      <c r="I2" s="404"/>
      <c r="J2" s="404"/>
    </row>
    <row r="3" spans="1:10">
      <c r="B3" s="411" t="s">
        <v>59</v>
      </c>
      <c r="C3" s="426" t="s">
        <v>88</v>
      </c>
      <c r="D3" s="434"/>
      <c r="E3" s="426" t="s">
        <v>89</v>
      </c>
      <c r="F3" s="434"/>
      <c r="G3" s="477" t="s">
        <v>90</v>
      </c>
      <c r="H3" s="432" t="s">
        <v>91</v>
      </c>
      <c r="I3" s="433"/>
      <c r="J3" s="433"/>
    </row>
    <row r="4" spans="1:10">
      <c r="B4" s="412"/>
      <c r="C4" s="23" t="s">
        <v>260</v>
      </c>
      <c r="D4" s="23" t="s">
        <v>261</v>
      </c>
      <c r="E4" s="23" t="s">
        <v>260</v>
      </c>
      <c r="F4" s="23" t="s">
        <v>261</v>
      </c>
      <c r="G4" s="417"/>
      <c r="H4" s="402"/>
      <c r="I4" s="405"/>
      <c r="J4" s="405"/>
    </row>
    <row r="5" spans="1:10">
      <c r="B5" s="406" t="s">
        <v>412</v>
      </c>
      <c r="C5" s="470">
        <v>114</v>
      </c>
      <c r="D5" s="479">
        <v>66</v>
      </c>
      <c r="E5" s="481">
        <v>1180</v>
      </c>
      <c r="F5" s="479">
        <v>66</v>
      </c>
      <c r="G5" s="468" t="s">
        <v>263</v>
      </c>
      <c r="H5" s="43"/>
      <c r="I5" s="44" t="s">
        <v>228</v>
      </c>
      <c r="J5" s="45" t="s">
        <v>262</v>
      </c>
    </row>
    <row r="6" spans="1:10">
      <c r="B6" s="406"/>
      <c r="C6" s="478"/>
      <c r="D6" s="480"/>
      <c r="E6" s="480"/>
      <c r="F6" s="480"/>
      <c r="G6" s="468"/>
      <c r="H6" s="43"/>
      <c r="I6" s="46" t="s">
        <v>214</v>
      </c>
      <c r="J6" s="45" t="s">
        <v>262</v>
      </c>
    </row>
    <row r="7" spans="1:10">
      <c r="B7" s="475">
        <v>22</v>
      </c>
      <c r="C7" s="470">
        <v>112</v>
      </c>
      <c r="D7" s="468">
        <v>65</v>
      </c>
      <c r="E7" s="472">
        <v>1197</v>
      </c>
      <c r="F7" s="468">
        <v>65</v>
      </c>
      <c r="G7" s="468" t="s">
        <v>263</v>
      </c>
      <c r="H7" s="43"/>
      <c r="I7" s="44" t="s">
        <v>228</v>
      </c>
      <c r="J7" s="45" t="s">
        <v>262</v>
      </c>
    </row>
    <row r="8" spans="1:10">
      <c r="B8" s="406"/>
      <c r="C8" s="470"/>
      <c r="D8" s="468"/>
      <c r="E8" s="472"/>
      <c r="F8" s="468"/>
      <c r="G8" s="468"/>
      <c r="H8" s="43"/>
      <c r="I8" s="46" t="s">
        <v>214</v>
      </c>
      <c r="J8" s="45" t="s">
        <v>262</v>
      </c>
    </row>
    <row r="9" spans="1:10" ht="13.5" customHeight="1">
      <c r="B9" s="475">
        <v>23</v>
      </c>
      <c r="C9" s="470">
        <v>111</v>
      </c>
      <c r="D9" s="468">
        <v>63</v>
      </c>
      <c r="E9" s="472">
        <v>1173</v>
      </c>
      <c r="F9" s="468">
        <v>63</v>
      </c>
      <c r="G9" s="468" t="s">
        <v>263</v>
      </c>
      <c r="H9" s="43"/>
      <c r="I9" s="44" t="s">
        <v>228</v>
      </c>
      <c r="J9" s="47" t="s">
        <v>262</v>
      </c>
    </row>
    <row r="10" spans="1:10">
      <c r="B10" s="406"/>
      <c r="C10" s="470"/>
      <c r="D10" s="468"/>
      <c r="E10" s="472"/>
      <c r="F10" s="468"/>
      <c r="G10" s="468"/>
      <c r="H10" s="43"/>
      <c r="I10" s="46" t="s">
        <v>214</v>
      </c>
      <c r="J10" s="45" t="s">
        <v>262</v>
      </c>
    </row>
    <row r="11" spans="1:10" ht="13.5" customHeight="1">
      <c r="B11" s="475">
        <v>24</v>
      </c>
      <c r="C11" s="470">
        <v>111</v>
      </c>
      <c r="D11" s="468">
        <v>62</v>
      </c>
      <c r="E11" s="472">
        <v>1151</v>
      </c>
      <c r="F11" s="468">
        <v>62</v>
      </c>
      <c r="G11" s="468" t="s">
        <v>263</v>
      </c>
      <c r="H11" s="43"/>
      <c r="I11" s="44" t="s">
        <v>228</v>
      </c>
      <c r="J11" s="45" t="s">
        <v>262</v>
      </c>
    </row>
    <row r="12" spans="1:10">
      <c r="B12" s="406"/>
      <c r="C12" s="470"/>
      <c r="D12" s="468"/>
      <c r="E12" s="472"/>
      <c r="F12" s="468"/>
      <c r="G12" s="468"/>
      <c r="H12" s="43"/>
      <c r="I12" s="46" t="s">
        <v>214</v>
      </c>
      <c r="J12" s="45" t="s">
        <v>262</v>
      </c>
    </row>
    <row r="13" spans="1:10" ht="13.5" customHeight="1">
      <c r="B13" s="475">
        <v>25</v>
      </c>
      <c r="C13" s="470">
        <v>108</v>
      </c>
      <c r="D13" s="468">
        <v>62</v>
      </c>
      <c r="E13" s="472">
        <v>1138</v>
      </c>
      <c r="F13" s="468">
        <v>62</v>
      </c>
      <c r="G13" s="468" t="s">
        <v>186</v>
      </c>
      <c r="H13" s="43"/>
      <c r="I13" s="44" t="s">
        <v>227</v>
      </c>
      <c r="J13" s="45" t="s">
        <v>163</v>
      </c>
    </row>
    <row r="14" spans="1:10" ht="14.25" thickBot="1">
      <c r="B14" s="476"/>
      <c r="C14" s="471"/>
      <c r="D14" s="469"/>
      <c r="E14" s="473"/>
      <c r="F14" s="469"/>
      <c r="G14" s="469"/>
      <c r="H14" s="48"/>
      <c r="I14" s="49" t="s">
        <v>214</v>
      </c>
      <c r="J14" s="50" t="s">
        <v>163</v>
      </c>
    </row>
    <row r="15" spans="1:10">
      <c r="B15" s="474" t="s">
        <v>192</v>
      </c>
      <c r="C15" s="474"/>
      <c r="D15" s="474"/>
      <c r="E15" s="30"/>
      <c r="F15" s="30"/>
      <c r="G15" s="30"/>
      <c r="H15" s="51"/>
      <c r="I15" s="30"/>
      <c r="J15" s="52"/>
    </row>
  </sheetData>
  <mergeCells count="37">
    <mergeCell ref="B9:B10"/>
    <mergeCell ref="C5:C6"/>
    <mergeCell ref="D5:D6"/>
    <mergeCell ref="E5:E6"/>
    <mergeCell ref="F5:F6"/>
    <mergeCell ref="D9:D10"/>
    <mergeCell ref="C9:C10"/>
    <mergeCell ref="E7:E8"/>
    <mergeCell ref="D7:D8"/>
    <mergeCell ref="B15:D15"/>
    <mergeCell ref="B11:B12"/>
    <mergeCell ref="B7:B8"/>
    <mergeCell ref="B13:B14"/>
    <mergeCell ref="B2:J2"/>
    <mergeCell ref="C7:C8"/>
    <mergeCell ref="B3:B4"/>
    <mergeCell ref="C3:D3"/>
    <mergeCell ref="B5:B6"/>
    <mergeCell ref="D13:D14"/>
    <mergeCell ref="G3:G4"/>
    <mergeCell ref="E3:F3"/>
    <mergeCell ref="H3:J4"/>
    <mergeCell ref="E9:E10"/>
    <mergeCell ref="F9:F10"/>
    <mergeCell ref="G11:G12"/>
    <mergeCell ref="G7:G8"/>
    <mergeCell ref="G5:G6"/>
    <mergeCell ref="F7:F8"/>
    <mergeCell ref="C11:C12"/>
    <mergeCell ref="D11:D12"/>
    <mergeCell ref="E11:E12"/>
    <mergeCell ref="F11:F12"/>
    <mergeCell ref="G13:G14"/>
    <mergeCell ref="C13:C14"/>
    <mergeCell ref="E13:E14"/>
    <mergeCell ref="F13:F14"/>
    <mergeCell ref="G9:G10"/>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統計表一覧</vt:lpstr>
      <vt:lpstr>107 </vt:lpstr>
      <vt:lpstr>108-1</vt:lpstr>
      <vt:lpstr>108-2</vt:lpstr>
      <vt:lpstr>108-3</vt:lpstr>
      <vt:lpstr>109(1)</vt:lpstr>
      <vt:lpstr>109(2)</vt:lpstr>
      <vt:lpstr>110</vt:lpstr>
      <vt:lpstr>111</vt:lpstr>
      <vt:lpstr>112</vt:lpstr>
      <vt:lpstr>113</vt:lpstr>
      <vt:lpstr>114</vt:lpstr>
      <vt:lpstr>115</vt:lpstr>
      <vt:lpstr>116</vt:lpstr>
      <vt:lpstr>117(1)</vt:lpstr>
      <vt:lpstr>117(2)</vt:lpstr>
      <vt:lpstr>118</vt:lpstr>
      <vt:lpstr>119 </vt:lpstr>
      <vt:lpstr>'107 '!Print_Area</vt:lpstr>
      <vt:lpstr>'108-1'!Print_Area</vt:lpstr>
      <vt:lpstr>'108-2'!Print_Area</vt:lpstr>
      <vt:lpstr>'108-3'!Print_Area</vt:lpstr>
      <vt:lpstr>'109(1)'!Print_Area</vt:lpstr>
      <vt:lpstr>'109(2)'!Print_Area</vt:lpstr>
      <vt:lpstr>'110'!Print_Area</vt:lpstr>
      <vt:lpstr>'111'!Print_Area</vt:lpstr>
      <vt:lpstr>'112'!Print_Area</vt:lpstr>
      <vt:lpstr>'113'!Print_Area</vt:lpstr>
      <vt:lpstr>'114'!Print_Area</vt:lpstr>
      <vt:lpstr>'115'!Print_Area</vt:lpstr>
      <vt:lpstr>'116'!Print_Area</vt:lpstr>
      <vt:lpstr>'117(1)'!Print_Area</vt:lpstr>
      <vt:lpstr>'117(2)'!Print_Area</vt:lpstr>
      <vt:lpstr>'118'!Print_Area</vt:lpstr>
      <vt:lpstr>'119 '!Print_Area</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kanrisya</cp:lastModifiedBy>
  <cp:lastPrinted>2016-02-09T06:40:16Z</cp:lastPrinted>
  <dcterms:created xsi:type="dcterms:W3CDTF">2003-12-12T07:24:24Z</dcterms:created>
  <dcterms:modified xsi:type="dcterms:W3CDTF">2016-04-27T01:45:38Z</dcterms:modified>
</cp:coreProperties>
</file>