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525" activeTab="0"/>
  </bookViews>
  <sheets>
    <sheet name="普通交付税（当初）" sheetId="1" r:id="rId1"/>
    <sheet name="臨時財政対策債" sheetId="2" r:id="rId2"/>
    <sheet name="普通交付税（当初）＋臨時財政対策債" sheetId="3" r:id="rId3"/>
    <sheet name="需要収入比較" sheetId="4" r:id="rId4"/>
    <sheet name="「頑張る」総括" sheetId="5" r:id="rId5"/>
    <sheet name="「頑張る」割合" sheetId="6" r:id="rId6"/>
  </sheets>
  <externalReferences>
    <externalReference r:id="rId9"/>
    <externalReference r:id="rId10"/>
  </externalReferences>
  <definedNames>
    <definedName name="_xlnm.Print_Area" localSheetId="4">'「頑張る」総括'!$A$1:$S$33</definedName>
    <definedName name="_xlnm.Print_Area" localSheetId="3">'需要収入比較'!$A$1:$K$40</definedName>
    <definedName name="_xlnm.Print_Area" localSheetId="0">'普通交付税（当初）'!$A$1:$G$37</definedName>
    <definedName name="_xlnm.Print_Area" localSheetId="2">'普通交付税（当初）＋臨時財政対策債'!$A$1:$G$36</definedName>
    <definedName name="_xlnm.Print_Area" localSheetId="1">'臨時財政対策債'!$A$1:$G$38</definedName>
    <definedName name="ﾀｲﾄﾙ列">#REF!</definedName>
    <definedName name="印刷範囲">#REF!</definedName>
    <definedName name="区分">#REF!</definedName>
    <definedName name="建築主事その他">#REF!</definedName>
    <definedName name="市町村名">#REF!</definedName>
    <definedName name="種地">#REF!</definedName>
    <definedName name="消防署設置" localSheetId="3">'[2]01'!$U$6:$U$60</definedName>
    <definedName name="消防署設置">'[1]01'!$U$6:$U$60</definedName>
    <definedName name="評点">#REF!</definedName>
  </definedNames>
  <calcPr fullCalcOnLoad="1"/>
</workbook>
</file>

<file path=xl/sharedStrings.xml><?xml version="1.0" encoding="utf-8"?>
<sst xmlns="http://schemas.openxmlformats.org/spreadsheetml/2006/main" count="255" uniqueCount="101">
  <si>
    <t>（単位：千円、％）</t>
  </si>
  <si>
    <t>市町村名</t>
  </si>
  <si>
    <t>増減額</t>
  </si>
  <si>
    <t>増減率</t>
  </si>
  <si>
    <t>A</t>
  </si>
  <si>
    <r>
      <t>A</t>
    </r>
    <r>
      <rPr>
        <sz val="11"/>
        <rFont val="ＭＳ Ｐゴシック"/>
        <family val="0"/>
      </rPr>
      <t>-B</t>
    </r>
    <r>
      <rPr>
        <sz val="11"/>
        <rFont val="ＭＳ Ｐゴシック"/>
        <family val="0"/>
      </rPr>
      <t>　　C</t>
    </r>
  </si>
  <si>
    <r>
      <t>C</t>
    </r>
    <r>
      <rPr>
        <sz val="11"/>
        <rFont val="ＭＳ Ｐゴシック"/>
        <family val="0"/>
      </rPr>
      <t>/B　　Ｄ</t>
    </r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</si>
  <si>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</si>
  <si>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</si>
  <si>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</si>
  <si>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</si>
  <si>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</si>
  <si>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</si>
  <si>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</si>
  <si>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</si>
  <si>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</si>
  <si>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</si>
  <si>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</si>
  <si>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</si>
  <si>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</si>
  <si>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</si>
  <si>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</si>
  <si>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</si>
  <si>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</si>
  <si>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</si>
  <si>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</si>
  <si>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</si>
  <si>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</si>
  <si>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</si>
  <si>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</si>
  <si>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</si>
  <si>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市計</t>
  </si>
  <si>
    <t>町村計</t>
  </si>
  <si>
    <t>県計</t>
  </si>
  <si>
    <t>市町村名</t>
  </si>
  <si>
    <t>海陽町</t>
  </si>
  <si>
    <t>吉野川市</t>
  </si>
  <si>
    <t>阿波市</t>
  </si>
  <si>
    <t>美馬市</t>
  </si>
  <si>
    <t>三好市</t>
  </si>
  <si>
    <t>那賀町</t>
  </si>
  <si>
    <t>美波町</t>
  </si>
  <si>
    <t>海陽町</t>
  </si>
  <si>
    <t>つるぎ町</t>
  </si>
  <si>
    <t>東みよし町</t>
  </si>
  <si>
    <t>平成１９年度</t>
  </si>
  <si>
    <t>Ｂ</t>
  </si>
  <si>
    <t>需要額　A</t>
  </si>
  <si>
    <t>収入額</t>
  </si>
  <si>
    <t>（うち有効分）</t>
  </si>
  <si>
    <t>不足団体計</t>
  </si>
  <si>
    <t>超過団体計</t>
  </si>
  <si>
    <t>※錯誤額を含む。</t>
  </si>
  <si>
    <t>（単位：千円）</t>
  </si>
  <si>
    <t>基準財政需要額</t>
  </si>
  <si>
    <t>※基準財政需要額については、臨時財政対策債振替前の額である。</t>
  </si>
  <si>
    <r>
      <t>B</t>
    </r>
    <r>
      <rPr>
        <sz val="11"/>
        <rFont val="ＭＳ Ｐゴシック"/>
        <family val="0"/>
      </rPr>
      <t>/A
(%)</t>
    </r>
  </si>
  <si>
    <t>A</t>
  </si>
  <si>
    <t>B</t>
  </si>
  <si>
    <t>歳出削減率</t>
  </si>
  <si>
    <t>行革の実績を示す指標</t>
  </si>
  <si>
    <t>出生率</t>
  </si>
  <si>
    <t>ごみ処理量</t>
  </si>
  <si>
    <t>農業産出額</t>
  </si>
  <si>
    <t>小売業年間商品販売額</t>
  </si>
  <si>
    <t>製造品出荷額</t>
  </si>
  <si>
    <t>事業所数</t>
  </si>
  <si>
    <t>若年就業率</t>
  </si>
  <si>
    <t>転入者人口</t>
  </si>
  <si>
    <t>徴収率</t>
  </si>
  <si>
    <t>小計</t>
  </si>
  <si>
    <t>歳出削減に要する経費</t>
  </si>
  <si>
    <t>地域振興関係経費</t>
  </si>
  <si>
    <t>うち、条件不利地域割増分</t>
  </si>
  <si>
    <t>平成２０年度</t>
  </si>
  <si>
    <t>※１９年度の額は当初算定による額</t>
  </si>
  <si>
    <t>平成２０年度臨時財政対策債発行可能額市町村別一覧</t>
  </si>
  <si>
    <t>※１９年度の額は当初算定による額</t>
  </si>
  <si>
    <t>平成２０年度基準財政需要額（臨財債振替前）及び基準財政収入額市町村別一覧</t>
  </si>
  <si>
    <t>平成２０年度基準財政需要額に占める
「頑張る地方応援プログラム」増加額の割合</t>
  </si>
  <si>
    <t>（地方再生対策費含む）</t>
  </si>
  <si>
    <t>需要額　Ｂ</t>
  </si>
  <si>
    <t>（地方再生対策費除き）</t>
  </si>
  <si>
    <t>収入額　Ｃ</t>
  </si>
  <si>
    <t>需要額　Ｄ</t>
  </si>
  <si>
    <t>収入額　E</t>
  </si>
  <si>
    <t>需要額A</t>
  </si>
  <si>
    <t>需要額Ｂ</t>
  </si>
  <si>
    <t>※合併団体の需要額は、合併算定替計を用いている。</t>
  </si>
  <si>
    <t>Ａ／Ｄ－１</t>
  </si>
  <si>
    <t>Ｂ／Ｄ－１</t>
  </si>
  <si>
    <t>Ｃ／E－１</t>
  </si>
  <si>
    <t>※合併団体については、一本算定の基準財政需要額を用いている。</t>
  </si>
  <si>
    <t>Ｈ２０合計</t>
  </si>
  <si>
    <t>Ｈ１９合計</t>
  </si>
  <si>
    <t>増減</t>
  </si>
  <si>
    <t>■平成２０年度「頑張る地方応援プログラム」に係る増加需要額総括表</t>
  </si>
  <si>
    <t>「頑張る」増加分</t>
  </si>
  <si>
    <t>※阿南市の値は、旧阿南市（超過分）の数値を含む。うち有効分については、旧阿南市の数値を除く。</t>
  </si>
  <si>
    <t>平成２０年度普通交付税決定額市町村別一覧</t>
  </si>
  <si>
    <t>平成２０年度普通交付税決定額（臨時財政対策債含む）市町村別一覧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</si>
</sst>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;&quot;△ &quot;#,##0.00"/>
    <numFmt numFmtId="188" formatCode="#,##0.000;&quot;△ &quot;#,##0.000"/>
    <numFmt numFmtId="189" formatCode="#,##0;&quot;△ &quot;#,##0"/>
    <numFmt numFmtId="190" formatCode="#,##0.0;&quot;△ &quot;#,##0.0"/>
    <numFmt numFmtId="191" formatCode="#,##0_ ;[Red]\-#,##0\ "/>
    <numFmt numFmtId="192" formatCode="#,##0_);\(#,##0\)"/>
    <numFmt numFmtId="193" formatCode="#,##0&quot; &quot;;&quot;△ &quot;#,##0&quot; &quot;"/>
    <numFmt numFmtId="194" formatCode="#,##0.0_ ;[Red]\-#,##0.0\ "/>
    <numFmt numFmtId="195" formatCode="#,##0.00_ ;[Red]\-#,##0.00\ "/>
    <numFmt numFmtId="196" formatCode="#,##0.000_ ;[Red]\-#,##0.000\ "/>
    <numFmt numFmtId="197" formatCode="#,##0.0000_ ;[Red]\-#,##0.0000\ "/>
    <numFmt numFmtId="198" formatCode="#,##0.00000_ ;[Red]\-#,##0.00000\ "/>
    <numFmt numFmtId="199" formatCode="0;&quot;△ &quot;0"/>
    <numFmt numFmtId="200" formatCode="0.0;&quot;△ &quot;0.0"/>
    <numFmt numFmtId="201" formatCode="0.00;&quot;△ &quot;0.00"/>
    <numFmt numFmtId="202" formatCode="0.000;&quot;△ &quot;0.000"/>
    <numFmt numFmtId="203" formatCode="#,##0.0000;&quot;△ &quot;#,##0.0000"/>
    <numFmt numFmtId="204" formatCode="#,##0_);[Red]\(#,##0\)"/>
    <numFmt numFmtId="205" formatCode="0.0"/>
    <numFmt numFmtId="206" formatCode="&quot;\&quot;#,##0;\-&quot;\&quot;#,##0"/>
    <numFmt numFmtId="207" formatCode="&quot;\&quot;#,##0;[Red]\-&quot;\&quot;#,##0"/>
    <numFmt numFmtId="208" formatCode="#,##0.0%"/>
    <numFmt numFmtId="209" formatCode="#,##0_ "/>
    <numFmt numFmtId="210" formatCode="0.0%"/>
    <numFmt numFmtId="211" formatCode="0_ "/>
    <numFmt numFmtId="212" formatCode="0.00000"/>
    <numFmt numFmtId="213" formatCode="0.0_ ;[Red]\-0.0\ "/>
    <numFmt numFmtId="214" formatCode="0.0_ "/>
    <numFmt numFmtId="215" formatCode="#,##0.0"/>
    <numFmt numFmtId="216" formatCode="0.000"/>
    <numFmt numFmtId="217" formatCode="0.000_ "/>
    <numFmt numFmtId="218" formatCode="0.00_ "/>
    <numFmt numFmtId="219" formatCode="0.000%"/>
    <numFmt numFmtId="220" formatCode="0.000000000"/>
    <numFmt numFmtId="221" formatCode="0_ ;[Red]\-0\ "/>
    <numFmt numFmtId="222" formatCode="0.000000"/>
    <numFmt numFmtId="223" formatCode="0.00_ ;[Red]\-0.00\ "/>
    <numFmt numFmtId="224" formatCode="0_);[Red]\(0\)"/>
    <numFmt numFmtId="225" formatCode="#,##0.00_);[Red]\(#,##0.00\)"/>
    <numFmt numFmtId="226" formatCode="0.00_);[Red]\(0.00\)"/>
    <numFmt numFmtId="227" formatCode="0.0000%"/>
    <numFmt numFmtId="228" formatCode="0.00000%"/>
    <numFmt numFmtId="229" formatCode="[&lt;=999]000;[&lt;=99999]000\-00;000\-0000"/>
    <numFmt numFmtId="230" formatCode="_ * #,##0.0_ ;_ * \-#,##0.0_ ;_ * &quot;-&quot;?_ ;_ @_ "/>
    <numFmt numFmtId="231" formatCode="_ * #,##0.000_ ;_ * \-#,##0.000_ ;_ * &quot;-&quot;???_ ;_ @_ "/>
    <numFmt numFmtId="232" formatCode="_ * #,##0.0000_ ;_ * \-#,##0.0000_ ;_ * &quot;-&quot;????_ ;_ @_ "/>
    <numFmt numFmtId="233" formatCode="_ * #,##0.000000_ ;_ * \-#,##0.000000_ ;_ * &quot;-&quot;??????_ ;_ @_ "/>
    <numFmt numFmtId="234" formatCode="_ * #,##0_ ;_ * \-#,##0_ ;_ * &quot;-&quot;_ ;@"/>
    <numFmt numFmtId="235" formatCode="#,##0.00000;&quot;△ &quot;#,##0.00000"/>
    <numFmt numFmtId="236" formatCode="0.0000;&quot;△ &quot;0.0000"/>
    <numFmt numFmtId="237" formatCode="#,##0;&quot;▲ &quot;#,##0"/>
    <numFmt numFmtId="238" formatCode="#,##0.0;&quot;▲ &quot;#,##0.0"/>
  </numFmts>
  <fonts count="16">
    <font>
      <sz val="10"/>
      <name val="ＭＳ Ｐゴシック"/>
      <family val="3"/>
    </font>
    <font>
      <sz val="11"/>
      <name val="ＭＳ Ｐゴシック"/>
      <family val="0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6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1" fontId="9" fillId="0" borderId="0">
      <alignment/>
      <protection/>
    </xf>
    <xf numFmtId="230" fontId="9" fillId="0" borderId="0">
      <alignment/>
      <protection/>
    </xf>
    <xf numFmtId="231" fontId="9" fillId="0" borderId="0">
      <alignment/>
      <protection/>
    </xf>
    <xf numFmtId="232" fontId="9" fillId="0" borderId="0">
      <alignment/>
      <protection/>
    </xf>
    <xf numFmtId="233" fontId="9" fillId="0" borderId="0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</cellStyleXfs>
  <cellXfs count="231">
    <xf numFmtId="0" fontId="0" fillId="0" borderId="0" xfId="0" applyAlignment="1">
      <alignment vertical="center"/>
    </xf>
    <xf numFmtId="38" fontId="1" fillId="0" borderId="0" xfId="22" applyFont="1" applyAlignment="1">
      <alignment vertical="center"/>
    </xf>
    <xf numFmtId="38" fontId="1" fillId="0" borderId="0" xfId="22" applyAlignment="1">
      <alignment horizontal="distributed" vertical="center"/>
    </xf>
    <xf numFmtId="38" fontId="1" fillId="0" borderId="0" xfId="22" applyAlignment="1">
      <alignment vertical="center"/>
    </xf>
    <xf numFmtId="38" fontId="5" fillId="0" borderId="0" xfId="22" applyFont="1" applyAlignment="1">
      <alignment horizontal="left" vertical="center" indent="1"/>
    </xf>
    <xf numFmtId="38" fontId="1" fillId="0" borderId="1" xfId="22" applyBorder="1" applyAlignment="1">
      <alignment vertical="center"/>
    </xf>
    <xf numFmtId="38" fontId="1" fillId="0" borderId="1" xfId="22" applyFont="1" applyBorder="1" applyAlignment="1">
      <alignment vertical="center"/>
    </xf>
    <xf numFmtId="38" fontId="1" fillId="0" borderId="1" xfId="22" applyFont="1" applyBorder="1" applyAlignment="1">
      <alignment horizontal="right" vertical="center"/>
    </xf>
    <xf numFmtId="38" fontId="1" fillId="0" borderId="2" xfId="22" applyBorder="1" applyAlignment="1">
      <alignment horizontal="center" vertical="center"/>
    </xf>
    <xf numFmtId="38" fontId="1" fillId="0" borderId="3" xfId="22" applyBorder="1" applyAlignment="1">
      <alignment horizontal="center" vertical="center"/>
    </xf>
    <xf numFmtId="38" fontId="1" fillId="0" borderId="4" xfId="22" applyFont="1" applyBorder="1" applyAlignment="1">
      <alignment horizontal="center" vertical="center"/>
    </xf>
    <xf numFmtId="38" fontId="1" fillId="0" borderId="5" xfId="22" applyFont="1" applyBorder="1" applyAlignment="1">
      <alignment horizontal="center" vertical="center"/>
    </xf>
    <xf numFmtId="38" fontId="1" fillId="0" borderId="6" xfId="22" applyFont="1" applyBorder="1" applyAlignment="1">
      <alignment horizontal="center" vertical="center"/>
    </xf>
    <xf numFmtId="38" fontId="1" fillId="0" borderId="0" xfId="22" applyAlignment="1">
      <alignment horizontal="center" vertical="center"/>
    </xf>
    <xf numFmtId="38" fontId="1" fillId="0" borderId="7" xfId="22" applyBorder="1" applyAlignment="1">
      <alignment vertical="center"/>
    </xf>
    <xf numFmtId="38" fontId="1" fillId="0" borderId="8" xfId="22" applyBorder="1" applyAlignment="1">
      <alignment vertical="center"/>
    </xf>
    <xf numFmtId="38" fontId="1" fillId="0" borderId="9" xfId="22" applyFont="1" applyBorder="1" applyAlignment="1">
      <alignment horizontal="right" vertical="center"/>
    </xf>
    <xf numFmtId="38" fontId="1" fillId="0" borderId="10" xfId="22" applyFont="1" applyBorder="1" applyAlignment="1">
      <alignment horizontal="right" vertical="center"/>
    </xf>
    <xf numFmtId="38" fontId="1" fillId="0" borderId="11" xfId="22" applyFont="1" applyBorder="1" applyAlignment="1">
      <alignment horizontal="right" vertical="center"/>
    </xf>
    <xf numFmtId="38" fontId="1" fillId="0" borderId="12" xfId="22" applyBorder="1" applyAlignment="1">
      <alignment vertical="center"/>
    </xf>
    <xf numFmtId="38" fontId="1" fillId="0" borderId="13" xfId="22" applyBorder="1" applyAlignment="1">
      <alignment horizontal="distributed" vertical="center"/>
    </xf>
    <xf numFmtId="189" fontId="1" fillId="0" borderId="14" xfId="22" applyNumberFormat="1" applyBorder="1" applyAlignment="1">
      <alignment vertical="center"/>
    </xf>
    <xf numFmtId="189" fontId="1" fillId="0" borderId="15" xfId="22" applyNumberFormat="1" applyBorder="1" applyAlignment="1">
      <alignment vertical="center"/>
    </xf>
    <xf numFmtId="190" fontId="1" fillId="0" borderId="16" xfId="22" applyNumberFormat="1" applyBorder="1" applyAlignment="1">
      <alignment vertical="center"/>
    </xf>
    <xf numFmtId="38" fontId="1" fillId="0" borderId="17" xfId="22" applyBorder="1" applyAlignment="1">
      <alignment vertical="center"/>
    </xf>
    <xf numFmtId="38" fontId="1" fillId="0" borderId="18" xfId="22" applyBorder="1" applyAlignment="1">
      <alignment horizontal="distributed" vertical="center"/>
    </xf>
    <xf numFmtId="189" fontId="1" fillId="0" borderId="19" xfId="22" applyNumberFormat="1" applyBorder="1" applyAlignment="1">
      <alignment vertical="center"/>
    </xf>
    <xf numFmtId="189" fontId="1" fillId="0" borderId="20" xfId="22" applyNumberFormat="1" applyBorder="1" applyAlignment="1">
      <alignment vertical="center"/>
    </xf>
    <xf numFmtId="190" fontId="1" fillId="0" borderId="21" xfId="22" applyNumberFormat="1" applyBorder="1" applyAlignment="1">
      <alignment vertical="center"/>
    </xf>
    <xf numFmtId="38" fontId="1" fillId="0" borderId="18" xfId="22" applyFont="1" applyBorder="1" applyAlignment="1">
      <alignment horizontal="distributed" vertical="center"/>
    </xf>
    <xf numFmtId="38" fontId="1" fillId="0" borderId="22" xfId="22" applyBorder="1" applyAlignment="1">
      <alignment vertical="center"/>
    </xf>
    <xf numFmtId="38" fontId="1" fillId="0" borderId="23" xfId="22" applyBorder="1" applyAlignment="1">
      <alignment horizontal="distributed" vertical="center"/>
    </xf>
    <xf numFmtId="189" fontId="1" fillId="0" borderId="24" xfId="22" applyNumberFormat="1" applyBorder="1" applyAlignment="1">
      <alignment vertical="center"/>
    </xf>
    <xf numFmtId="189" fontId="1" fillId="0" borderId="25" xfId="22" applyNumberFormat="1" applyBorder="1" applyAlignment="1">
      <alignment vertical="center"/>
    </xf>
    <xf numFmtId="189" fontId="1" fillId="0" borderId="26" xfId="22" applyNumberFormat="1" applyBorder="1" applyAlignment="1">
      <alignment vertical="center"/>
    </xf>
    <xf numFmtId="190" fontId="1" fillId="0" borderId="27" xfId="22" applyNumberFormat="1" applyBorder="1" applyAlignment="1">
      <alignment vertical="center"/>
    </xf>
    <xf numFmtId="38" fontId="1" fillId="0" borderId="28" xfId="22" applyBorder="1" applyAlignment="1">
      <alignment vertical="center"/>
    </xf>
    <xf numFmtId="38" fontId="1" fillId="0" borderId="29" xfId="22" applyFont="1" applyBorder="1" applyAlignment="1">
      <alignment horizontal="distributed" vertical="center"/>
    </xf>
    <xf numFmtId="189" fontId="1" fillId="0" borderId="30" xfId="22" applyNumberFormat="1" applyBorder="1" applyAlignment="1">
      <alignment vertical="center"/>
    </xf>
    <xf numFmtId="189" fontId="1" fillId="0" borderId="31" xfId="22" applyNumberFormat="1" applyBorder="1" applyAlignment="1">
      <alignment vertical="center"/>
    </xf>
    <xf numFmtId="190" fontId="1" fillId="0" borderId="32" xfId="22" applyNumberFormat="1" applyBorder="1" applyAlignment="1">
      <alignment vertical="center"/>
    </xf>
    <xf numFmtId="38" fontId="1" fillId="0" borderId="33" xfId="22" applyBorder="1" applyAlignment="1">
      <alignment vertical="center"/>
    </xf>
    <xf numFmtId="38" fontId="1" fillId="0" borderId="34" xfId="22" applyBorder="1" applyAlignment="1">
      <alignment horizontal="distributed" vertical="center"/>
    </xf>
    <xf numFmtId="189" fontId="1" fillId="0" borderId="35" xfId="22" applyNumberFormat="1" applyBorder="1" applyAlignment="1">
      <alignment vertical="center"/>
    </xf>
    <xf numFmtId="189" fontId="1" fillId="0" borderId="36" xfId="22" applyNumberFormat="1" applyBorder="1" applyAlignment="1">
      <alignment vertical="center"/>
    </xf>
    <xf numFmtId="189" fontId="1" fillId="0" borderId="37" xfId="22" applyNumberFormat="1" applyBorder="1" applyAlignment="1">
      <alignment vertical="center"/>
    </xf>
    <xf numFmtId="190" fontId="1" fillId="0" borderId="38" xfId="22" applyNumberFormat="1" applyBorder="1" applyAlignment="1">
      <alignment vertical="center"/>
    </xf>
    <xf numFmtId="190" fontId="1" fillId="0" borderId="39" xfId="22" applyNumberFormat="1" applyBorder="1" applyAlignment="1">
      <alignment vertical="center"/>
    </xf>
    <xf numFmtId="38" fontId="1" fillId="0" borderId="40" xfId="22" applyBorder="1" applyAlignment="1">
      <alignment vertical="center"/>
    </xf>
    <xf numFmtId="38" fontId="1" fillId="0" borderId="41" xfId="22" applyBorder="1" applyAlignment="1">
      <alignment horizontal="distributed" vertical="center"/>
    </xf>
    <xf numFmtId="189" fontId="1" fillId="0" borderId="42" xfId="22" applyNumberFormat="1" applyBorder="1" applyAlignment="1">
      <alignment vertical="center"/>
    </xf>
    <xf numFmtId="189" fontId="1" fillId="0" borderId="43" xfId="22" applyNumberFormat="1" applyBorder="1" applyAlignment="1">
      <alignment vertical="center"/>
    </xf>
    <xf numFmtId="189" fontId="1" fillId="0" borderId="44" xfId="22" applyNumberFormat="1" applyBorder="1" applyAlignment="1">
      <alignment vertical="center"/>
    </xf>
    <xf numFmtId="190" fontId="1" fillId="0" borderId="11" xfId="22" applyNumberFormat="1" applyBorder="1" applyAlignment="1">
      <alignment vertical="center"/>
    </xf>
    <xf numFmtId="183" fontId="1" fillId="0" borderId="45" xfId="22" applyNumberFormat="1" applyBorder="1" applyAlignment="1">
      <alignment vertical="center"/>
    </xf>
    <xf numFmtId="38" fontId="5" fillId="0" borderId="0" xfId="22" applyFont="1" applyAlignment="1">
      <alignment vertical="center"/>
    </xf>
    <xf numFmtId="38" fontId="1" fillId="0" borderId="2" xfId="22" applyBorder="1" applyAlignment="1">
      <alignment vertical="center"/>
    </xf>
    <xf numFmtId="38" fontId="1" fillId="0" borderId="40" xfId="22" applyFill="1" applyBorder="1" applyAlignment="1">
      <alignment vertical="center"/>
    </xf>
    <xf numFmtId="38" fontId="1" fillId="0" borderId="41" xfId="22" applyFill="1" applyBorder="1" applyAlignment="1">
      <alignment horizontal="distributed" vertical="center"/>
    </xf>
    <xf numFmtId="189" fontId="1" fillId="0" borderId="42" xfId="22" applyNumberFormat="1" applyFill="1" applyBorder="1" applyAlignment="1">
      <alignment vertical="center"/>
    </xf>
    <xf numFmtId="189" fontId="1" fillId="0" borderId="43" xfId="22" applyNumberFormat="1" applyFill="1" applyBorder="1" applyAlignment="1">
      <alignment vertical="center"/>
    </xf>
    <xf numFmtId="189" fontId="1" fillId="0" borderId="44" xfId="22" applyNumberFormat="1" applyFill="1" applyBorder="1" applyAlignment="1">
      <alignment vertical="center"/>
    </xf>
    <xf numFmtId="38" fontId="1" fillId="0" borderId="0" xfId="22" applyFill="1" applyAlignment="1">
      <alignment vertical="center"/>
    </xf>
    <xf numFmtId="189" fontId="1" fillId="0" borderId="0" xfId="22" applyNumberFormat="1" applyFont="1" applyFill="1" applyBorder="1" applyAlignment="1">
      <alignment vertical="center"/>
    </xf>
    <xf numFmtId="183" fontId="1" fillId="0" borderId="0" xfId="22" applyNumberFormat="1" applyFill="1" applyBorder="1" applyAlignment="1">
      <alignment vertical="center"/>
    </xf>
    <xf numFmtId="38" fontId="6" fillId="0" borderId="0" xfId="22" applyFont="1" applyAlignment="1">
      <alignment horizontal="left" vertical="center" indent="1"/>
    </xf>
    <xf numFmtId="38" fontId="5" fillId="0" borderId="0" xfId="22" applyFont="1" applyAlignment="1">
      <alignment horizontal="left" vertical="center" indent="4"/>
    </xf>
    <xf numFmtId="189" fontId="1" fillId="0" borderId="46" xfId="22" applyNumberFormat="1" applyBorder="1" applyAlignment="1">
      <alignment vertical="center"/>
    </xf>
    <xf numFmtId="189" fontId="1" fillId="0" borderId="47" xfId="22" applyNumberFormat="1" applyBorder="1" applyAlignment="1">
      <alignment vertical="center"/>
    </xf>
    <xf numFmtId="189" fontId="1" fillId="0" borderId="48" xfId="22" applyNumberFormat="1" applyBorder="1" applyAlignment="1">
      <alignment vertical="center"/>
    </xf>
    <xf numFmtId="38" fontId="1" fillId="0" borderId="0" xfId="22" applyFont="1" applyBorder="1" applyAlignment="1">
      <alignment vertical="center"/>
    </xf>
    <xf numFmtId="38" fontId="1" fillId="0" borderId="0" xfId="22" applyFont="1" applyFill="1" applyAlignment="1">
      <alignment vertical="center"/>
    </xf>
    <xf numFmtId="190" fontId="1" fillId="0" borderId="49" xfId="22" applyNumberFormat="1" applyFill="1" applyBorder="1" applyAlignment="1">
      <alignment vertical="center"/>
    </xf>
    <xf numFmtId="190" fontId="1" fillId="0" borderId="16" xfId="15" applyNumberFormat="1" applyBorder="1" applyAlignment="1">
      <alignment vertical="center"/>
    </xf>
    <xf numFmtId="190" fontId="1" fillId="0" borderId="21" xfId="15" applyNumberFormat="1" applyBorder="1" applyAlignment="1">
      <alignment vertical="center"/>
    </xf>
    <xf numFmtId="190" fontId="1" fillId="0" borderId="38" xfId="15" applyNumberFormat="1" applyBorder="1" applyAlignment="1">
      <alignment vertical="center"/>
    </xf>
    <xf numFmtId="190" fontId="1" fillId="0" borderId="39" xfId="15" applyNumberFormat="1" applyBorder="1" applyAlignment="1">
      <alignment vertical="center"/>
    </xf>
    <xf numFmtId="190" fontId="1" fillId="0" borderId="11" xfId="15" applyNumberFormat="1" applyFill="1" applyBorder="1" applyAlignment="1">
      <alignment vertical="center"/>
    </xf>
    <xf numFmtId="38" fontId="6" fillId="0" borderId="0" xfId="22" applyFont="1" applyAlignment="1">
      <alignment horizontal="left" vertical="center" indent="2"/>
    </xf>
    <xf numFmtId="38" fontId="1" fillId="0" borderId="3" xfId="22" applyBorder="1" applyAlignment="1">
      <alignment vertical="center"/>
    </xf>
    <xf numFmtId="38" fontId="1" fillId="0" borderId="5" xfId="22" applyFont="1" applyBorder="1" applyAlignment="1">
      <alignment horizontal="center" vertical="center" wrapText="1"/>
    </xf>
    <xf numFmtId="38" fontId="1" fillId="0" borderId="50" xfId="22" applyFont="1" applyBorder="1" applyAlignment="1">
      <alignment horizontal="center" vertical="center"/>
    </xf>
    <xf numFmtId="190" fontId="1" fillId="0" borderId="20" xfId="22" applyNumberFormat="1" applyBorder="1" applyAlignment="1">
      <alignment vertical="center"/>
    </xf>
    <xf numFmtId="38" fontId="1" fillId="0" borderId="18" xfId="22" applyFill="1" applyBorder="1" applyAlignment="1">
      <alignment horizontal="distributed" vertical="center"/>
    </xf>
    <xf numFmtId="189" fontId="1" fillId="0" borderId="19" xfId="22" applyNumberFormat="1" applyFill="1" applyBorder="1" applyAlignment="1">
      <alignment vertical="center"/>
    </xf>
    <xf numFmtId="38" fontId="7" fillId="0" borderId="17" xfId="22" applyFont="1" applyBorder="1" applyAlignment="1">
      <alignment vertical="center"/>
    </xf>
    <xf numFmtId="38" fontId="0" fillId="0" borderId="18" xfId="22" applyFont="1" applyFill="1" applyBorder="1" applyAlignment="1">
      <alignment horizontal="distributed" vertical="center"/>
    </xf>
    <xf numFmtId="189" fontId="1" fillId="0" borderId="19" xfId="22" applyNumberFormat="1" applyFont="1" applyFill="1" applyBorder="1" applyAlignment="1">
      <alignment vertical="center"/>
    </xf>
    <xf numFmtId="189" fontId="1" fillId="0" borderId="20" xfId="22" applyNumberFormat="1" applyFont="1" applyBorder="1" applyAlignment="1">
      <alignment vertical="center"/>
    </xf>
    <xf numFmtId="190" fontId="1" fillId="0" borderId="20" xfId="22" applyNumberFormat="1" applyFont="1" applyBorder="1" applyAlignment="1">
      <alignment vertical="center"/>
    </xf>
    <xf numFmtId="190" fontId="1" fillId="0" borderId="21" xfId="22" applyNumberFormat="1" applyFont="1" applyBorder="1" applyAlignment="1">
      <alignment vertical="center"/>
    </xf>
    <xf numFmtId="190" fontId="1" fillId="0" borderId="26" xfId="22" applyNumberFormat="1" applyBorder="1" applyAlignment="1">
      <alignment vertical="center"/>
    </xf>
    <xf numFmtId="190" fontId="1" fillId="0" borderId="37" xfId="22" applyNumberFormat="1" applyBorder="1" applyAlignment="1">
      <alignment vertical="center"/>
    </xf>
    <xf numFmtId="38" fontId="1" fillId="0" borderId="41" xfId="22" applyFont="1" applyBorder="1" applyAlignment="1">
      <alignment horizontal="distributed" vertical="center"/>
    </xf>
    <xf numFmtId="190" fontId="1" fillId="0" borderId="44" xfId="22" applyNumberFormat="1" applyBorder="1" applyAlignment="1">
      <alignment vertical="center"/>
    </xf>
    <xf numFmtId="38" fontId="1" fillId="0" borderId="0" xfId="22" applyBorder="1" applyAlignment="1">
      <alignment vertical="center"/>
    </xf>
    <xf numFmtId="189" fontId="1" fillId="0" borderId="0" xfId="22" applyNumberFormat="1" applyBorder="1" applyAlignment="1">
      <alignment vertical="center"/>
    </xf>
    <xf numFmtId="190" fontId="1" fillId="0" borderId="0" xfId="22" applyNumberFormat="1" applyBorder="1" applyAlignment="1">
      <alignment vertical="center"/>
    </xf>
    <xf numFmtId="38" fontId="1" fillId="0" borderId="0" xfId="22" applyFont="1" applyAlignment="1">
      <alignment horizontal="center" vertical="center"/>
    </xf>
    <xf numFmtId="0" fontId="1" fillId="0" borderId="0" xfId="26" applyFont="1">
      <alignment vertical="center"/>
      <protection/>
    </xf>
    <xf numFmtId="219" fontId="1" fillId="0" borderId="0" xfId="15" applyNumberFormat="1" applyFont="1" applyAlignment="1">
      <alignment vertical="center"/>
    </xf>
    <xf numFmtId="38" fontId="1" fillId="0" borderId="0" xfId="22" applyFont="1" applyAlignment="1">
      <alignment horizontal="center" vertical="center" wrapText="1"/>
    </xf>
    <xf numFmtId="38" fontId="1" fillId="0" borderId="0" xfId="22" applyFont="1" applyFill="1" applyAlignment="1">
      <alignment horizontal="center" vertical="center" wrapText="1"/>
    </xf>
    <xf numFmtId="38" fontId="1" fillId="0" borderId="51" xfId="22" applyFont="1" applyFill="1" applyBorder="1" applyAlignment="1">
      <alignment horizontal="center" vertical="center" wrapText="1"/>
    </xf>
    <xf numFmtId="0" fontId="1" fillId="0" borderId="51" xfId="26" applyFont="1" applyBorder="1" applyAlignment="1">
      <alignment horizontal="center" vertical="center"/>
      <protection/>
    </xf>
    <xf numFmtId="38" fontId="1" fillId="0" borderId="10" xfId="22" applyFont="1" applyFill="1" applyBorder="1" applyAlignment="1">
      <alignment horizontal="center" vertical="center" wrapText="1"/>
    </xf>
    <xf numFmtId="0" fontId="1" fillId="0" borderId="10" xfId="26" applyFont="1" applyBorder="1" applyAlignment="1">
      <alignment horizontal="center" vertical="center"/>
      <protection/>
    </xf>
    <xf numFmtId="38" fontId="1" fillId="0" borderId="52" xfId="22" applyFont="1" applyBorder="1" applyAlignment="1">
      <alignment vertical="center"/>
    </xf>
    <xf numFmtId="219" fontId="1" fillId="0" borderId="39" xfId="15" applyNumberFormat="1" applyFont="1" applyBorder="1" applyAlignment="1">
      <alignment vertical="center"/>
    </xf>
    <xf numFmtId="38" fontId="1" fillId="0" borderId="25" xfId="22" applyFont="1" applyBorder="1" applyAlignment="1">
      <alignment vertical="center"/>
    </xf>
    <xf numFmtId="219" fontId="1" fillId="0" borderId="27" xfId="15" applyNumberFormat="1" applyFont="1" applyBorder="1" applyAlignment="1">
      <alignment vertical="center"/>
    </xf>
    <xf numFmtId="38" fontId="1" fillId="0" borderId="53" xfId="22" applyFont="1" applyBorder="1" applyAlignment="1">
      <alignment vertical="center"/>
    </xf>
    <xf numFmtId="219" fontId="1" fillId="0" borderId="54" xfId="15" applyNumberFormat="1" applyFont="1" applyBorder="1" applyAlignment="1">
      <alignment vertical="center"/>
    </xf>
    <xf numFmtId="38" fontId="1" fillId="0" borderId="52" xfId="22" applyFont="1" applyFill="1" applyBorder="1" applyAlignment="1">
      <alignment vertical="center"/>
    </xf>
    <xf numFmtId="38" fontId="1" fillId="0" borderId="55" xfId="22" applyFont="1" applyFill="1" applyBorder="1" applyAlignment="1">
      <alignment vertical="center"/>
    </xf>
    <xf numFmtId="219" fontId="1" fillId="0" borderId="39" xfId="15" applyNumberFormat="1" applyFont="1" applyFill="1" applyBorder="1" applyAlignment="1">
      <alignment vertical="center"/>
    </xf>
    <xf numFmtId="38" fontId="1" fillId="0" borderId="25" xfId="22" applyFont="1" applyFill="1" applyBorder="1" applyAlignment="1">
      <alignment vertical="center"/>
    </xf>
    <xf numFmtId="38" fontId="1" fillId="0" borderId="26" xfId="22" applyFont="1" applyFill="1" applyBorder="1" applyAlignment="1">
      <alignment vertical="center"/>
    </xf>
    <xf numFmtId="219" fontId="1" fillId="0" borderId="27" xfId="15" applyNumberFormat="1" applyFont="1" applyFill="1" applyBorder="1" applyAlignment="1">
      <alignment vertical="center"/>
    </xf>
    <xf numFmtId="38" fontId="1" fillId="0" borderId="43" xfId="22" applyFont="1" applyFill="1" applyBorder="1" applyAlignment="1">
      <alignment vertical="center"/>
    </xf>
    <xf numFmtId="38" fontId="1" fillId="0" borderId="44" xfId="22" applyFont="1" applyFill="1" applyBorder="1" applyAlignment="1">
      <alignment vertical="center"/>
    </xf>
    <xf numFmtId="38" fontId="1" fillId="0" borderId="44" xfId="26" applyNumberFormat="1" applyFont="1" applyFill="1" applyBorder="1">
      <alignment vertical="center"/>
      <protection/>
    </xf>
    <xf numFmtId="219" fontId="1" fillId="0" borderId="49" xfId="15" applyNumberFormat="1" applyFont="1" applyFill="1" applyBorder="1" applyAlignment="1">
      <alignment vertical="center"/>
    </xf>
    <xf numFmtId="190" fontId="1" fillId="0" borderId="21" xfId="22" applyNumberFormat="1" applyFont="1" applyBorder="1" applyAlignment="1">
      <alignment horizontal="right" vertical="center"/>
    </xf>
    <xf numFmtId="190" fontId="1" fillId="0" borderId="32" xfId="15" applyNumberFormat="1" applyBorder="1" applyAlignment="1">
      <alignment vertical="center"/>
    </xf>
    <xf numFmtId="189" fontId="1" fillId="0" borderId="56" xfId="22" applyNumberFormat="1" applyBorder="1" applyAlignment="1">
      <alignment vertical="center"/>
    </xf>
    <xf numFmtId="38" fontId="1" fillId="0" borderId="29" xfId="22" applyBorder="1" applyAlignment="1">
      <alignment horizontal="distributed" vertical="center"/>
    </xf>
    <xf numFmtId="189" fontId="1" fillId="0" borderId="57" xfId="22" applyNumberFormat="1" applyBorder="1" applyAlignment="1">
      <alignment vertical="center"/>
    </xf>
    <xf numFmtId="190" fontId="1" fillId="0" borderId="15" xfId="22" applyNumberFormat="1" applyBorder="1" applyAlignment="1">
      <alignment vertical="center"/>
    </xf>
    <xf numFmtId="190" fontId="1" fillId="0" borderId="31" xfId="22" applyNumberFormat="1" applyBorder="1" applyAlignment="1">
      <alignment vertical="center"/>
    </xf>
    <xf numFmtId="219" fontId="1" fillId="0" borderId="0" xfId="15" applyNumberFormat="1" applyFont="1" applyAlignment="1">
      <alignment horizontal="right" vertical="center"/>
    </xf>
    <xf numFmtId="38" fontId="1" fillId="0" borderId="58" xfId="22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8" fontId="1" fillId="0" borderId="60" xfId="22" applyFont="1" applyBorder="1" applyAlignment="1">
      <alignment horizontal="center" vertical="center"/>
    </xf>
    <xf numFmtId="38" fontId="1" fillId="0" borderId="61" xfId="22" applyFont="1" applyBorder="1" applyAlignment="1">
      <alignment horizontal="center" vertical="center" wrapText="1"/>
    </xf>
    <xf numFmtId="190" fontId="1" fillId="0" borderId="62" xfId="22" applyNumberFormat="1" applyBorder="1" applyAlignment="1">
      <alignment vertical="center"/>
    </xf>
    <xf numFmtId="190" fontId="1" fillId="0" borderId="63" xfId="22" applyNumberFormat="1" applyBorder="1" applyAlignment="1">
      <alignment vertical="center"/>
    </xf>
    <xf numFmtId="190" fontId="1" fillId="0" borderId="63" xfId="22" applyNumberFormat="1" applyFont="1" applyBorder="1" applyAlignment="1">
      <alignment vertical="center"/>
    </xf>
    <xf numFmtId="190" fontId="1" fillId="0" borderId="64" xfId="22" applyNumberFormat="1" applyBorder="1" applyAlignment="1">
      <alignment vertical="center"/>
    </xf>
    <xf numFmtId="190" fontId="1" fillId="0" borderId="65" xfId="22" applyNumberFormat="1" applyBorder="1" applyAlignment="1">
      <alignment vertical="center"/>
    </xf>
    <xf numFmtId="190" fontId="1" fillId="0" borderId="66" xfId="22" applyNumberFormat="1" applyBorder="1" applyAlignment="1">
      <alignment vertical="center"/>
    </xf>
    <xf numFmtId="190" fontId="1" fillId="0" borderId="67" xfId="22" applyNumberFormat="1" applyBorder="1" applyAlignment="1">
      <alignment vertical="center"/>
    </xf>
    <xf numFmtId="38" fontId="0" fillId="0" borderId="10" xfId="22" applyFont="1" applyBorder="1" applyAlignment="1">
      <alignment horizontal="center" vertical="center" wrapText="1"/>
    </xf>
    <xf numFmtId="38" fontId="0" fillId="0" borderId="67" xfId="22" applyFont="1" applyBorder="1" applyAlignment="1">
      <alignment horizontal="center" vertical="center" wrapText="1"/>
    </xf>
    <xf numFmtId="38" fontId="0" fillId="0" borderId="11" xfId="22" applyFont="1" applyBorder="1" applyAlignment="1">
      <alignment horizontal="center" vertical="center" wrapText="1"/>
    </xf>
    <xf numFmtId="234" fontId="12" fillId="0" borderId="68" xfId="28" applyNumberFormat="1" applyFont="1" applyFill="1" applyBorder="1">
      <alignment/>
      <protection/>
    </xf>
    <xf numFmtId="234" fontId="12" fillId="0" borderId="20" xfId="28" applyNumberFormat="1" applyFont="1" applyFill="1" applyBorder="1">
      <alignment/>
      <protection/>
    </xf>
    <xf numFmtId="234" fontId="12" fillId="0" borderId="69" xfId="28" applyNumberFormat="1" applyFont="1" applyFill="1" applyBorder="1">
      <alignment/>
      <protection/>
    </xf>
    <xf numFmtId="0" fontId="11" fillId="0" borderId="0" xfId="27" applyFont="1" applyFill="1">
      <alignment/>
      <protection/>
    </xf>
    <xf numFmtId="0" fontId="12" fillId="0" borderId="0" xfId="27" applyFont="1" applyFill="1">
      <alignment/>
      <protection/>
    </xf>
    <xf numFmtId="0" fontId="13" fillId="0" borderId="70" xfId="27" applyFont="1" applyFill="1" applyBorder="1" applyAlignment="1">
      <alignment horizontal="right"/>
      <protection/>
    </xf>
    <xf numFmtId="0" fontId="12" fillId="0" borderId="47" xfId="27" applyFont="1" applyFill="1" applyBorder="1">
      <alignment/>
      <protection/>
    </xf>
    <xf numFmtId="0" fontId="12" fillId="0" borderId="55" xfId="27" applyFont="1" applyFill="1" applyBorder="1" applyAlignment="1">
      <alignment vertical="center" wrapText="1"/>
      <protection/>
    </xf>
    <xf numFmtId="237" fontId="14" fillId="0" borderId="26" xfId="27" applyNumberFormat="1" applyFont="1" applyBorder="1">
      <alignment/>
      <protection/>
    </xf>
    <xf numFmtId="237" fontId="12" fillId="0" borderId="26" xfId="27" applyNumberFormat="1" applyFont="1" applyFill="1" applyBorder="1">
      <alignment/>
      <protection/>
    </xf>
    <xf numFmtId="237" fontId="12" fillId="0" borderId="71" xfId="27" applyNumberFormat="1" applyFont="1" applyFill="1" applyBorder="1">
      <alignment/>
      <protection/>
    </xf>
    <xf numFmtId="237" fontId="12" fillId="0" borderId="68" xfId="28" applyNumberFormat="1" applyFont="1" applyFill="1" applyBorder="1">
      <alignment/>
      <protection/>
    </xf>
    <xf numFmtId="237" fontId="12" fillId="0" borderId="72" xfId="28" applyNumberFormat="1" applyFont="1" applyFill="1" applyBorder="1">
      <alignment/>
      <protection/>
    </xf>
    <xf numFmtId="237" fontId="12" fillId="0" borderId="73" xfId="28" applyNumberFormat="1" applyFont="1" applyFill="1" applyBorder="1">
      <alignment/>
      <protection/>
    </xf>
    <xf numFmtId="237" fontId="12" fillId="0" borderId="20" xfId="28" applyNumberFormat="1" applyFont="1" applyFill="1" applyBorder="1">
      <alignment/>
      <protection/>
    </xf>
    <xf numFmtId="237" fontId="12" fillId="0" borderId="63" xfId="28" applyNumberFormat="1" applyFont="1" applyFill="1" applyBorder="1">
      <alignment/>
      <protection/>
    </xf>
    <xf numFmtId="237" fontId="12" fillId="0" borderId="74" xfId="28" applyNumberFormat="1" applyFont="1" applyFill="1" applyBorder="1">
      <alignment/>
      <protection/>
    </xf>
    <xf numFmtId="237" fontId="12" fillId="0" borderId="69" xfId="28" applyNumberFormat="1" applyFont="1" applyFill="1" applyBorder="1">
      <alignment/>
      <protection/>
    </xf>
    <xf numFmtId="237" fontId="12" fillId="0" borderId="75" xfId="28" applyNumberFormat="1" applyFont="1" applyFill="1" applyBorder="1">
      <alignment/>
      <protection/>
    </xf>
    <xf numFmtId="237" fontId="12" fillId="0" borderId="76" xfId="28" applyNumberFormat="1" applyFont="1" applyFill="1" applyBorder="1">
      <alignment/>
      <protection/>
    </xf>
    <xf numFmtId="238" fontId="12" fillId="0" borderId="68" xfId="28" applyNumberFormat="1" applyFont="1" applyFill="1" applyBorder="1">
      <alignment/>
      <protection/>
    </xf>
    <xf numFmtId="238" fontId="12" fillId="0" borderId="20" xfId="28" applyNumberFormat="1" applyFont="1" applyFill="1" applyBorder="1">
      <alignment/>
      <protection/>
    </xf>
    <xf numFmtId="238" fontId="12" fillId="0" borderId="77" xfId="28" applyNumberFormat="1" applyFont="1" applyFill="1" applyBorder="1">
      <alignment/>
      <protection/>
    </xf>
    <xf numFmtId="238" fontId="12" fillId="0" borderId="69" xfId="28" applyNumberFormat="1" applyFont="1" applyFill="1" applyBorder="1">
      <alignment/>
      <protection/>
    </xf>
    <xf numFmtId="189" fontId="1" fillId="0" borderId="0" xfId="22" applyNumberFormat="1" applyFill="1" applyBorder="1" applyAlignment="1">
      <alignment vertical="center"/>
    </xf>
    <xf numFmtId="190" fontId="1" fillId="0" borderId="0" xfId="22" applyNumberFormat="1" applyFill="1" applyBorder="1" applyAlignment="1">
      <alignment vertical="center"/>
    </xf>
    <xf numFmtId="38" fontId="8" fillId="0" borderId="0" xfId="22" applyFont="1" applyFill="1" applyAlignment="1">
      <alignment vertical="center"/>
    </xf>
    <xf numFmtId="189" fontId="1" fillId="0" borderId="78" xfId="22" applyNumberFormat="1" applyFill="1" applyBorder="1" applyAlignment="1">
      <alignment vertical="center"/>
    </xf>
    <xf numFmtId="189" fontId="1" fillId="0" borderId="79" xfId="22" applyNumberFormat="1" applyFill="1" applyBorder="1" applyAlignment="1">
      <alignment vertical="center"/>
    </xf>
    <xf numFmtId="189" fontId="1" fillId="0" borderId="80" xfId="22" applyNumberFormat="1" applyFill="1" applyBorder="1" applyAlignment="1">
      <alignment vertical="center"/>
    </xf>
    <xf numFmtId="189" fontId="1" fillId="0" borderId="56" xfId="22" applyNumberFormat="1" applyFill="1" applyBorder="1" applyAlignment="1">
      <alignment vertical="center"/>
    </xf>
    <xf numFmtId="189" fontId="1" fillId="0" borderId="46" xfId="22" applyNumberFormat="1" applyFill="1" applyBorder="1" applyAlignment="1">
      <alignment vertical="center"/>
    </xf>
    <xf numFmtId="189" fontId="1" fillId="0" borderId="46" xfId="22" applyNumberFormat="1" applyFont="1" applyFill="1" applyBorder="1" applyAlignment="1">
      <alignment vertical="center"/>
    </xf>
    <xf numFmtId="189" fontId="1" fillId="0" borderId="57" xfId="22" applyNumberFormat="1" applyFill="1" applyBorder="1" applyAlignment="1">
      <alignment vertical="center"/>
    </xf>
    <xf numFmtId="38" fontId="1" fillId="0" borderId="81" xfId="22" applyFont="1" applyFill="1" applyBorder="1" applyAlignment="1">
      <alignment vertical="center"/>
    </xf>
    <xf numFmtId="0" fontId="15" fillId="0" borderId="0" xfId="26" applyFont="1">
      <alignment vertical="center"/>
      <protection/>
    </xf>
    <xf numFmtId="190" fontId="1" fillId="0" borderId="44" xfId="22" applyNumberFormat="1" applyFill="1" applyBorder="1" applyAlignment="1">
      <alignment vertical="center"/>
    </xf>
    <xf numFmtId="190" fontId="1" fillId="0" borderId="67" xfId="22" applyNumberFormat="1" applyFill="1" applyBorder="1" applyAlignment="1">
      <alignment vertical="center"/>
    </xf>
    <xf numFmtId="190" fontId="1" fillId="0" borderId="11" xfId="22" applyNumberFormat="1" applyFill="1" applyBorder="1" applyAlignment="1">
      <alignment vertical="center"/>
    </xf>
    <xf numFmtId="38" fontId="1" fillId="0" borderId="33" xfId="22" applyFill="1" applyBorder="1" applyAlignment="1">
      <alignment vertical="center"/>
    </xf>
    <xf numFmtId="38" fontId="1" fillId="0" borderId="34" xfId="22" applyFont="1" applyFill="1" applyBorder="1" applyAlignment="1">
      <alignment horizontal="distributed" vertical="center"/>
    </xf>
    <xf numFmtId="189" fontId="1" fillId="0" borderId="35" xfId="22" applyNumberFormat="1" applyFill="1" applyBorder="1" applyAlignment="1">
      <alignment vertical="center"/>
    </xf>
    <xf numFmtId="189" fontId="1" fillId="0" borderId="37" xfId="22" applyNumberFormat="1" applyFill="1" applyBorder="1" applyAlignment="1">
      <alignment vertical="center"/>
    </xf>
    <xf numFmtId="190" fontId="1" fillId="0" borderId="37" xfId="22" applyNumberFormat="1" applyFill="1" applyBorder="1" applyAlignment="1">
      <alignment vertical="center"/>
    </xf>
    <xf numFmtId="190" fontId="1" fillId="0" borderId="65" xfId="22" applyNumberFormat="1" applyFill="1" applyBorder="1" applyAlignment="1">
      <alignment vertical="center"/>
    </xf>
    <xf numFmtId="190" fontId="1" fillId="0" borderId="38" xfId="22" applyNumberFormat="1" applyFill="1" applyBorder="1" applyAlignment="1">
      <alignment vertical="center"/>
    </xf>
    <xf numFmtId="38" fontId="1" fillId="0" borderId="45" xfId="22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38" fontId="5" fillId="0" borderId="0" xfId="22" applyFont="1" applyAlignment="1">
      <alignment horizontal="center" vertical="center"/>
    </xf>
    <xf numFmtId="38" fontId="1" fillId="0" borderId="33" xfId="22" applyFont="1" applyBorder="1" applyAlignment="1">
      <alignment horizontal="center" vertical="center"/>
    </xf>
    <xf numFmtId="38" fontId="1" fillId="0" borderId="34" xfId="22" applyFont="1" applyBorder="1" applyAlignment="1">
      <alignment horizontal="center" vertical="center"/>
    </xf>
    <xf numFmtId="38" fontId="1" fillId="0" borderId="48" xfId="22" applyFont="1" applyBorder="1" applyAlignment="1">
      <alignment horizontal="center" vertical="center"/>
    </xf>
    <xf numFmtId="38" fontId="1" fillId="0" borderId="65" xfId="22" applyFont="1" applyBorder="1" applyAlignment="1">
      <alignment horizontal="center" vertical="center"/>
    </xf>
    <xf numFmtId="38" fontId="1" fillId="0" borderId="35" xfId="22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38" fontId="1" fillId="0" borderId="82" xfId="2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82" xfId="27" applyFont="1" applyFill="1" applyBorder="1" applyAlignment="1">
      <alignment horizontal="center" vertical="center" wrapText="1"/>
      <protection/>
    </xf>
    <xf numFmtId="0" fontId="12" fillId="0" borderId="5" xfId="27" applyFont="1" applyFill="1" applyBorder="1" applyAlignment="1">
      <alignment horizontal="center" vertical="center"/>
      <protection/>
    </xf>
    <xf numFmtId="238" fontId="12" fillId="0" borderId="5" xfId="27" applyNumberFormat="1" applyFont="1" applyFill="1" applyBorder="1" applyAlignment="1">
      <alignment horizontal="center" vertical="center"/>
      <protection/>
    </xf>
    <xf numFmtId="238" fontId="12" fillId="0" borderId="55" xfId="27" applyNumberFormat="1" applyFont="1" applyFill="1" applyBorder="1" applyAlignment="1">
      <alignment horizontal="center" vertical="center"/>
      <protection/>
    </xf>
    <xf numFmtId="0" fontId="12" fillId="0" borderId="26" xfId="27" applyFont="1" applyFill="1" applyBorder="1" applyAlignment="1">
      <alignment horizontal="center"/>
      <protection/>
    </xf>
    <xf numFmtId="237" fontId="12" fillId="0" borderId="82" xfId="27" applyNumberFormat="1" applyFont="1" applyFill="1" applyBorder="1" applyAlignment="1">
      <alignment horizontal="center" vertical="center"/>
      <protection/>
    </xf>
    <xf numFmtId="237" fontId="12" fillId="0" borderId="5" xfId="27" applyNumberFormat="1" applyFont="1" applyFill="1" applyBorder="1" applyAlignment="1">
      <alignment horizontal="center" vertical="center"/>
      <protection/>
    </xf>
    <xf numFmtId="237" fontId="12" fillId="0" borderId="55" xfId="27" applyNumberFormat="1" applyFont="1" applyFill="1" applyBorder="1" applyAlignment="1">
      <alignment horizontal="center" vertical="center"/>
      <protection/>
    </xf>
    <xf numFmtId="237" fontId="12" fillId="0" borderId="83" xfId="27" applyNumberFormat="1" applyFont="1" applyFill="1" applyBorder="1" applyAlignment="1">
      <alignment horizontal="center" vertical="center"/>
      <protection/>
    </xf>
    <xf numFmtId="237" fontId="12" fillId="0" borderId="84" xfId="27" applyNumberFormat="1" applyFont="1" applyFill="1" applyBorder="1" applyAlignment="1">
      <alignment horizontal="center" vertical="center"/>
      <protection/>
    </xf>
    <xf numFmtId="237" fontId="12" fillId="0" borderId="85" xfId="27" applyNumberFormat="1" applyFont="1" applyFill="1" applyBorder="1" applyAlignment="1">
      <alignment horizontal="center" vertical="center"/>
      <protection/>
    </xf>
    <xf numFmtId="0" fontId="12" fillId="0" borderId="71" xfId="27" applyFont="1" applyFill="1" applyBorder="1" applyAlignment="1">
      <alignment horizontal="center"/>
      <protection/>
    </xf>
    <xf numFmtId="0" fontId="12" fillId="0" borderId="47" xfId="27" applyFont="1" applyFill="1" applyBorder="1" applyAlignment="1">
      <alignment horizontal="center"/>
      <protection/>
    </xf>
    <xf numFmtId="0" fontId="12" fillId="0" borderId="82" xfId="27" applyFont="1" applyFill="1" applyBorder="1" applyAlignment="1">
      <alignment horizontal="center" vertical="center"/>
      <protection/>
    </xf>
    <xf numFmtId="0" fontId="12" fillId="0" borderId="55" xfId="27" applyFont="1" applyFill="1" applyBorder="1" applyAlignment="1">
      <alignment horizontal="center" vertical="center"/>
      <protection/>
    </xf>
    <xf numFmtId="0" fontId="12" fillId="0" borderId="82" xfId="27" applyFont="1" applyFill="1" applyBorder="1" applyAlignment="1">
      <alignment horizontal="center" vertical="center" textRotation="255"/>
      <protection/>
    </xf>
    <xf numFmtId="0" fontId="12" fillId="0" borderId="5" xfId="27" applyFont="1" applyFill="1" applyBorder="1" applyAlignment="1">
      <alignment horizontal="center" vertical="center" textRotation="255"/>
      <protection/>
    </xf>
    <xf numFmtId="0" fontId="12" fillId="0" borderId="55" xfId="27" applyFont="1" applyFill="1" applyBorder="1" applyAlignment="1">
      <alignment horizontal="center" vertical="center" textRotation="255"/>
      <protection/>
    </xf>
    <xf numFmtId="0" fontId="13" fillId="0" borderId="70" xfId="27" applyFont="1" applyFill="1" applyBorder="1" applyAlignment="1">
      <alignment horizontal="right"/>
      <protection/>
    </xf>
    <xf numFmtId="0" fontId="12" fillId="0" borderId="26" xfId="27" applyFont="1" applyFill="1" applyBorder="1" applyAlignment="1">
      <alignment horizontal="center" vertical="center" wrapText="1"/>
      <protection/>
    </xf>
    <xf numFmtId="0" fontId="12" fillId="0" borderId="71" xfId="27" applyFont="1" applyFill="1" applyBorder="1" applyAlignment="1">
      <alignment horizontal="center" vertical="center" wrapText="1"/>
      <protection/>
    </xf>
    <xf numFmtId="0" fontId="12" fillId="0" borderId="86" xfId="27" applyFont="1" applyFill="1" applyBorder="1" applyAlignment="1">
      <alignment horizontal="center" vertical="center" wrapText="1"/>
      <protection/>
    </xf>
    <xf numFmtId="0" fontId="12" fillId="0" borderId="26" xfId="27" applyFont="1" applyFill="1" applyBorder="1" applyAlignment="1">
      <alignment horizontal="center" vertical="center"/>
      <protection/>
    </xf>
    <xf numFmtId="0" fontId="10" fillId="0" borderId="26" xfId="27" applyFont="1" applyFill="1" applyBorder="1" applyAlignment="1">
      <alignment/>
      <protection/>
    </xf>
    <xf numFmtId="38" fontId="1" fillId="0" borderId="36" xfId="22" applyFont="1" applyBorder="1" applyAlignment="1">
      <alignment horizontal="center" vertical="center" wrapText="1"/>
    </xf>
    <xf numFmtId="38" fontId="1" fillId="0" borderId="43" xfId="22" applyFont="1" applyBorder="1" applyAlignment="1">
      <alignment horizontal="center" vertical="center" wrapText="1"/>
    </xf>
    <xf numFmtId="219" fontId="1" fillId="0" borderId="38" xfId="15" applyNumberFormat="1" applyFont="1" applyBorder="1" applyAlignment="1">
      <alignment horizontal="center" vertical="center" wrapText="1"/>
    </xf>
    <xf numFmtId="219" fontId="1" fillId="0" borderId="49" xfId="15" applyNumberFormat="1" applyFont="1" applyBorder="1" applyAlignment="1">
      <alignment horizontal="center" vertical="center"/>
    </xf>
  </cellXfs>
  <cellStyles count="16">
    <cellStyle name="Normal" xfId="0"/>
    <cellStyle name="Percent" xfId="15"/>
    <cellStyle name="Hyperlink" xfId="16"/>
    <cellStyle name="会計（小数０桁）" xfId="17"/>
    <cellStyle name="会計（小数１桁）" xfId="18"/>
    <cellStyle name="会計（小数３桁）" xfId="19"/>
    <cellStyle name="会計（小数４桁）" xfId="20"/>
    <cellStyle name="会計（小数６桁）" xfId="21"/>
    <cellStyle name="Comma [0]" xfId="22"/>
    <cellStyle name="Comma" xfId="23"/>
    <cellStyle name="Currency [0]" xfId="24"/>
    <cellStyle name="Currency" xfId="25"/>
    <cellStyle name="標準_（正）頑張るの割合" xfId="26"/>
    <cellStyle name="標準_（正）第八表頑張る地方" xfId="27"/>
    <cellStyle name="標準_Sheet1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7;&#65304;&#24180;&#24230;\&#26222;&#36890;&#20132;&#20184;&#31246;\&#31639;&#23450;\&#65320;&#65297;&#65304;\02H17&#32076;&#24120;&#65288;&#12381;&#12398;&#6529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kanrisya\LOCALS~1\Temp\C.Lotus.Notes.Data\02H17&#32076;&#24120;&#65288;&#12381;&#12398;&#6529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消防費"/>
      <sheetName val="道路橋りょう費"/>
      <sheetName val="港湾費（港湾）"/>
      <sheetName val="港湾費（漁港）"/>
      <sheetName val="都市計画費"/>
      <sheetName val="公園費（人口）"/>
      <sheetName val="公園費（公園面積）"/>
      <sheetName val="下水道費"/>
      <sheetName val="その他土木費"/>
      <sheetName val="小学校費（児童数）"/>
      <sheetName val="小学校費（学級数）"/>
      <sheetName val="小学校費（学校数）"/>
      <sheetName val="中学校費（生徒数）"/>
      <sheetName val="中学校費（学級数）"/>
      <sheetName val="中学校費（学校数）"/>
      <sheetName val="高校費（教員数）"/>
      <sheetName val="高校費（生徒数）"/>
      <sheetName val="その他教育費（人口）"/>
      <sheetName val="その他教育費（幼児数）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</sheetNames>
    <sheetDataSet>
      <sheetData sheetId="19">
        <row r="6">
          <cell r="U6">
            <v>1</v>
          </cell>
        </row>
        <row r="7">
          <cell r="U7">
            <v>1</v>
          </cell>
        </row>
        <row r="8">
          <cell r="U8">
            <v>1</v>
          </cell>
        </row>
        <row r="9">
          <cell r="U9">
            <v>1</v>
          </cell>
        </row>
        <row r="10">
          <cell r="U10">
            <v>1</v>
          </cell>
        </row>
        <row r="11">
          <cell r="U11">
            <v>1</v>
          </cell>
        </row>
        <row r="12">
          <cell r="U12">
            <v>1</v>
          </cell>
        </row>
        <row r="13">
          <cell r="U13">
            <v>1</v>
          </cell>
        </row>
        <row r="14">
          <cell r="U14">
            <v>1</v>
          </cell>
        </row>
        <row r="15">
          <cell r="U15">
            <v>1</v>
          </cell>
        </row>
        <row r="16">
          <cell r="U16">
            <v>1</v>
          </cell>
        </row>
        <row r="17">
          <cell r="U17">
            <v>1</v>
          </cell>
        </row>
        <row r="18">
          <cell r="U18">
            <v>1</v>
          </cell>
        </row>
        <row r="19">
          <cell r="U19">
            <v>1</v>
          </cell>
        </row>
        <row r="20">
          <cell r="U20">
            <v>1</v>
          </cell>
        </row>
        <row r="21">
          <cell r="U21">
            <v>1</v>
          </cell>
        </row>
        <row r="22">
          <cell r="U22">
            <v>1</v>
          </cell>
        </row>
        <row r="23">
          <cell r="U23">
            <v>1</v>
          </cell>
        </row>
        <row r="24">
          <cell r="U24">
            <v>1</v>
          </cell>
        </row>
        <row r="25">
          <cell r="U25">
            <v>2</v>
          </cell>
        </row>
        <row r="26">
          <cell r="U26">
            <v>2</v>
          </cell>
        </row>
        <row r="27">
          <cell r="U27">
            <v>2</v>
          </cell>
        </row>
        <row r="28">
          <cell r="U28">
            <v>1</v>
          </cell>
        </row>
        <row r="29">
          <cell r="U29">
            <v>1</v>
          </cell>
        </row>
        <row r="30">
          <cell r="U30">
            <v>1</v>
          </cell>
        </row>
        <row r="31">
          <cell r="U31">
            <v>1</v>
          </cell>
        </row>
        <row r="32">
          <cell r="U32">
            <v>1</v>
          </cell>
        </row>
        <row r="33">
          <cell r="U33">
            <v>1</v>
          </cell>
        </row>
        <row r="34">
          <cell r="U34">
            <v>1</v>
          </cell>
        </row>
        <row r="35">
          <cell r="U35">
            <v>1</v>
          </cell>
        </row>
        <row r="36">
          <cell r="U36">
            <v>1</v>
          </cell>
        </row>
        <row r="37">
          <cell r="U37">
            <v>1</v>
          </cell>
        </row>
        <row r="38">
          <cell r="U38">
            <v>1</v>
          </cell>
        </row>
        <row r="39">
          <cell r="U39">
            <v>1</v>
          </cell>
        </row>
        <row r="40">
          <cell r="U40">
            <v>1</v>
          </cell>
        </row>
        <row r="41">
          <cell r="U41">
            <v>1</v>
          </cell>
        </row>
        <row r="42">
          <cell r="U42">
            <v>1</v>
          </cell>
        </row>
        <row r="43">
          <cell r="U43">
            <v>1</v>
          </cell>
        </row>
        <row r="44">
          <cell r="U44">
            <v>1</v>
          </cell>
        </row>
        <row r="45">
          <cell r="U45">
            <v>1</v>
          </cell>
        </row>
        <row r="46">
          <cell r="U46">
            <v>1</v>
          </cell>
        </row>
        <row r="47">
          <cell r="U47">
            <v>1</v>
          </cell>
        </row>
        <row r="48">
          <cell r="U48">
            <v>1</v>
          </cell>
        </row>
        <row r="49">
          <cell r="U49">
            <v>1</v>
          </cell>
        </row>
        <row r="50">
          <cell r="U50">
            <v>1</v>
          </cell>
        </row>
        <row r="51">
          <cell r="U51">
            <v>1</v>
          </cell>
        </row>
        <row r="52">
          <cell r="U52">
            <v>1</v>
          </cell>
        </row>
        <row r="53">
          <cell r="U53">
            <v>1</v>
          </cell>
        </row>
        <row r="54">
          <cell r="U54">
            <v>1</v>
          </cell>
        </row>
        <row r="55">
          <cell r="U55">
            <v>1</v>
          </cell>
        </row>
        <row r="56">
          <cell r="U56">
            <v>1</v>
          </cell>
        </row>
        <row r="57">
          <cell r="U57">
            <v>1</v>
          </cell>
        </row>
        <row r="58">
          <cell r="U58">
            <v>1</v>
          </cell>
        </row>
        <row r="59">
          <cell r="U59">
            <v>1</v>
          </cell>
        </row>
        <row r="60">
          <cell r="U6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消防費"/>
      <sheetName val="道路橋りょう費"/>
      <sheetName val="港湾費（港湾）"/>
      <sheetName val="港湾費（漁港）"/>
      <sheetName val="都市計画費"/>
      <sheetName val="公園費（人口）"/>
      <sheetName val="公園費（公園面積）"/>
      <sheetName val="下水道費"/>
      <sheetName val="その他土木費"/>
      <sheetName val="小学校費（児童数）"/>
      <sheetName val="小学校費（学級数）"/>
      <sheetName val="小学校費（学校数）"/>
      <sheetName val="中学校費（生徒数）"/>
      <sheetName val="中学校費（学級数）"/>
      <sheetName val="中学校費（学校数）"/>
      <sheetName val="高校費（教員数）"/>
      <sheetName val="高校費（生徒数）"/>
      <sheetName val="その他教育費（人口）"/>
      <sheetName val="その他教育費（幼児数）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</sheetNames>
    <sheetDataSet>
      <sheetData sheetId="19">
        <row r="6">
          <cell r="U6">
            <v>1</v>
          </cell>
        </row>
        <row r="7">
          <cell r="U7">
            <v>1</v>
          </cell>
        </row>
        <row r="8">
          <cell r="U8">
            <v>1</v>
          </cell>
        </row>
        <row r="9">
          <cell r="U9">
            <v>1</v>
          </cell>
        </row>
        <row r="10">
          <cell r="U10">
            <v>1</v>
          </cell>
        </row>
        <row r="11">
          <cell r="U11">
            <v>1</v>
          </cell>
        </row>
        <row r="12">
          <cell r="U12">
            <v>1</v>
          </cell>
        </row>
        <row r="13">
          <cell r="U13">
            <v>1</v>
          </cell>
        </row>
        <row r="14">
          <cell r="U14">
            <v>1</v>
          </cell>
        </row>
        <row r="15">
          <cell r="U15">
            <v>1</v>
          </cell>
        </row>
        <row r="16">
          <cell r="U16">
            <v>1</v>
          </cell>
        </row>
        <row r="17">
          <cell r="U17">
            <v>1</v>
          </cell>
        </row>
        <row r="18">
          <cell r="U18">
            <v>1</v>
          </cell>
        </row>
        <row r="19">
          <cell r="U19">
            <v>1</v>
          </cell>
        </row>
        <row r="20">
          <cell r="U20">
            <v>1</v>
          </cell>
        </row>
        <row r="21">
          <cell r="U21">
            <v>1</v>
          </cell>
        </row>
        <row r="22">
          <cell r="U22">
            <v>1</v>
          </cell>
        </row>
        <row r="23">
          <cell r="U23">
            <v>1</v>
          </cell>
        </row>
        <row r="24">
          <cell r="U24">
            <v>1</v>
          </cell>
        </row>
        <row r="25">
          <cell r="U25">
            <v>2</v>
          </cell>
        </row>
        <row r="26">
          <cell r="U26">
            <v>2</v>
          </cell>
        </row>
        <row r="27">
          <cell r="U27">
            <v>2</v>
          </cell>
        </row>
        <row r="28">
          <cell r="U28">
            <v>1</v>
          </cell>
        </row>
        <row r="29">
          <cell r="U29">
            <v>1</v>
          </cell>
        </row>
        <row r="30">
          <cell r="U30">
            <v>1</v>
          </cell>
        </row>
        <row r="31">
          <cell r="U31">
            <v>1</v>
          </cell>
        </row>
        <row r="32">
          <cell r="U32">
            <v>1</v>
          </cell>
        </row>
        <row r="33">
          <cell r="U33">
            <v>1</v>
          </cell>
        </row>
        <row r="34">
          <cell r="U34">
            <v>1</v>
          </cell>
        </row>
        <row r="35">
          <cell r="U35">
            <v>1</v>
          </cell>
        </row>
        <row r="36">
          <cell r="U36">
            <v>1</v>
          </cell>
        </row>
        <row r="37">
          <cell r="U37">
            <v>1</v>
          </cell>
        </row>
        <row r="38">
          <cell r="U38">
            <v>1</v>
          </cell>
        </row>
        <row r="39">
          <cell r="U39">
            <v>1</v>
          </cell>
        </row>
        <row r="40">
          <cell r="U40">
            <v>1</v>
          </cell>
        </row>
        <row r="41">
          <cell r="U41">
            <v>1</v>
          </cell>
        </row>
        <row r="42">
          <cell r="U42">
            <v>1</v>
          </cell>
        </row>
        <row r="43">
          <cell r="U43">
            <v>1</v>
          </cell>
        </row>
        <row r="44">
          <cell r="U44">
            <v>1</v>
          </cell>
        </row>
        <row r="45">
          <cell r="U45">
            <v>1</v>
          </cell>
        </row>
        <row r="46">
          <cell r="U46">
            <v>1</v>
          </cell>
        </row>
        <row r="47">
          <cell r="U47">
            <v>1</v>
          </cell>
        </row>
        <row r="48">
          <cell r="U48">
            <v>1</v>
          </cell>
        </row>
        <row r="49">
          <cell r="U49">
            <v>1</v>
          </cell>
        </row>
        <row r="50">
          <cell r="U50">
            <v>1</v>
          </cell>
        </row>
        <row r="51">
          <cell r="U51">
            <v>1</v>
          </cell>
        </row>
        <row r="52">
          <cell r="U52">
            <v>1</v>
          </cell>
        </row>
        <row r="53">
          <cell r="U53">
            <v>1</v>
          </cell>
        </row>
        <row r="54">
          <cell r="U54">
            <v>1</v>
          </cell>
        </row>
        <row r="55">
          <cell r="U55">
            <v>1</v>
          </cell>
        </row>
        <row r="56">
          <cell r="U56">
            <v>1</v>
          </cell>
        </row>
        <row r="57">
          <cell r="U57">
            <v>1</v>
          </cell>
        </row>
        <row r="58">
          <cell r="U58">
            <v>1</v>
          </cell>
        </row>
        <row r="59">
          <cell r="U59">
            <v>1</v>
          </cell>
        </row>
        <row r="60">
          <cell r="U6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6"/>
  <sheetViews>
    <sheetView tabSelected="1" zoomScaleSheetLayoutView="100" workbookViewId="0" topLeftCell="A1">
      <selection activeCell="E26" sqref="E26"/>
    </sheetView>
  </sheetViews>
  <sheetFormatPr defaultColWidth="9.140625" defaultRowHeight="16.5" customHeight="1"/>
  <cols>
    <col min="1" max="1" width="3.57421875" style="3" customWidth="1"/>
    <col min="2" max="2" width="12.57421875" style="2" bestFit="1" customWidth="1"/>
    <col min="3" max="3" width="3.57421875" style="3" customWidth="1"/>
    <col min="4" max="7" width="17.140625" style="3" customWidth="1"/>
    <col min="8" max="8" width="15.8515625" style="3" customWidth="1"/>
    <col min="9" max="16384" width="10.28125" style="3" customWidth="1"/>
  </cols>
  <sheetData>
    <row r="1" ht="16.5" customHeight="1">
      <c r="A1" s="1"/>
    </row>
    <row r="2" spans="3:6" ht="16.5" customHeight="1">
      <c r="C2" s="1"/>
      <c r="D2" s="4" t="s">
        <v>99</v>
      </c>
      <c r="E2" s="1"/>
      <c r="F2" s="1"/>
    </row>
    <row r="3" spans="3:6" ht="13.5" customHeight="1">
      <c r="C3" s="1"/>
      <c r="D3" s="4"/>
      <c r="E3" s="1"/>
      <c r="F3" s="1"/>
    </row>
    <row r="4" spans="1:7" ht="16.5" customHeight="1" thickBot="1">
      <c r="A4" s="5"/>
      <c r="B4" s="5"/>
      <c r="C4" s="6"/>
      <c r="D4" s="6"/>
      <c r="E4" s="6"/>
      <c r="F4" s="6"/>
      <c r="G4" s="7" t="s">
        <v>0</v>
      </c>
    </row>
    <row r="5" spans="1:7" s="13" customFormat="1" ht="16.5" customHeight="1">
      <c r="A5" s="8"/>
      <c r="B5" s="192" t="s">
        <v>1</v>
      </c>
      <c r="C5" s="9"/>
      <c r="D5" s="10" t="s">
        <v>74</v>
      </c>
      <c r="E5" s="11" t="s">
        <v>45</v>
      </c>
      <c r="F5" s="11" t="s">
        <v>2</v>
      </c>
      <c r="G5" s="12" t="s">
        <v>3</v>
      </c>
    </row>
    <row r="6" spans="1:7" ht="16.5" customHeight="1" thickBot="1">
      <c r="A6" s="14"/>
      <c r="B6" s="193"/>
      <c r="C6" s="15"/>
      <c r="D6" s="16" t="s">
        <v>4</v>
      </c>
      <c r="E6" s="17" t="s">
        <v>46</v>
      </c>
      <c r="F6" s="17" t="s">
        <v>5</v>
      </c>
      <c r="G6" s="18" t="s">
        <v>6</v>
      </c>
    </row>
    <row r="7" spans="1:7" ht="16.5" customHeight="1">
      <c r="A7" s="19"/>
      <c r="B7" s="20" t="s">
        <v>7</v>
      </c>
      <c r="C7" s="21"/>
      <c r="D7" s="173">
        <v>4934720</v>
      </c>
      <c r="E7" s="22">
        <v>4780320</v>
      </c>
      <c r="F7" s="22">
        <f>D7-E7</f>
        <v>154400</v>
      </c>
      <c r="G7" s="23">
        <f>F7/E7*100</f>
        <v>3.2299092947752452</v>
      </c>
    </row>
    <row r="8" spans="1:7" ht="16.5" customHeight="1">
      <c r="A8" s="24"/>
      <c r="B8" s="25" t="s">
        <v>8</v>
      </c>
      <c r="C8" s="26"/>
      <c r="D8" s="174">
        <v>3173460</v>
      </c>
      <c r="E8" s="27">
        <v>3105335</v>
      </c>
      <c r="F8" s="27">
        <f aca="true" t="shared" si="0" ref="F8:F33">D8-E8</f>
        <v>68125</v>
      </c>
      <c r="G8" s="28">
        <f aca="true" t="shared" si="1" ref="G8:G33">F8/E8*100</f>
        <v>2.193805177219205</v>
      </c>
    </row>
    <row r="9" spans="1:7" ht="16.5" customHeight="1">
      <c r="A9" s="24"/>
      <c r="B9" s="25" t="s">
        <v>9</v>
      </c>
      <c r="C9" s="26"/>
      <c r="D9" s="174">
        <v>2916150</v>
      </c>
      <c r="E9" s="27">
        <v>2889959</v>
      </c>
      <c r="F9" s="27">
        <f t="shared" si="0"/>
        <v>26191</v>
      </c>
      <c r="G9" s="28">
        <f t="shared" si="1"/>
        <v>0.9062758329789453</v>
      </c>
    </row>
    <row r="10" spans="1:7" ht="16.5" customHeight="1">
      <c r="A10" s="24"/>
      <c r="B10" s="25" t="s">
        <v>10</v>
      </c>
      <c r="C10" s="26"/>
      <c r="D10" s="174">
        <v>2694654</v>
      </c>
      <c r="E10" s="27">
        <v>2609744</v>
      </c>
      <c r="F10" s="27">
        <f t="shared" si="0"/>
        <v>84910</v>
      </c>
      <c r="G10" s="28">
        <f t="shared" si="1"/>
        <v>3.253575829659921</v>
      </c>
    </row>
    <row r="11" spans="1:7" ht="16.5" customHeight="1">
      <c r="A11" s="24"/>
      <c r="B11" s="29" t="s">
        <v>11</v>
      </c>
      <c r="C11" s="26"/>
      <c r="D11" s="174">
        <v>6342111</v>
      </c>
      <c r="E11" s="27">
        <v>6041863</v>
      </c>
      <c r="F11" s="27">
        <f t="shared" si="0"/>
        <v>300248</v>
      </c>
      <c r="G11" s="28">
        <f t="shared" si="1"/>
        <v>4.969460578632782</v>
      </c>
    </row>
    <row r="12" spans="1:7" ht="16.5" customHeight="1">
      <c r="A12" s="24"/>
      <c r="B12" s="29" t="s">
        <v>12</v>
      </c>
      <c r="C12" s="26"/>
      <c r="D12" s="174">
        <v>6633810</v>
      </c>
      <c r="E12" s="27">
        <v>6318498</v>
      </c>
      <c r="F12" s="27">
        <f t="shared" si="0"/>
        <v>315312</v>
      </c>
      <c r="G12" s="28">
        <f t="shared" si="1"/>
        <v>4.990299909883646</v>
      </c>
    </row>
    <row r="13" spans="1:7" ht="16.5" customHeight="1">
      <c r="A13" s="24"/>
      <c r="B13" s="29" t="s">
        <v>13</v>
      </c>
      <c r="C13" s="26"/>
      <c r="D13" s="174">
        <v>7392291</v>
      </c>
      <c r="E13" s="27">
        <v>7125681</v>
      </c>
      <c r="F13" s="27">
        <f t="shared" si="0"/>
        <v>266610</v>
      </c>
      <c r="G13" s="28">
        <f t="shared" si="1"/>
        <v>3.74153712466219</v>
      </c>
    </row>
    <row r="14" spans="1:7" ht="16.5" customHeight="1">
      <c r="A14" s="24"/>
      <c r="B14" s="29" t="s">
        <v>14</v>
      </c>
      <c r="C14" s="26"/>
      <c r="D14" s="174">
        <v>11399697</v>
      </c>
      <c r="E14" s="27">
        <v>10747324</v>
      </c>
      <c r="F14" s="27">
        <f t="shared" si="0"/>
        <v>652373</v>
      </c>
      <c r="G14" s="28">
        <f t="shared" si="1"/>
        <v>6.070097077188703</v>
      </c>
    </row>
    <row r="15" spans="1:7" ht="16.5" customHeight="1">
      <c r="A15" s="24"/>
      <c r="B15" s="25" t="s">
        <v>15</v>
      </c>
      <c r="C15" s="26"/>
      <c r="D15" s="174">
        <v>1502601</v>
      </c>
      <c r="E15" s="27">
        <v>1461844</v>
      </c>
      <c r="F15" s="27">
        <f t="shared" si="0"/>
        <v>40757</v>
      </c>
      <c r="G15" s="28">
        <f t="shared" si="1"/>
        <v>2.788053992081234</v>
      </c>
    </row>
    <row r="16" spans="1:7" ht="16.5" customHeight="1">
      <c r="A16" s="24"/>
      <c r="B16" s="25" t="s">
        <v>16</v>
      </c>
      <c r="C16" s="26"/>
      <c r="D16" s="174">
        <v>1255981</v>
      </c>
      <c r="E16" s="27">
        <v>1170501</v>
      </c>
      <c r="F16" s="27">
        <f t="shared" si="0"/>
        <v>85480</v>
      </c>
      <c r="G16" s="28">
        <f t="shared" si="1"/>
        <v>7.302855785684933</v>
      </c>
    </row>
    <row r="17" spans="1:7" ht="16.5" customHeight="1">
      <c r="A17" s="24"/>
      <c r="B17" s="25" t="s">
        <v>17</v>
      </c>
      <c r="C17" s="26"/>
      <c r="D17" s="174">
        <v>1268150</v>
      </c>
      <c r="E17" s="27">
        <v>1203861</v>
      </c>
      <c r="F17" s="27">
        <f t="shared" si="0"/>
        <v>64289</v>
      </c>
      <c r="G17" s="28">
        <f t="shared" si="1"/>
        <v>5.3402344622842675</v>
      </c>
    </row>
    <row r="18" spans="1:7" ht="16.5" customHeight="1">
      <c r="A18" s="24"/>
      <c r="B18" s="25" t="s">
        <v>18</v>
      </c>
      <c r="C18" s="26"/>
      <c r="D18" s="174">
        <v>1994437</v>
      </c>
      <c r="E18" s="27">
        <v>1879338</v>
      </c>
      <c r="F18" s="27">
        <f t="shared" si="0"/>
        <v>115099</v>
      </c>
      <c r="G18" s="28">
        <f t="shared" si="1"/>
        <v>6.124443820111124</v>
      </c>
    </row>
    <row r="19" spans="1:7" ht="16.5" customHeight="1">
      <c r="A19" s="24"/>
      <c r="B19" s="25" t="s">
        <v>19</v>
      </c>
      <c r="C19" s="26"/>
      <c r="D19" s="174">
        <v>2079160</v>
      </c>
      <c r="E19" s="27">
        <v>1987813</v>
      </c>
      <c r="F19" s="27">
        <f t="shared" si="0"/>
        <v>91347</v>
      </c>
      <c r="G19" s="28">
        <f t="shared" si="1"/>
        <v>4.595351776047345</v>
      </c>
    </row>
    <row r="20" spans="1:7" ht="16.5" customHeight="1">
      <c r="A20" s="24"/>
      <c r="B20" s="29" t="s">
        <v>20</v>
      </c>
      <c r="C20" s="26"/>
      <c r="D20" s="174">
        <v>5104356</v>
      </c>
      <c r="E20" s="27">
        <v>4905392</v>
      </c>
      <c r="F20" s="27">
        <f t="shared" si="0"/>
        <v>198964</v>
      </c>
      <c r="G20" s="28">
        <f t="shared" si="1"/>
        <v>4.056026511234983</v>
      </c>
    </row>
    <row r="21" spans="1:7" ht="16.5" customHeight="1">
      <c r="A21" s="24"/>
      <c r="B21" s="25" t="s">
        <v>21</v>
      </c>
      <c r="C21" s="26"/>
      <c r="D21" s="174">
        <v>1415853</v>
      </c>
      <c r="E21" s="27">
        <v>1332935</v>
      </c>
      <c r="F21" s="27">
        <f t="shared" si="0"/>
        <v>82918</v>
      </c>
      <c r="G21" s="28">
        <f t="shared" si="1"/>
        <v>6.220708436645448</v>
      </c>
    </row>
    <row r="22" spans="1:7" ht="16.5" customHeight="1">
      <c r="A22" s="24"/>
      <c r="B22" s="29" t="s">
        <v>22</v>
      </c>
      <c r="C22" s="26"/>
      <c r="D22" s="174">
        <v>2641558</v>
      </c>
      <c r="E22" s="27">
        <v>2476078</v>
      </c>
      <c r="F22" s="27">
        <f t="shared" si="0"/>
        <v>165480</v>
      </c>
      <c r="G22" s="28">
        <f t="shared" si="1"/>
        <v>6.6831497230701125</v>
      </c>
    </row>
    <row r="23" spans="1:7" ht="16.5" customHeight="1">
      <c r="A23" s="24"/>
      <c r="B23" s="29" t="s">
        <v>23</v>
      </c>
      <c r="C23" s="26"/>
      <c r="D23" s="174">
        <v>4310195</v>
      </c>
      <c r="E23" s="27">
        <v>4123859</v>
      </c>
      <c r="F23" s="27">
        <f t="shared" si="0"/>
        <v>186336</v>
      </c>
      <c r="G23" s="28">
        <f t="shared" si="1"/>
        <v>4.51848620430524</v>
      </c>
    </row>
    <row r="24" spans="1:7" ht="16.5" customHeight="1">
      <c r="A24" s="24"/>
      <c r="B24" s="25" t="s">
        <v>24</v>
      </c>
      <c r="C24" s="26"/>
      <c r="D24" s="174">
        <v>0</v>
      </c>
      <c r="E24" s="27">
        <v>0</v>
      </c>
      <c r="F24" s="27">
        <f t="shared" si="0"/>
        <v>0</v>
      </c>
      <c r="G24" s="123">
        <v>0</v>
      </c>
    </row>
    <row r="25" spans="1:7" ht="16.5" customHeight="1">
      <c r="A25" s="24"/>
      <c r="B25" s="25" t="s">
        <v>25</v>
      </c>
      <c r="C25" s="26"/>
      <c r="D25" s="174">
        <v>544623</v>
      </c>
      <c r="E25" s="27">
        <v>459143</v>
      </c>
      <c r="F25" s="27">
        <f t="shared" si="0"/>
        <v>85480</v>
      </c>
      <c r="G25" s="28">
        <f t="shared" si="1"/>
        <v>18.617293522932943</v>
      </c>
    </row>
    <row r="26" spans="1:7" ht="16.5" customHeight="1">
      <c r="A26" s="24"/>
      <c r="B26" s="25" t="s">
        <v>26</v>
      </c>
      <c r="C26" s="26"/>
      <c r="D26" s="174">
        <v>1202234</v>
      </c>
      <c r="E26" s="27">
        <v>1145930</v>
      </c>
      <c r="F26" s="27">
        <f t="shared" si="0"/>
        <v>56304</v>
      </c>
      <c r="G26" s="28">
        <f t="shared" si="1"/>
        <v>4.913389124990183</v>
      </c>
    </row>
    <row r="27" spans="1:7" ht="16.5" customHeight="1">
      <c r="A27" s="24"/>
      <c r="B27" s="25" t="s">
        <v>27</v>
      </c>
      <c r="C27" s="26"/>
      <c r="D27" s="174">
        <v>1314056</v>
      </c>
      <c r="E27" s="27">
        <v>1284669</v>
      </c>
      <c r="F27" s="27">
        <f t="shared" si="0"/>
        <v>29387</v>
      </c>
      <c r="G27" s="28">
        <f t="shared" si="1"/>
        <v>2.287515305498926</v>
      </c>
    </row>
    <row r="28" spans="1:7" ht="16.5" customHeight="1">
      <c r="A28" s="24"/>
      <c r="B28" s="25" t="s">
        <v>28</v>
      </c>
      <c r="C28" s="26"/>
      <c r="D28" s="174">
        <v>1425041</v>
      </c>
      <c r="E28" s="27">
        <v>1402377</v>
      </c>
      <c r="F28" s="27">
        <f t="shared" si="0"/>
        <v>22664</v>
      </c>
      <c r="G28" s="28">
        <f t="shared" si="1"/>
        <v>1.6161132134939464</v>
      </c>
    </row>
    <row r="29" spans="1:7" ht="16.5" customHeight="1">
      <c r="A29" s="24"/>
      <c r="B29" s="29" t="s">
        <v>29</v>
      </c>
      <c r="C29" s="26"/>
      <c r="D29" s="174">
        <v>3760915</v>
      </c>
      <c r="E29" s="27">
        <v>3654635</v>
      </c>
      <c r="F29" s="27">
        <f t="shared" si="0"/>
        <v>106280</v>
      </c>
      <c r="G29" s="28">
        <f t="shared" si="1"/>
        <v>2.9080879485913096</v>
      </c>
    </row>
    <row r="30" spans="1:7" ht="16.5" customHeight="1" thickBot="1">
      <c r="A30" s="36"/>
      <c r="B30" s="37" t="s">
        <v>30</v>
      </c>
      <c r="C30" s="38"/>
      <c r="D30" s="175">
        <v>3411028</v>
      </c>
      <c r="E30" s="39">
        <v>3222850</v>
      </c>
      <c r="F30" s="39">
        <f t="shared" si="0"/>
        <v>188178</v>
      </c>
      <c r="G30" s="40">
        <f t="shared" si="1"/>
        <v>5.838869323735203</v>
      </c>
    </row>
    <row r="31" spans="1:7" ht="16.5" customHeight="1">
      <c r="A31" s="41"/>
      <c r="B31" s="42" t="s">
        <v>31</v>
      </c>
      <c r="C31" s="43"/>
      <c r="D31" s="44">
        <f>SUM(D7:D14)</f>
        <v>45486893</v>
      </c>
      <c r="E31" s="44">
        <f>SUM(E7:E14)</f>
        <v>43618724</v>
      </c>
      <c r="F31" s="45">
        <f t="shared" si="0"/>
        <v>1868169</v>
      </c>
      <c r="G31" s="46">
        <f t="shared" si="1"/>
        <v>4.282951972643675</v>
      </c>
    </row>
    <row r="32" spans="1:7" ht="16.5" customHeight="1">
      <c r="A32" s="30"/>
      <c r="B32" s="31" t="s">
        <v>32</v>
      </c>
      <c r="C32" s="32"/>
      <c r="D32" s="33">
        <f>SUM(D15:D30)</f>
        <v>33230188</v>
      </c>
      <c r="E32" s="33">
        <f>SUM(E15:E30)</f>
        <v>31711225</v>
      </c>
      <c r="F32" s="34">
        <f t="shared" si="0"/>
        <v>1518963</v>
      </c>
      <c r="G32" s="47">
        <f t="shared" si="1"/>
        <v>4.789985249702589</v>
      </c>
    </row>
    <row r="33" spans="1:7" ht="16.5" customHeight="1" thickBot="1">
      <c r="A33" s="48"/>
      <c r="B33" s="49" t="s">
        <v>33</v>
      </c>
      <c r="C33" s="50"/>
      <c r="D33" s="51">
        <f>SUM(D31,D32)</f>
        <v>78717081</v>
      </c>
      <c r="E33" s="51">
        <f>SUM(E31:E32)</f>
        <v>75329949</v>
      </c>
      <c r="F33" s="52">
        <f t="shared" si="0"/>
        <v>3387132</v>
      </c>
      <c r="G33" s="53">
        <f t="shared" si="1"/>
        <v>4.496394919900981</v>
      </c>
    </row>
    <row r="34" spans="2:7" ht="16.5" customHeight="1">
      <c r="B34" s="1" t="s">
        <v>75</v>
      </c>
      <c r="G34" s="54"/>
    </row>
    <row r="35" ht="16.5" customHeight="1">
      <c r="B35" s="1"/>
    </row>
    <row r="36" ht="16.5" customHeight="1">
      <c r="A36" s="1"/>
    </row>
  </sheetData>
  <mergeCells count="1">
    <mergeCell ref="B5:B6"/>
  </mergeCells>
  <printOptions/>
  <pageMargins left="0.8661417322834646" right="0.3937007874015748" top="0.7874015748031497" bottom="1.6535433070866143" header="0.5905511811023623" footer="0.1968503937007874"/>
  <pageSetup firstPageNumber="1" useFirstPageNumber="1" horizontalDpi="600" verticalDpi="600" orientation="portrait" paperSize="9" scale="10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G37"/>
  <sheetViews>
    <sheetView zoomScaleSheetLayoutView="100" workbookViewId="0" topLeftCell="A16">
      <selection activeCell="E37" sqref="E37"/>
    </sheetView>
  </sheetViews>
  <sheetFormatPr defaultColWidth="9.140625" defaultRowHeight="16.5" customHeight="1"/>
  <cols>
    <col min="1" max="1" width="3.421875" style="3" customWidth="1"/>
    <col min="2" max="2" width="12.57421875" style="2" bestFit="1" customWidth="1"/>
    <col min="3" max="3" width="3.57421875" style="3" customWidth="1"/>
    <col min="4" max="7" width="17.140625" style="3" customWidth="1"/>
    <col min="8" max="16384" width="10.28125" style="3" customWidth="1"/>
  </cols>
  <sheetData>
    <row r="1" ht="16.5" customHeight="1">
      <c r="A1" s="1"/>
    </row>
    <row r="2" spans="3:6" ht="16.5" customHeight="1">
      <c r="C2" s="55" t="s">
        <v>76</v>
      </c>
      <c r="E2" s="1"/>
      <c r="F2" s="1"/>
    </row>
    <row r="3" spans="3:6" ht="12.75" customHeight="1">
      <c r="C3" s="1"/>
      <c r="D3" s="55"/>
      <c r="E3" s="1"/>
      <c r="F3" s="1"/>
    </row>
    <row r="4" spans="1:7" ht="16.5" customHeight="1" thickBot="1">
      <c r="A4" s="5"/>
      <c r="B4" s="5"/>
      <c r="C4" s="6"/>
      <c r="D4" s="6"/>
      <c r="E4" s="6"/>
      <c r="F4" s="6"/>
      <c r="G4" s="7" t="s">
        <v>0</v>
      </c>
    </row>
    <row r="5" spans="1:7" s="13" customFormat="1" ht="16.5" customHeight="1">
      <c r="A5" s="8"/>
      <c r="B5" s="192" t="s">
        <v>34</v>
      </c>
      <c r="C5" s="9"/>
      <c r="D5" s="10" t="s">
        <v>74</v>
      </c>
      <c r="E5" s="11" t="s">
        <v>45</v>
      </c>
      <c r="F5" s="11" t="s">
        <v>2</v>
      </c>
      <c r="G5" s="12" t="s">
        <v>3</v>
      </c>
    </row>
    <row r="6" spans="1:7" ht="16.5" customHeight="1" thickBot="1">
      <c r="A6" s="14"/>
      <c r="B6" s="193"/>
      <c r="C6" s="15"/>
      <c r="D6" s="16" t="s">
        <v>4</v>
      </c>
      <c r="E6" s="17" t="s">
        <v>46</v>
      </c>
      <c r="F6" s="17" t="s">
        <v>5</v>
      </c>
      <c r="G6" s="18" t="s">
        <v>6</v>
      </c>
    </row>
    <row r="7" spans="1:7" ht="16.5" customHeight="1">
      <c r="A7" s="19"/>
      <c r="B7" s="20" t="s">
        <v>7</v>
      </c>
      <c r="C7" s="21"/>
      <c r="D7" s="173">
        <v>1891438</v>
      </c>
      <c r="E7" s="22">
        <v>2019358</v>
      </c>
      <c r="F7" s="22">
        <f>D7-E7</f>
        <v>-127920</v>
      </c>
      <c r="G7" s="73">
        <f>F7/E7*100</f>
        <v>-6.334686568701538</v>
      </c>
    </row>
    <row r="8" spans="1:7" ht="16.5" customHeight="1">
      <c r="A8" s="24"/>
      <c r="B8" s="25" t="s">
        <v>8</v>
      </c>
      <c r="C8" s="26"/>
      <c r="D8" s="174">
        <v>498854</v>
      </c>
      <c r="E8" s="27">
        <v>532596</v>
      </c>
      <c r="F8" s="27">
        <f aca="true" t="shared" si="0" ref="F8:F33">D8-E8</f>
        <v>-33742</v>
      </c>
      <c r="G8" s="74">
        <f aca="true" t="shared" si="1" ref="G8:G33">F8/E8*100</f>
        <v>-6.3353836679209</v>
      </c>
    </row>
    <row r="9" spans="1:7" ht="16.5" customHeight="1">
      <c r="A9" s="24"/>
      <c r="B9" s="25" t="s">
        <v>9</v>
      </c>
      <c r="C9" s="26"/>
      <c r="D9" s="174">
        <v>347517</v>
      </c>
      <c r="E9" s="27">
        <v>371023</v>
      </c>
      <c r="F9" s="27">
        <f t="shared" si="0"/>
        <v>-23506</v>
      </c>
      <c r="G9" s="74">
        <f t="shared" si="1"/>
        <v>-6.335456292467044</v>
      </c>
    </row>
    <row r="10" spans="1:7" ht="16.5" customHeight="1">
      <c r="A10" s="24"/>
      <c r="B10" s="25" t="s">
        <v>10</v>
      </c>
      <c r="C10" s="26"/>
      <c r="D10" s="174">
        <v>741297</v>
      </c>
      <c r="E10" s="27">
        <v>791432</v>
      </c>
      <c r="F10" s="27">
        <f t="shared" si="0"/>
        <v>-50135</v>
      </c>
      <c r="G10" s="74">
        <f t="shared" si="1"/>
        <v>-6.334719849589099</v>
      </c>
    </row>
    <row r="11" spans="1:7" ht="16.5" customHeight="1">
      <c r="A11" s="24"/>
      <c r="B11" s="29" t="s">
        <v>11</v>
      </c>
      <c r="C11" s="26"/>
      <c r="D11" s="174">
        <v>554326</v>
      </c>
      <c r="E11" s="27">
        <v>591828</v>
      </c>
      <c r="F11" s="27">
        <f t="shared" si="0"/>
        <v>-37502</v>
      </c>
      <c r="G11" s="74">
        <f t="shared" si="1"/>
        <v>-6.3366383476280275</v>
      </c>
    </row>
    <row r="12" spans="1:7" ht="16.5" customHeight="1">
      <c r="A12" s="24"/>
      <c r="B12" s="29" t="s">
        <v>12</v>
      </c>
      <c r="C12" s="26"/>
      <c r="D12" s="174">
        <v>572014</v>
      </c>
      <c r="E12" s="27">
        <v>610696</v>
      </c>
      <c r="F12" s="27">
        <f t="shared" si="0"/>
        <v>-38682</v>
      </c>
      <c r="G12" s="74">
        <f t="shared" si="1"/>
        <v>-6.334084388959482</v>
      </c>
    </row>
    <row r="13" spans="1:7" ht="16.5" customHeight="1">
      <c r="A13" s="24"/>
      <c r="B13" s="29" t="s">
        <v>13</v>
      </c>
      <c r="C13" s="26"/>
      <c r="D13" s="174">
        <v>496422</v>
      </c>
      <c r="E13" s="27">
        <v>529991</v>
      </c>
      <c r="F13" s="27">
        <f t="shared" si="0"/>
        <v>-33569</v>
      </c>
      <c r="G13" s="74">
        <f t="shared" si="1"/>
        <v>-6.333881141377873</v>
      </c>
    </row>
    <row r="14" spans="1:7" ht="16.5" customHeight="1">
      <c r="A14" s="24"/>
      <c r="B14" s="29" t="s">
        <v>14</v>
      </c>
      <c r="C14" s="26"/>
      <c r="D14" s="174">
        <v>613861</v>
      </c>
      <c r="E14" s="27">
        <v>655384</v>
      </c>
      <c r="F14" s="27">
        <f t="shared" si="0"/>
        <v>-41523</v>
      </c>
      <c r="G14" s="74">
        <f t="shared" si="1"/>
        <v>-6.335674963075083</v>
      </c>
    </row>
    <row r="15" spans="1:7" ht="16.5" customHeight="1">
      <c r="A15" s="24"/>
      <c r="B15" s="25" t="s">
        <v>15</v>
      </c>
      <c r="C15" s="26"/>
      <c r="D15" s="174">
        <v>114795</v>
      </c>
      <c r="E15" s="27">
        <v>122560</v>
      </c>
      <c r="F15" s="27">
        <f t="shared" si="0"/>
        <v>-7765</v>
      </c>
      <c r="G15" s="74">
        <f t="shared" si="1"/>
        <v>-6.335672323759792</v>
      </c>
    </row>
    <row r="16" spans="1:7" ht="16.5" customHeight="1">
      <c r="A16" s="24"/>
      <c r="B16" s="25" t="s">
        <v>16</v>
      </c>
      <c r="C16" s="26"/>
      <c r="D16" s="174">
        <v>60009</v>
      </c>
      <c r="E16" s="27">
        <v>64068</v>
      </c>
      <c r="F16" s="27">
        <f t="shared" si="0"/>
        <v>-4059</v>
      </c>
      <c r="G16" s="74">
        <f t="shared" si="1"/>
        <v>-6.335456077917214</v>
      </c>
    </row>
    <row r="17" spans="1:7" ht="16.5" customHeight="1">
      <c r="A17" s="24"/>
      <c r="B17" s="25" t="s">
        <v>17</v>
      </c>
      <c r="C17" s="26"/>
      <c r="D17" s="174">
        <v>67076</v>
      </c>
      <c r="E17" s="27">
        <v>71607</v>
      </c>
      <c r="F17" s="27">
        <f t="shared" si="0"/>
        <v>-4531</v>
      </c>
      <c r="G17" s="74">
        <f t="shared" si="1"/>
        <v>-6.327593671009818</v>
      </c>
    </row>
    <row r="18" spans="1:7" ht="16.5" customHeight="1">
      <c r="A18" s="24"/>
      <c r="B18" s="25" t="s">
        <v>18</v>
      </c>
      <c r="C18" s="26"/>
      <c r="D18" s="174">
        <v>237770</v>
      </c>
      <c r="E18" s="27">
        <v>253844</v>
      </c>
      <c r="F18" s="27">
        <f t="shared" si="0"/>
        <v>-16074</v>
      </c>
      <c r="G18" s="74">
        <f t="shared" si="1"/>
        <v>-6.332235546240998</v>
      </c>
    </row>
    <row r="19" spans="1:7" ht="16.5" customHeight="1">
      <c r="A19" s="24"/>
      <c r="B19" s="25" t="s">
        <v>19</v>
      </c>
      <c r="C19" s="26"/>
      <c r="D19" s="174">
        <v>132063</v>
      </c>
      <c r="E19" s="27">
        <v>140999</v>
      </c>
      <c r="F19" s="27">
        <f t="shared" si="0"/>
        <v>-8936</v>
      </c>
      <c r="G19" s="74">
        <f t="shared" si="1"/>
        <v>-6.3376336002383</v>
      </c>
    </row>
    <row r="20" spans="1:7" ht="16.5" customHeight="1">
      <c r="A20" s="24"/>
      <c r="B20" s="29" t="s">
        <v>20</v>
      </c>
      <c r="C20" s="26"/>
      <c r="D20" s="174">
        <v>335592</v>
      </c>
      <c r="E20" s="27">
        <v>358290</v>
      </c>
      <c r="F20" s="27">
        <f t="shared" si="0"/>
        <v>-22698</v>
      </c>
      <c r="G20" s="74">
        <f t="shared" si="1"/>
        <v>-6.335091685506154</v>
      </c>
    </row>
    <row r="21" spans="1:7" ht="16.5" customHeight="1">
      <c r="A21" s="24"/>
      <c r="B21" s="25" t="s">
        <v>21</v>
      </c>
      <c r="C21" s="26"/>
      <c r="D21" s="174">
        <v>103686</v>
      </c>
      <c r="E21" s="27">
        <v>110702</v>
      </c>
      <c r="F21" s="27">
        <f t="shared" si="0"/>
        <v>-7016</v>
      </c>
      <c r="G21" s="74">
        <f t="shared" si="1"/>
        <v>-6.337735542266626</v>
      </c>
    </row>
    <row r="22" spans="1:7" ht="16.5" customHeight="1">
      <c r="A22" s="24"/>
      <c r="B22" s="29" t="s">
        <v>22</v>
      </c>
      <c r="C22" s="26"/>
      <c r="D22" s="174">
        <v>182938</v>
      </c>
      <c r="E22" s="27">
        <v>195303</v>
      </c>
      <c r="F22" s="27">
        <f t="shared" si="0"/>
        <v>-12365</v>
      </c>
      <c r="G22" s="74">
        <f t="shared" si="1"/>
        <v>-6.331187948981838</v>
      </c>
    </row>
    <row r="23" spans="1:7" ht="16.5" customHeight="1">
      <c r="A23" s="24"/>
      <c r="B23" s="29" t="s">
        <v>35</v>
      </c>
      <c r="C23" s="26"/>
      <c r="D23" s="174">
        <v>262319</v>
      </c>
      <c r="E23" s="27">
        <v>280067</v>
      </c>
      <c r="F23" s="27">
        <f t="shared" si="0"/>
        <v>-17748</v>
      </c>
      <c r="G23" s="74">
        <f t="shared" si="1"/>
        <v>-6.3370550618244925</v>
      </c>
    </row>
    <row r="24" spans="1:7" ht="16.5" customHeight="1">
      <c r="A24" s="24"/>
      <c r="B24" s="25" t="s">
        <v>24</v>
      </c>
      <c r="C24" s="26"/>
      <c r="D24" s="174">
        <v>171540</v>
      </c>
      <c r="E24" s="27">
        <v>183146</v>
      </c>
      <c r="F24" s="27">
        <f t="shared" si="0"/>
        <v>-11606</v>
      </c>
      <c r="G24" s="74">
        <f t="shared" si="1"/>
        <v>-6.3370207375536465</v>
      </c>
    </row>
    <row r="25" spans="1:7" ht="16.5" customHeight="1">
      <c r="A25" s="24"/>
      <c r="B25" s="25" t="s">
        <v>25</v>
      </c>
      <c r="C25" s="26"/>
      <c r="D25" s="174">
        <v>206199</v>
      </c>
      <c r="E25" s="27">
        <v>220147</v>
      </c>
      <c r="F25" s="27">
        <f t="shared" si="0"/>
        <v>-13948</v>
      </c>
      <c r="G25" s="74">
        <f t="shared" si="1"/>
        <v>-6.3357665559830485</v>
      </c>
    </row>
    <row r="26" spans="1:7" ht="16.5" customHeight="1">
      <c r="A26" s="24"/>
      <c r="B26" s="25" t="s">
        <v>26</v>
      </c>
      <c r="C26" s="26"/>
      <c r="D26" s="174">
        <v>277247</v>
      </c>
      <c r="E26" s="27">
        <v>295999</v>
      </c>
      <c r="F26" s="27">
        <f t="shared" si="0"/>
        <v>-18752</v>
      </c>
      <c r="G26" s="74">
        <f t="shared" si="1"/>
        <v>-6.335156537691006</v>
      </c>
    </row>
    <row r="27" spans="1:7" ht="16.5" customHeight="1">
      <c r="A27" s="24"/>
      <c r="B27" s="25" t="s">
        <v>27</v>
      </c>
      <c r="C27" s="26"/>
      <c r="D27" s="174">
        <v>169085</v>
      </c>
      <c r="E27" s="27">
        <v>180516</v>
      </c>
      <c r="F27" s="27">
        <f t="shared" si="0"/>
        <v>-11431</v>
      </c>
      <c r="G27" s="74">
        <f t="shared" si="1"/>
        <v>-6.332402667907553</v>
      </c>
    </row>
    <row r="28" spans="1:7" ht="16.5" customHeight="1">
      <c r="A28" s="24"/>
      <c r="B28" s="25" t="s">
        <v>28</v>
      </c>
      <c r="C28" s="26"/>
      <c r="D28" s="174">
        <v>160737</v>
      </c>
      <c r="E28" s="27">
        <v>171605</v>
      </c>
      <c r="F28" s="27">
        <f t="shared" si="0"/>
        <v>-10868</v>
      </c>
      <c r="G28" s="74">
        <f t="shared" si="1"/>
        <v>-6.333148801025611</v>
      </c>
    </row>
    <row r="29" spans="1:7" ht="16.5" customHeight="1">
      <c r="A29" s="24"/>
      <c r="B29" s="29" t="s">
        <v>29</v>
      </c>
      <c r="C29" s="26"/>
      <c r="D29" s="174">
        <v>249564</v>
      </c>
      <c r="E29" s="27">
        <v>266448</v>
      </c>
      <c r="F29" s="27">
        <f t="shared" si="0"/>
        <v>-16884</v>
      </c>
      <c r="G29" s="74">
        <f t="shared" si="1"/>
        <v>-6.336696090794451</v>
      </c>
    </row>
    <row r="30" spans="1:7" ht="16.5" customHeight="1" thickBot="1">
      <c r="A30" s="36"/>
      <c r="B30" s="37" t="s">
        <v>30</v>
      </c>
      <c r="C30" s="38"/>
      <c r="D30" s="175">
        <v>248840</v>
      </c>
      <c r="E30" s="39">
        <v>265669</v>
      </c>
      <c r="F30" s="39">
        <f t="shared" si="0"/>
        <v>-16829</v>
      </c>
      <c r="G30" s="124">
        <f t="shared" si="1"/>
        <v>-6.334574225822358</v>
      </c>
    </row>
    <row r="31" spans="1:7" ht="16.5" customHeight="1">
      <c r="A31" s="41"/>
      <c r="B31" s="42" t="s">
        <v>31</v>
      </c>
      <c r="C31" s="43"/>
      <c r="D31" s="44">
        <f>SUM(D7:D14)</f>
        <v>5715729</v>
      </c>
      <c r="E31" s="45">
        <v>6102308</v>
      </c>
      <c r="F31" s="45">
        <f t="shared" si="0"/>
        <v>-386579</v>
      </c>
      <c r="G31" s="75">
        <f t="shared" si="1"/>
        <v>-6.334963754697403</v>
      </c>
    </row>
    <row r="32" spans="1:7" ht="16.5" customHeight="1">
      <c r="A32" s="30"/>
      <c r="B32" s="31" t="s">
        <v>32</v>
      </c>
      <c r="C32" s="32"/>
      <c r="D32" s="33">
        <f>SUM(D15:D30)</f>
        <v>2979460</v>
      </c>
      <c r="E32" s="34">
        <v>3180970</v>
      </c>
      <c r="F32" s="34">
        <f t="shared" si="0"/>
        <v>-201510</v>
      </c>
      <c r="G32" s="76">
        <f t="shared" si="1"/>
        <v>-6.33486012128376</v>
      </c>
    </row>
    <row r="33" spans="1:7" s="62" customFormat="1" ht="16.5" customHeight="1" thickBot="1">
      <c r="A33" s="57"/>
      <c r="B33" s="58" t="s">
        <v>33</v>
      </c>
      <c r="C33" s="59"/>
      <c r="D33" s="60">
        <f>SUM(D31,D32)</f>
        <v>8695189</v>
      </c>
      <c r="E33" s="61">
        <v>9283278</v>
      </c>
      <c r="F33" s="61">
        <f t="shared" si="0"/>
        <v>-588089</v>
      </c>
      <c r="G33" s="77">
        <f t="shared" si="1"/>
        <v>-6.3349282440965355</v>
      </c>
    </row>
    <row r="34" spans="2:7" ht="16.5" customHeight="1">
      <c r="B34" s="1" t="s">
        <v>75</v>
      </c>
      <c r="G34" s="54"/>
    </row>
    <row r="35" ht="16.5" customHeight="1">
      <c r="B35" s="1"/>
    </row>
    <row r="36" spans="1:3" ht="16.5" customHeight="1">
      <c r="A36" s="1"/>
      <c r="C36" s="2"/>
    </row>
    <row r="37" spans="4:7" ht="16.5" customHeight="1">
      <c r="D37" s="63"/>
      <c r="E37" s="62"/>
      <c r="F37" s="62"/>
      <c r="G37" s="64"/>
    </row>
  </sheetData>
  <mergeCells count="1">
    <mergeCell ref="B5:B6"/>
  </mergeCells>
  <printOptions horizontalCentered="1"/>
  <pageMargins left="0.57" right="0.1968503937007874" top="0.7874015748031497" bottom="0.3937007874015748" header="0.5905511811023623" footer="0.1968503937007874"/>
  <pageSetup firstPageNumber="2" useFirstPageNumber="1"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G39"/>
  <sheetViews>
    <sheetView zoomScaleSheetLayoutView="100" workbookViewId="0" topLeftCell="A13">
      <selection activeCell="D41" sqref="D41"/>
    </sheetView>
  </sheetViews>
  <sheetFormatPr defaultColWidth="9.140625" defaultRowHeight="16.5" customHeight="1"/>
  <cols>
    <col min="1" max="1" width="3.57421875" style="3" customWidth="1"/>
    <col min="2" max="2" width="12.57421875" style="2" bestFit="1" customWidth="1"/>
    <col min="3" max="3" width="3.57421875" style="3" customWidth="1"/>
    <col min="4" max="7" width="17.140625" style="3" customWidth="1"/>
    <col min="8" max="16384" width="10.28125" style="3" customWidth="1"/>
  </cols>
  <sheetData>
    <row r="1" ht="16.5" customHeight="1">
      <c r="A1" s="1"/>
    </row>
    <row r="2" spans="1:7" ht="16.5" customHeight="1">
      <c r="A2" s="194" t="s">
        <v>100</v>
      </c>
      <c r="B2" s="194"/>
      <c r="C2" s="194"/>
      <c r="D2" s="194"/>
      <c r="E2" s="194"/>
      <c r="F2" s="194"/>
      <c r="G2" s="194"/>
    </row>
    <row r="3" spans="1:6" ht="12.75" customHeight="1">
      <c r="A3" s="66"/>
      <c r="D3" s="65"/>
      <c r="E3" s="1"/>
      <c r="F3" s="1"/>
    </row>
    <row r="4" spans="1:7" ht="16.5" customHeight="1" thickBot="1">
      <c r="A4" s="5"/>
      <c r="B4" s="5"/>
      <c r="C4" s="6"/>
      <c r="D4" s="6"/>
      <c r="E4" s="6"/>
      <c r="F4" s="6"/>
      <c r="G4" s="7" t="s">
        <v>0</v>
      </c>
    </row>
    <row r="5" spans="1:7" s="13" customFormat="1" ht="16.5" customHeight="1">
      <c r="A5" s="8"/>
      <c r="B5" s="192" t="s">
        <v>34</v>
      </c>
      <c r="C5" s="9"/>
      <c r="D5" s="10" t="s">
        <v>74</v>
      </c>
      <c r="E5" s="11" t="s">
        <v>45</v>
      </c>
      <c r="F5" s="11" t="s">
        <v>2</v>
      </c>
      <c r="G5" s="12" t="s">
        <v>3</v>
      </c>
    </row>
    <row r="6" spans="1:7" ht="16.5" customHeight="1" thickBot="1">
      <c r="A6" s="14"/>
      <c r="B6" s="193"/>
      <c r="C6" s="15"/>
      <c r="D6" s="16" t="s">
        <v>4</v>
      </c>
      <c r="E6" s="17" t="s">
        <v>46</v>
      </c>
      <c r="F6" s="17" t="s">
        <v>5</v>
      </c>
      <c r="G6" s="18" t="s">
        <v>6</v>
      </c>
    </row>
    <row r="7" spans="1:7" ht="16.5" customHeight="1">
      <c r="A7" s="19"/>
      <c r="B7" s="20" t="s">
        <v>7</v>
      </c>
      <c r="C7" s="21"/>
      <c r="D7" s="125">
        <f>'臨時財政対策債'!D7+'普通交付税（当初）'!D7</f>
        <v>6826158</v>
      </c>
      <c r="E7" s="22">
        <f>'臨時財政対策債'!E7+'普通交付税（当初）'!E7</f>
        <v>6799678</v>
      </c>
      <c r="F7" s="22">
        <f>D7-E7</f>
        <v>26480</v>
      </c>
      <c r="G7" s="23">
        <f>F7/E7*100</f>
        <v>0.38943020537148965</v>
      </c>
    </row>
    <row r="8" spans="1:7" ht="16.5" customHeight="1">
      <c r="A8" s="24"/>
      <c r="B8" s="25" t="s">
        <v>8</v>
      </c>
      <c r="C8" s="26"/>
      <c r="D8" s="67">
        <f>'臨時財政対策債'!D8+'普通交付税（当初）'!D8</f>
        <v>3672314</v>
      </c>
      <c r="E8" s="27">
        <f>'臨時財政対策債'!E8+'普通交付税（当初）'!E8</f>
        <v>3637931</v>
      </c>
      <c r="F8" s="27">
        <f aca="true" t="shared" si="0" ref="F8:F30">D8-E8</f>
        <v>34383</v>
      </c>
      <c r="G8" s="28">
        <f aca="true" t="shared" si="1" ref="G8:G33">F8/E8*100</f>
        <v>0.9451251274419443</v>
      </c>
    </row>
    <row r="9" spans="1:7" ht="16.5" customHeight="1">
      <c r="A9" s="24"/>
      <c r="B9" s="25" t="s">
        <v>9</v>
      </c>
      <c r="C9" s="26"/>
      <c r="D9" s="67">
        <f>'臨時財政対策債'!D9+'普通交付税（当初）'!D9</f>
        <v>3263667</v>
      </c>
      <c r="E9" s="27">
        <f>'臨時財政対策債'!E9+'普通交付税（当初）'!E9</f>
        <v>3260982</v>
      </c>
      <c r="F9" s="27">
        <f t="shared" si="0"/>
        <v>2685</v>
      </c>
      <c r="G9" s="28">
        <f t="shared" si="1"/>
        <v>0.08233716101468821</v>
      </c>
    </row>
    <row r="10" spans="1:7" ht="16.5" customHeight="1">
      <c r="A10" s="24"/>
      <c r="B10" s="25" t="s">
        <v>10</v>
      </c>
      <c r="C10" s="26"/>
      <c r="D10" s="67">
        <f>'臨時財政対策債'!D10+'普通交付税（当初）'!D10</f>
        <v>3435951</v>
      </c>
      <c r="E10" s="27">
        <f>'臨時財政対策債'!E10+'普通交付税（当初）'!E10</f>
        <v>3401176</v>
      </c>
      <c r="F10" s="27">
        <f t="shared" si="0"/>
        <v>34775</v>
      </c>
      <c r="G10" s="28">
        <f t="shared" si="1"/>
        <v>1.0224404735303319</v>
      </c>
    </row>
    <row r="11" spans="1:7" ht="16.5" customHeight="1">
      <c r="A11" s="24"/>
      <c r="B11" s="29" t="s">
        <v>36</v>
      </c>
      <c r="C11" s="26"/>
      <c r="D11" s="67">
        <f>'臨時財政対策債'!D11+'普通交付税（当初）'!D11</f>
        <v>6896437</v>
      </c>
      <c r="E11" s="27">
        <f>'臨時財政対策債'!E11+'普通交付税（当初）'!E11</f>
        <v>6633691</v>
      </c>
      <c r="F11" s="27">
        <f t="shared" si="0"/>
        <v>262746</v>
      </c>
      <c r="G11" s="28">
        <f t="shared" si="1"/>
        <v>3.960781411132958</v>
      </c>
    </row>
    <row r="12" spans="1:7" ht="16.5" customHeight="1">
      <c r="A12" s="24"/>
      <c r="B12" s="29" t="s">
        <v>37</v>
      </c>
      <c r="C12" s="26"/>
      <c r="D12" s="67">
        <f>'臨時財政対策債'!D12+'普通交付税（当初）'!D12</f>
        <v>7205824</v>
      </c>
      <c r="E12" s="27">
        <f>'臨時財政対策債'!E12+'普通交付税（当初）'!E12</f>
        <v>6929194</v>
      </c>
      <c r="F12" s="27">
        <f t="shared" si="0"/>
        <v>276630</v>
      </c>
      <c r="G12" s="28">
        <f t="shared" si="1"/>
        <v>3.992239212814651</v>
      </c>
    </row>
    <row r="13" spans="1:7" ht="16.5" customHeight="1">
      <c r="A13" s="24"/>
      <c r="B13" s="29" t="s">
        <v>38</v>
      </c>
      <c r="C13" s="26"/>
      <c r="D13" s="67">
        <f>'臨時財政対策債'!D13+'普通交付税（当初）'!D13</f>
        <v>7888713</v>
      </c>
      <c r="E13" s="27">
        <f>'臨時財政対策債'!E13+'普通交付税（当初）'!E13</f>
        <v>7655672</v>
      </c>
      <c r="F13" s="27">
        <f t="shared" si="0"/>
        <v>233041</v>
      </c>
      <c r="G13" s="28">
        <f t="shared" si="1"/>
        <v>3.0440306220015696</v>
      </c>
    </row>
    <row r="14" spans="1:7" ht="16.5" customHeight="1">
      <c r="A14" s="24"/>
      <c r="B14" s="25" t="s">
        <v>39</v>
      </c>
      <c r="C14" s="26"/>
      <c r="D14" s="67">
        <f>'臨時財政対策債'!D14+'普通交付税（当初）'!D14</f>
        <v>12013558</v>
      </c>
      <c r="E14" s="27">
        <f>'臨時財政対策債'!E14+'普通交付税（当初）'!E14</f>
        <v>11402708</v>
      </c>
      <c r="F14" s="27">
        <f t="shared" si="0"/>
        <v>610850</v>
      </c>
      <c r="G14" s="28">
        <f t="shared" si="1"/>
        <v>5.3570607964353725</v>
      </c>
    </row>
    <row r="15" spans="1:7" ht="16.5" customHeight="1">
      <c r="A15" s="24"/>
      <c r="B15" s="25" t="s">
        <v>15</v>
      </c>
      <c r="C15" s="26"/>
      <c r="D15" s="67">
        <f>'臨時財政対策債'!D15+'普通交付税（当初）'!D15</f>
        <v>1617396</v>
      </c>
      <c r="E15" s="27">
        <f>'臨時財政対策債'!E15+'普通交付税（当初）'!E15</f>
        <v>1584404</v>
      </c>
      <c r="F15" s="27">
        <f t="shared" si="0"/>
        <v>32992</v>
      </c>
      <c r="G15" s="28">
        <f t="shared" si="1"/>
        <v>2.0822971918778292</v>
      </c>
    </row>
    <row r="16" spans="1:7" ht="16.5" customHeight="1">
      <c r="A16" s="24"/>
      <c r="B16" s="25" t="s">
        <v>16</v>
      </c>
      <c r="C16" s="26"/>
      <c r="D16" s="67">
        <f>'臨時財政対策債'!D16+'普通交付税（当初）'!D16</f>
        <v>1315990</v>
      </c>
      <c r="E16" s="27">
        <f>'臨時財政対策債'!E16+'普通交付税（当初）'!E16</f>
        <v>1234569</v>
      </c>
      <c r="F16" s="27">
        <f t="shared" si="0"/>
        <v>81421</v>
      </c>
      <c r="G16" s="28">
        <f t="shared" si="1"/>
        <v>6.595095130365334</v>
      </c>
    </row>
    <row r="17" spans="1:7" ht="16.5" customHeight="1">
      <c r="A17" s="24"/>
      <c r="B17" s="25" t="s">
        <v>17</v>
      </c>
      <c r="C17" s="26"/>
      <c r="D17" s="67">
        <f>'臨時財政対策債'!D17+'普通交付税（当初）'!D17</f>
        <v>1335226</v>
      </c>
      <c r="E17" s="27">
        <f>'臨時財政対策債'!E17+'普通交付税（当初）'!E17</f>
        <v>1275468</v>
      </c>
      <c r="F17" s="27">
        <f t="shared" si="0"/>
        <v>59758</v>
      </c>
      <c r="G17" s="28">
        <f t="shared" si="1"/>
        <v>4.685182223309405</v>
      </c>
    </row>
    <row r="18" spans="1:7" ht="16.5" customHeight="1">
      <c r="A18" s="24"/>
      <c r="B18" s="25" t="s">
        <v>18</v>
      </c>
      <c r="C18" s="26"/>
      <c r="D18" s="67">
        <f>'臨時財政対策債'!D18+'普通交付税（当初）'!D18</f>
        <v>2232207</v>
      </c>
      <c r="E18" s="27">
        <f>'臨時財政対策債'!E18+'普通交付税（当初）'!E18</f>
        <v>2133182</v>
      </c>
      <c r="F18" s="27">
        <f t="shared" si="0"/>
        <v>99025</v>
      </c>
      <c r="G18" s="28">
        <f t="shared" si="1"/>
        <v>4.642126175825598</v>
      </c>
    </row>
    <row r="19" spans="1:7" ht="16.5" customHeight="1">
      <c r="A19" s="24"/>
      <c r="B19" s="25" t="s">
        <v>19</v>
      </c>
      <c r="C19" s="26"/>
      <c r="D19" s="67">
        <f>'臨時財政対策債'!D19+'普通交付税（当初）'!D19</f>
        <v>2211223</v>
      </c>
      <c r="E19" s="27">
        <f>'臨時財政対策債'!E19+'普通交付税（当初）'!E19</f>
        <v>2128812</v>
      </c>
      <c r="F19" s="27">
        <f t="shared" si="0"/>
        <v>82411</v>
      </c>
      <c r="G19" s="28">
        <f t="shared" si="1"/>
        <v>3.8712201922950453</v>
      </c>
    </row>
    <row r="20" spans="1:7" ht="16.5" customHeight="1">
      <c r="A20" s="24"/>
      <c r="B20" s="25" t="s">
        <v>40</v>
      </c>
      <c r="C20" s="26"/>
      <c r="D20" s="67">
        <f>'臨時財政対策債'!D20+'普通交付税（当初）'!D20</f>
        <v>5439948</v>
      </c>
      <c r="E20" s="27">
        <f>'臨時財政対策債'!E20+'普通交付税（当初）'!E20</f>
        <v>5263682</v>
      </c>
      <c r="F20" s="27">
        <f t="shared" si="0"/>
        <v>176266</v>
      </c>
      <c r="G20" s="28">
        <f t="shared" si="1"/>
        <v>3.3487205344091837</v>
      </c>
    </row>
    <row r="21" spans="1:7" ht="16.5" customHeight="1">
      <c r="A21" s="24"/>
      <c r="B21" s="29" t="s">
        <v>21</v>
      </c>
      <c r="C21" s="26"/>
      <c r="D21" s="67">
        <f>'臨時財政対策債'!D21+'普通交付税（当初）'!D21</f>
        <v>1519539</v>
      </c>
      <c r="E21" s="27">
        <f>'臨時財政対策債'!E21+'普通交付税（当初）'!E21</f>
        <v>1443637</v>
      </c>
      <c r="F21" s="27">
        <f t="shared" si="0"/>
        <v>75902</v>
      </c>
      <c r="G21" s="28">
        <f t="shared" si="1"/>
        <v>5.25769289648298</v>
      </c>
    </row>
    <row r="22" spans="1:7" ht="16.5" customHeight="1">
      <c r="A22" s="24"/>
      <c r="B22" s="25" t="s">
        <v>41</v>
      </c>
      <c r="C22" s="26"/>
      <c r="D22" s="67">
        <f>'臨時財政対策債'!D22+'普通交付税（当初）'!D22</f>
        <v>2824496</v>
      </c>
      <c r="E22" s="27">
        <f>'臨時財政対策債'!E22+'普通交付税（当初）'!E22</f>
        <v>2671381</v>
      </c>
      <c r="F22" s="27">
        <f t="shared" si="0"/>
        <v>153115</v>
      </c>
      <c r="G22" s="28">
        <f t="shared" si="1"/>
        <v>5.731679606914925</v>
      </c>
    </row>
    <row r="23" spans="1:7" ht="16.5" customHeight="1">
      <c r="A23" s="24"/>
      <c r="B23" s="25" t="s">
        <v>42</v>
      </c>
      <c r="C23" s="26"/>
      <c r="D23" s="67">
        <f>'臨時財政対策債'!D23+'普通交付税（当初）'!D23</f>
        <v>4572514</v>
      </c>
      <c r="E23" s="27">
        <f>'臨時財政対策債'!E23+'普通交付税（当初）'!E23</f>
        <v>4403926</v>
      </c>
      <c r="F23" s="27">
        <f t="shared" si="0"/>
        <v>168588</v>
      </c>
      <c r="G23" s="28">
        <f t="shared" si="1"/>
        <v>3.8281297188009065</v>
      </c>
    </row>
    <row r="24" spans="1:7" ht="16.5" customHeight="1">
      <c r="A24" s="24"/>
      <c r="B24" s="25" t="s">
        <v>24</v>
      </c>
      <c r="C24" s="26"/>
      <c r="D24" s="67">
        <f>'臨時財政対策債'!D24+'普通交付税（当初）'!D24</f>
        <v>171540</v>
      </c>
      <c r="E24" s="27">
        <f>'臨時財政対策債'!E24+'普通交付税（当初）'!E24</f>
        <v>183146</v>
      </c>
      <c r="F24" s="27">
        <f t="shared" si="0"/>
        <v>-11606</v>
      </c>
      <c r="G24" s="28">
        <f t="shared" si="1"/>
        <v>-6.3370207375536465</v>
      </c>
    </row>
    <row r="25" spans="1:7" ht="16.5" customHeight="1">
      <c r="A25" s="24"/>
      <c r="B25" s="25" t="s">
        <v>25</v>
      </c>
      <c r="C25" s="26"/>
      <c r="D25" s="67">
        <f>'臨時財政対策債'!D25+'普通交付税（当初）'!D25</f>
        <v>750822</v>
      </c>
      <c r="E25" s="27">
        <f>'臨時財政対策債'!E25+'普通交付税（当初）'!E25</f>
        <v>679290</v>
      </c>
      <c r="F25" s="27">
        <f t="shared" si="0"/>
        <v>71532</v>
      </c>
      <c r="G25" s="28">
        <f t="shared" si="1"/>
        <v>10.530406748222408</v>
      </c>
    </row>
    <row r="26" spans="1:7" ht="16.5" customHeight="1">
      <c r="A26" s="24"/>
      <c r="B26" s="25" t="s">
        <v>26</v>
      </c>
      <c r="C26" s="26"/>
      <c r="D26" s="67">
        <f>'臨時財政対策債'!D26+'普通交付税（当初）'!D26</f>
        <v>1479481</v>
      </c>
      <c r="E26" s="27">
        <f>'臨時財政対策債'!E26+'普通交付税（当初）'!E26</f>
        <v>1441929</v>
      </c>
      <c r="F26" s="27">
        <f t="shared" si="0"/>
        <v>37552</v>
      </c>
      <c r="G26" s="28">
        <f t="shared" si="1"/>
        <v>2.6042891154834944</v>
      </c>
    </row>
    <row r="27" spans="1:7" ht="16.5" customHeight="1">
      <c r="A27" s="24"/>
      <c r="B27" s="25" t="s">
        <v>27</v>
      </c>
      <c r="C27" s="26"/>
      <c r="D27" s="67">
        <f>'臨時財政対策債'!D27+'普通交付税（当初）'!D27</f>
        <v>1483141</v>
      </c>
      <c r="E27" s="27">
        <f>'臨時財政対策債'!E27+'普通交付税（当初）'!E27</f>
        <v>1465185</v>
      </c>
      <c r="F27" s="27">
        <f t="shared" si="0"/>
        <v>17956</v>
      </c>
      <c r="G27" s="28">
        <f t="shared" si="1"/>
        <v>1.2255107716772966</v>
      </c>
    </row>
    <row r="28" spans="1:7" ht="16.5" customHeight="1">
      <c r="A28" s="24"/>
      <c r="B28" s="25" t="s">
        <v>28</v>
      </c>
      <c r="C28" s="26"/>
      <c r="D28" s="67">
        <f>'臨時財政対策債'!D28+'普通交付税（当初）'!D28</f>
        <v>1585778</v>
      </c>
      <c r="E28" s="27">
        <f>'臨時財政対策債'!E28+'普通交付税（当初）'!E28</f>
        <v>1573982</v>
      </c>
      <c r="F28" s="27">
        <f t="shared" si="0"/>
        <v>11796</v>
      </c>
      <c r="G28" s="28">
        <f t="shared" si="1"/>
        <v>0.7494367788195798</v>
      </c>
    </row>
    <row r="29" spans="1:7" ht="16.5" customHeight="1">
      <c r="A29" s="24"/>
      <c r="B29" s="25" t="s">
        <v>43</v>
      </c>
      <c r="C29" s="26"/>
      <c r="D29" s="67">
        <f>'臨時財政対策債'!D29+'普通交付税（当初）'!D29</f>
        <v>4010479</v>
      </c>
      <c r="E29" s="27">
        <f>'臨時財政対策債'!E29+'普通交付税（当初）'!E29</f>
        <v>3921083</v>
      </c>
      <c r="F29" s="27">
        <f t="shared" si="0"/>
        <v>89396</v>
      </c>
      <c r="G29" s="28">
        <f t="shared" si="1"/>
        <v>2.2798803289805396</v>
      </c>
    </row>
    <row r="30" spans="1:7" ht="16.5" customHeight="1" thickBot="1">
      <c r="A30" s="36"/>
      <c r="B30" s="126" t="s">
        <v>44</v>
      </c>
      <c r="C30" s="38"/>
      <c r="D30" s="127">
        <f>'臨時財政対策債'!D30+'普通交付税（当初）'!D30</f>
        <v>3659868</v>
      </c>
      <c r="E30" s="39">
        <f>'臨時財政対策債'!E30+'普通交付税（当初）'!E30</f>
        <v>3488519</v>
      </c>
      <c r="F30" s="39">
        <f t="shared" si="0"/>
        <v>171349</v>
      </c>
      <c r="G30" s="40">
        <f t="shared" si="1"/>
        <v>4.91179781448804</v>
      </c>
    </row>
    <row r="31" spans="1:7" ht="16.5" customHeight="1">
      <c r="A31" s="41"/>
      <c r="B31" s="42" t="s">
        <v>31</v>
      </c>
      <c r="C31" s="43"/>
      <c r="D31" s="69">
        <f>SUM(D7:D14)</f>
        <v>51202622</v>
      </c>
      <c r="E31" s="45">
        <f>SUM(E7:E14)</f>
        <v>49721032</v>
      </c>
      <c r="F31" s="45">
        <f>SUM(F7:F14)</f>
        <v>1481590</v>
      </c>
      <c r="G31" s="46">
        <f t="shared" si="1"/>
        <v>2.9798054070961357</v>
      </c>
    </row>
    <row r="32" spans="1:7" ht="16.5" customHeight="1">
      <c r="A32" s="30"/>
      <c r="B32" s="31" t="s">
        <v>32</v>
      </c>
      <c r="C32" s="32"/>
      <c r="D32" s="68">
        <f>SUM(D15:D30)</f>
        <v>36209648</v>
      </c>
      <c r="E32" s="34">
        <f>SUM(E15:E30)</f>
        <v>34892195</v>
      </c>
      <c r="F32" s="34">
        <f>SUM(F15:F30)</f>
        <v>1317453</v>
      </c>
      <c r="G32" s="35">
        <f t="shared" si="1"/>
        <v>3.775781374602544</v>
      </c>
    </row>
    <row r="33" spans="1:7" s="62" customFormat="1" ht="16.5" customHeight="1" thickBot="1">
      <c r="A33" s="57"/>
      <c r="B33" s="58" t="s">
        <v>33</v>
      </c>
      <c r="C33" s="59"/>
      <c r="D33" s="60">
        <f>SUM(D31:D32)</f>
        <v>87412270</v>
      </c>
      <c r="E33" s="61">
        <f>SUM(E31:E32)</f>
        <v>84613227</v>
      </c>
      <c r="F33" s="61">
        <f>SUM(F31:F32)</f>
        <v>2799043</v>
      </c>
      <c r="G33" s="72">
        <f t="shared" si="1"/>
        <v>3.308044261212257</v>
      </c>
    </row>
    <row r="34" spans="2:6" ht="16.5" customHeight="1">
      <c r="B34" s="70" t="s">
        <v>77</v>
      </c>
      <c r="E34" s="62"/>
      <c r="F34" s="62"/>
    </row>
    <row r="35" spans="2:6" ht="16.5" customHeight="1">
      <c r="B35" s="1"/>
      <c r="E35" s="62"/>
      <c r="F35" s="62"/>
    </row>
    <row r="38" ht="16.5" customHeight="1">
      <c r="D38" s="71"/>
    </row>
    <row r="39" ht="16.5" customHeight="1">
      <c r="D39" s="71"/>
    </row>
  </sheetData>
  <mergeCells count="2">
    <mergeCell ref="B5:B6"/>
    <mergeCell ref="A2:G2"/>
  </mergeCells>
  <printOptions/>
  <pageMargins left="0.78" right="0.35" top="0.77" bottom="0.39" header="0.59" footer="0.2"/>
  <pageSetup firstPageNumber="3" useFirstPageNumber="1"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N49"/>
  <sheetViews>
    <sheetView zoomScaleSheetLayoutView="100" workbookViewId="0" topLeftCell="A1">
      <pane xSplit="3" ySplit="7" topLeftCell="D8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F41" sqref="F41"/>
    </sheetView>
  </sheetViews>
  <sheetFormatPr defaultColWidth="9.140625" defaultRowHeight="16.5" customHeight="1"/>
  <cols>
    <col min="1" max="1" width="0.71875" style="3" customWidth="1"/>
    <col min="2" max="2" width="12.57421875" style="2" bestFit="1" customWidth="1"/>
    <col min="3" max="3" width="0.5625" style="3" customWidth="1"/>
    <col min="4" max="8" width="12.421875" style="3" customWidth="1"/>
    <col min="9" max="9" width="11.140625" style="3" bestFit="1" customWidth="1"/>
    <col min="10" max="10" width="11.140625" style="3" customWidth="1"/>
    <col min="11" max="11" width="10.7109375" style="3" bestFit="1" customWidth="1"/>
    <col min="12" max="13" width="13.140625" style="3" bestFit="1" customWidth="1"/>
    <col min="14" max="14" width="17.57421875" style="3" customWidth="1"/>
    <col min="15" max="16384" width="10.28125" style="3" customWidth="1"/>
  </cols>
  <sheetData>
    <row r="1" ht="16.5" customHeight="1">
      <c r="A1" s="1"/>
    </row>
    <row r="2" spans="1:11" ht="16.5" customHeight="1">
      <c r="A2" s="194" t="s">
        <v>78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2:10" ht="12.75" customHeight="1">
      <c r="B3" s="78"/>
      <c r="D3" s="65"/>
      <c r="E3" s="65"/>
      <c r="F3" s="65"/>
      <c r="G3" s="1"/>
      <c r="H3" s="1"/>
      <c r="I3" s="1"/>
      <c r="J3" s="1"/>
    </row>
    <row r="4" spans="1:11" ht="16.5" customHeight="1" thickBot="1">
      <c r="A4" s="5"/>
      <c r="B4" s="5"/>
      <c r="C4" s="6"/>
      <c r="D4" s="6"/>
      <c r="E4" s="6"/>
      <c r="F4" s="6"/>
      <c r="G4" s="6"/>
      <c r="H4" s="6"/>
      <c r="I4" s="6"/>
      <c r="J4" s="6"/>
      <c r="K4" s="7" t="s">
        <v>0</v>
      </c>
    </row>
    <row r="5" spans="1:11" s="13" customFormat="1" ht="16.5" customHeight="1">
      <c r="A5" s="8"/>
      <c r="B5" s="192" t="s">
        <v>34</v>
      </c>
      <c r="C5" s="9"/>
      <c r="D5" s="195" t="s">
        <v>74</v>
      </c>
      <c r="E5" s="196"/>
      <c r="F5" s="197"/>
      <c r="G5" s="198" t="s">
        <v>45</v>
      </c>
      <c r="H5" s="197"/>
      <c r="I5" s="198" t="s">
        <v>3</v>
      </c>
      <c r="J5" s="196"/>
      <c r="K5" s="199"/>
    </row>
    <row r="6" spans="1:11" ht="16.5" customHeight="1">
      <c r="A6" s="56"/>
      <c r="B6" s="200"/>
      <c r="C6" s="79"/>
      <c r="D6" s="131" t="s">
        <v>47</v>
      </c>
      <c r="E6" s="134" t="s">
        <v>81</v>
      </c>
      <c r="F6" s="201" t="s">
        <v>83</v>
      </c>
      <c r="G6" s="201" t="s">
        <v>84</v>
      </c>
      <c r="H6" s="201" t="s">
        <v>85</v>
      </c>
      <c r="I6" s="80" t="s">
        <v>86</v>
      </c>
      <c r="J6" s="135" t="s">
        <v>87</v>
      </c>
      <c r="K6" s="81" t="s">
        <v>48</v>
      </c>
    </row>
    <row r="7" spans="1:14" ht="47.25" customHeight="1" thickBot="1">
      <c r="A7" s="14"/>
      <c r="B7" s="193"/>
      <c r="C7" s="15"/>
      <c r="D7" s="132" t="s">
        <v>80</v>
      </c>
      <c r="E7" s="133" t="s">
        <v>82</v>
      </c>
      <c r="F7" s="202"/>
      <c r="G7" s="202"/>
      <c r="H7" s="202"/>
      <c r="I7" s="143" t="s">
        <v>89</v>
      </c>
      <c r="J7" s="144" t="s">
        <v>90</v>
      </c>
      <c r="K7" s="145" t="s">
        <v>91</v>
      </c>
      <c r="L7" s="1"/>
      <c r="N7" s="1"/>
    </row>
    <row r="8" spans="1:11" ht="16.5" customHeight="1">
      <c r="A8" s="19"/>
      <c r="B8" s="20" t="s">
        <v>7</v>
      </c>
      <c r="C8" s="21"/>
      <c r="D8" s="176">
        <v>41265509</v>
      </c>
      <c r="E8" s="176">
        <v>40887483</v>
      </c>
      <c r="F8" s="176">
        <v>34375530</v>
      </c>
      <c r="G8" s="22">
        <v>40877090</v>
      </c>
      <c r="H8" s="22">
        <v>34010956</v>
      </c>
      <c r="I8" s="128">
        <f aca="true" t="shared" si="0" ref="I8:I37">(D8/G8-1)*100</f>
        <v>0.9502119646970897</v>
      </c>
      <c r="J8" s="136">
        <f>(E8/G8-1)*100</f>
        <v>0.025424999675860427</v>
      </c>
      <c r="K8" s="23">
        <f aca="true" t="shared" si="1" ref="K8:K37">(F8/H8-1)*100</f>
        <v>1.0719310565689533</v>
      </c>
    </row>
    <row r="9" spans="1:11" ht="16.5" customHeight="1">
      <c r="A9" s="24"/>
      <c r="B9" s="25" t="s">
        <v>8</v>
      </c>
      <c r="C9" s="26"/>
      <c r="D9" s="177">
        <v>10984435</v>
      </c>
      <c r="E9" s="177">
        <v>10802694</v>
      </c>
      <c r="F9" s="177">
        <v>7295125</v>
      </c>
      <c r="G9" s="27">
        <v>10849334</v>
      </c>
      <c r="H9" s="27">
        <v>7193759</v>
      </c>
      <c r="I9" s="82">
        <f t="shared" si="0"/>
        <v>1.2452469432685964</v>
      </c>
      <c r="J9" s="137">
        <f aca="true" t="shared" si="2" ref="J9:J37">(E9/G9-1)*100</f>
        <v>-0.42988813875579623</v>
      </c>
      <c r="K9" s="28">
        <f t="shared" si="1"/>
        <v>1.4090825116604533</v>
      </c>
    </row>
    <row r="10" spans="1:11" ht="16.5" customHeight="1">
      <c r="A10" s="24"/>
      <c r="B10" s="25" t="s">
        <v>9</v>
      </c>
      <c r="C10" s="26"/>
      <c r="D10" s="177">
        <v>7417209</v>
      </c>
      <c r="E10" s="177">
        <v>7311598</v>
      </c>
      <c r="F10" s="177">
        <v>4142083</v>
      </c>
      <c r="G10" s="27">
        <v>7420046</v>
      </c>
      <c r="H10" s="27">
        <v>4147008</v>
      </c>
      <c r="I10" s="82">
        <f t="shared" si="0"/>
        <v>-0.03823426431588395</v>
      </c>
      <c r="J10" s="137">
        <f t="shared" si="2"/>
        <v>-1.4615542814694127</v>
      </c>
      <c r="K10" s="28">
        <f t="shared" si="1"/>
        <v>-0.11876032069385589</v>
      </c>
    </row>
    <row r="11" spans="1:11" ht="16.5" customHeight="1">
      <c r="A11" s="24"/>
      <c r="B11" s="83" t="s">
        <v>10</v>
      </c>
      <c r="C11" s="84"/>
      <c r="D11" s="177">
        <v>15302794</v>
      </c>
      <c r="E11" s="177">
        <v>15039123</v>
      </c>
      <c r="F11" s="177">
        <v>13348637</v>
      </c>
      <c r="G11" s="27">
        <v>15112579</v>
      </c>
      <c r="H11" s="27">
        <v>14461588</v>
      </c>
      <c r="I11" s="82">
        <f t="shared" si="0"/>
        <v>1.2586534700662177</v>
      </c>
      <c r="J11" s="137">
        <f t="shared" si="2"/>
        <v>-0.4860586667570055</v>
      </c>
      <c r="K11" s="28">
        <f t="shared" si="1"/>
        <v>-7.695911403367317</v>
      </c>
    </row>
    <row r="12" spans="1:11" ht="16.5" customHeight="1">
      <c r="A12" s="85"/>
      <c r="B12" s="86" t="s">
        <v>49</v>
      </c>
      <c r="C12" s="87"/>
      <c r="D12" s="178">
        <v>4901751</v>
      </c>
      <c r="E12" s="178">
        <v>4822487</v>
      </c>
      <c r="F12" s="178">
        <v>1897746</v>
      </c>
      <c r="G12" s="88">
        <v>4844937</v>
      </c>
      <c r="H12" s="88">
        <v>1905147</v>
      </c>
      <c r="I12" s="89">
        <f t="shared" si="0"/>
        <v>1.172646826986612</v>
      </c>
      <c r="J12" s="138">
        <f t="shared" si="2"/>
        <v>-0.46337031833437736</v>
      </c>
      <c r="K12" s="90">
        <f t="shared" si="1"/>
        <v>-0.38847396027708037</v>
      </c>
    </row>
    <row r="13" spans="1:11" ht="16.5" customHeight="1">
      <c r="A13" s="24"/>
      <c r="B13" s="29" t="s">
        <v>36</v>
      </c>
      <c r="C13" s="26"/>
      <c r="D13" s="177">
        <v>11020537</v>
      </c>
      <c r="E13" s="177">
        <v>10821191</v>
      </c>
      <c r="F13" s="177">
        <v>4107136</v>
      </c>
      <c r="G13" s="27">
        <v>10759814</v>
      </c>
      <c r="H13" s="27">
        <v>4108734</v>
      </c>
      <c r="I13" s="82">
        <f t="shared" si="0"/>
        <v>2.4231180947923425</v>
      </c>
      <c r="J13" s="137">
        <f t="shared" si="2"/>
        <v>0.5704280761730685</v>
      </c>
      <c r="K13" s="28">
        <f t="shared" si="1"/>
        <v>-0.038892758694042406</v>
      </c>
    </row>
    <row r="14" spans="1:11" ht="16.5" customHeight="1">
      <c r="A14" s="24"/>
      <c r="B14" s="29" t="s">
        <v>37</v>
      </c>
      <c r="C14" s="26"/>
      <c r="D14" s="177">
        <v>10731862</v>
      </c>
      <c r="E14" s="177">
        <v>10491525</v>
      </c>
      <c r="F14" s="177">
        <v>3509571</v>
      </c>
      <c r="G14" s="27">
        <v>10447951</v>
      </c>
      <c r="H14" s="27">
        <v>3501933</v>
      </c>
      <c r="I14" s="82">
        <f t="shared" si="0"/>
        <v>2.7173844900306277</v>
      </c>
      <c r="J14" s="137">
        <f t="shared" si="2"/>
        <v>0.41705785182184485</v>
      </c>
      <c r="K14" s="28">
        <f t="shared" si="1"/>
        <v>0.21810811343334624</v>
      </c>
    </row>
    <row r="15" spans="1:11" ht="16.5" customHeight="1">
      <c r="A15" s="24"/>
      <c r="B15" s="29" t="s">
        <v>38</v>
      </c>
      <c r="C15" s="26"/>
      <c r="D15" s="177">
        <v>10847781</v>
      </c>
      <c r="E15" s="177">
        <v>10610012</v>
      </c>
      <c r="F15" s="177">
        <v>2942290</v>
      </c>
      <c r="G15" s="27">
        <v>10629488</v>
      </c>
      <c r="H15" s="27">
        <v>2956543</v>
      </c>
      <c r="I15" s="82">
        <f t="shared" si="0"/>
        <v>2.053654889116019</v>
      </c>
      <c r="J15" s="137">
        <f t="shared" si="2"/>
        <v>-0.1832261346924713</v>
      </c>
      <c r="K15" s="28">
        <f t="shared" si="1"/>
        <v>-0.4820832979598122</v>
      </c>
    </row>
    <row r="16" spans="1:11" ht="16.5" customHeight="1">
      <c r="A16" s="24"/>
      <c r="B16" s="29" t="s">
        <v>39</v>
      </c>
      <c r="C16" s="26"/>
      <c r="D16" s="174">
        <v>14963729</v>
      </c>
      <c r="E16" s="177">
        <v>14673857</v>
      </c>
      <c r="F16" s="177">
        <v>2926912</v>
      </c>
      <c r="G16" s="27">
        <v>14425584</v>
      </c>
      <c r="H16" s="27">
        <v>2999326</v>
      </c>
      <c r="I16" s="82">
        <f t="shared" si="0"/>
        <v>3.730490217935034</v>
      </c>
      <c r="J16" s="137">
        <f t="shared" si="2"/>
        <v>1.721060305080191</v>
      </c>
      <c r="K16" s="28">
        <f t="shared" si="1"/>
        <v>-2.414342422264204</v>
      </c>
    </row>
    <row r="17" spans="1:11" ht="16.5" customHeight="1">
      <c r="A17" s="24"/>
      <c r="B17" s="25" t="s">
        <v>15</v>
      </c>
      <c r="C17" s="26"/>
      <c r="D17" s="177">
        <v>2136691</v>
      </c>
      <c r="E17" s="177">
        <v>2080080</v>
      </c>
      <c r="F17" s="177">
        <v>516018</v>
      </c>
      <c r="G17" s="27">
        <v>2114043</v>
      </c>
      <c r="H17" s="27">
        <v>526233</v>
      </c>
      <c r="I17" s="82">
        <f t="shared" si="0"/>
        <v>1.0713121729311936</v>
      </c>
      <c r="J17" s="137">
        <f t="shared" si="2"/>
        <v>-1.606542534849098</v>
      </c>
      <c r="K17" s="28">
        <f t="shared" si="1"/>
        <v>-1.9411553437355678</v>
      </c>
    </row>
    <row r="18" spans="1:11" ht="16.5" customHeight="1">
      <c r="A18" s="24"/>
      <c r="B18" s="25" t="s">
        <v>16</v>
      </c>
      <c r="C18" s="26"/>
      <c r="D18" s="174">
        <v>1498723</v>
      </c>
      <c r="E18" s="177">
        <v>1444816</v>
      </c>
      <c r="F18" s="177">
        <v>180401</v>
      </c>
      <c r="G18" s="27">
        <v>1425782</v>
      </c>
      <c r="H18" s="27">
        <v>188884</v>
      </c>
      <c r="I18" s="82">
        <f t="shared" si="0"/>
        <v>5.115859226726105</v>
      </c>
      <c r="J18" s="137">
        <f t="shared" si="2"/>
        <v>1.3349866950207012</v>
      </c>
      <c r="K18" s="28">
        <f t="shared" si="1"/>
        <v>-4.491116240655646</v>
      </c>
    </row>
    <row r="19" spans="1:11" ht="16.5" customHeight="1">
      <c r="A19" s="24"/>
      <c r="B19" s="25" t="s">
        <v>17</v>
      </c>
      <c r="C19" s="26"/>
      <c r="D19" s="174">
        <v>1577837</v>
      </c>
      <c r="E19" s="177">
        <v>1530113</v>
      </c>
      <c r="F19" s="177">
        <v>240162</v>
      </c>
      <c r="G19" s="27">
        <v>1525263</v>
      </c>
      <c r="H19" s="27">
        <v>247309</v>
      </c>
      <c r="I19" s="82">
        <f t="shared" si="0"/>
        <v>3.446880964135368</v>
      </c>
      <c r="J19" s="137">
        <f t="shared" si="2"/>
        <v>0.31797794872097107</v>
      </c>
      <c r="K19" s="28">
        <f t="shared" si="1"/>
        <v>-2.8899069585013093</v>
      </c>
    </row>
    <row r="20" spans="1:11" ht="16.5" customHeight="1">
      <c r="A20" s="24"/>
      <c r="B20" s="25" t="s">
        <v>18</v>
      </c>
      <c r="C20" s="26"/>
      <c r="D20" s="174">
        <v>4736075</v>
      </c>
      <c r="E20" s="177">
        <v>4647184</v>
      </c>
      <c r="F20" s="177">
        <v>2496577</v>
      </c>
      <c r="G20" s="27">
        <v>4586025</v>
      </c>
      <c r="H20" s="27">
        <v>2445434</v>
      </c>
      <c r="I20" s="82">
        <f t="shared" si="0"/>
        <v>3.271896686127973</v>
      </c>
      <c r="J20" s="137">
        <f t="shared" si="2"/>
        <v>1.3335949978467099</v>
      </c>
      <c r="K20" s="28">
        <f t="shared" si="1"/>
        <v>2.091367012971923</v>
      </c>
    </row>
    <row r="21" spans="1:11" ht="16.5" customHeight="1">
      <c r="A21" s="24"/>
      <c r="B21" s="25" t="s">
        <v>19</v>
      </c>
      <c r="C21" s="26"/>
      <c r="D21" s="174">
        <v>2857634</v>
      </c>
      <c r="E21" s="177">
        <v>2789048</v>
      </c>
      <c r="F21" s="177">
        <v>641993</v>
      </c>
      <c r="G21" s="27">
        <v>2799934</v>
      </c>
      <c r="H21" s="27">
        <v>666575</v>
      </c>
      <c r="I21" s="82">
        <f t="shared" si="0"/>
        <v>2.0607628608388717</v>
      </c>
      <c r="J21" s="137">
        <f t="shared" si="2"/>
        <v>-0.3887948787364315</v>
      </c>
      <c r="K21" s="28">
        <f t="shared" si="1"/>
        <v>-3.6878070734726043</v>
      </c>
    </row>
    <row r="22" spans="1:11" ht="16.5" customHeight="1">
      <c r="A22" s="24"/>
      <c r="B22" s="29" t="s">
        <v>40</v>
      </c>
      <c r="C22" s="26"/>
      <c r="D22" s="177">
        <v>6502520</v>
      </c>
      <c r="E22" s="177">
        <v>6222849</v>
      </c>
      <c r="F22" s="177">
        <v>1052576</v>
      </c>
      <c r="G22" s="27">
        <v>6307299</v>
      </c>
      <c r="H22" s="27">
        <v>1033442</v>
      </c>
      <c r="I22" s="82">
        <f t="shared" si="0"/>
        <v>3.0951600677247004</v>
      </c>
      <c r="J22" s="137">
        <f t="shared" si="2"/>
        <v>-1.338924950283793</v>
      </c>
      <c r="K22" s="28">
        <f t="shared" si="1"/>
        <v>1.8514827150435176</v>
      </c>
    </row>
    <row r="23" spans="1:11" ht="16.5" customHeight="1">
      <c r="A23" s="24"/>
      <c r="B23" s="25" t="s">
        <v>21</v>
      </c>
      <c r="C23" s="26"/>
      <c r="D23" s="177">
        <v>1910427</v>
      </c>
      <c r="E23" s="177">
        <v>1856241</v>
      </c>
      <c r="F23" s="177">
        <v>387959</v>
      </c>
      <c r="G23" s="27">
        <v>1857414</v>
      </c>
      <c r="H23" s="27">
        <v>410790</v>
      </c>
      <c r="I23" s="82">
        <f t="shared" si="0"/>
        <v>2.854129450946319</v>
      </c>
      <c r="J23" s="137">
        <f t="shared" si="2"/>
        <v>-0.06315231822308087</v>
      </c>
      <c r="K23" s="28">
        <f t="shared" si="1"/>
        <v>-5.557827600477127</v>
      </c>
    </row>
    <row r="24" spans="1:11" ht="16.5" customHeight="1">
      <c r="A24" s="24"/>
      <c r="B24" s="29" t="s">
        <v>41</v>
      </c>
      <c r="C24" s="26"/>
      <c r="D24" s="174">
        <v>3416997</v>
      </c>
      <c r="E24" s="177">
        <v>3311439</v>
      </c>
      <c r="F24" s="177">
        <v>587259</v>
      </c>
      <c r="G24" s="27">
        <v>3276447</v>
      </c>
      <c r="H24" s="27">
        <v>599797</v>
      </c>
      <c r="I24" s="82">
        <f t="shared" si="0"/>
        <v>4.289707723030456</v>
      </c>
      <c r="J24" s="137">
        <f t="shared" si="2"/>
        <v>1.0679861447476569</v>
      </c>
      <c r="K24" s="28">
        <f t="shared" si="1"/>
        <v>-2.0903739098394936</v>
      </c>
    </row>
    <row r="25" spans="1:11" ht="16.5" customHeight="1">
      <c r="A25" s="24"/>
      <c r="B25" s="29" t="s">
        <v>42</v>
      </c>
      <c r="C25" s="26"/>
      <c r="D25" s="174">
        <v>5416712</v>
      </c>
      <c r="E25" s="177">
        <v>5254673</v>
      </c>
      <c r="F25" s="177">
        <v>835843</v>
      </c>
      <c r="G25" s="27">
        <v>5259279</v>
      </c>
      <c r="H25" s="27">
        <v>846838</v>
      </c>
      <c r="I25" s="82">
        <f t="shared" si="0"/>
        <v>2.9934331302826855</v>
      </c>
      <c r="J25" s="137">
        <f t="shared" si="2"/>
        <v>-0.08757854451152403</v>
      </c>
      <c r="K25" s="28">
        <f t="shared" si="1"/>
        <v>-1.2983593083919276</v>
      </c>
    </row>
    <row r="26" spans="1:11" ht="16.5" customHeight="1">
      <c r="A26" s="24"/>
      <c r="B26" s="25" t="s">
        <v>24</v>
      </c>
      <c r="C26" s="26"/>
      <c r="D26" s="177">
        <v>2600759</v>
      </c>
      <c r="E26" s="177">
        <v>2552623</v>
      </c>
      <c r="F26" s="177">
        <v>2498450</v>
      </c>
      <c r="G26" s="27">
        <v>2540209</v>
      </c>
      <c r="H26" s="27">
        <v>2530397</v>
      </c>
      <c r="I26" s="82">
        <f t="shared" si="0"/>
        <v>2.3836621317379736</v>
      </c>
      <c r="J26" s="137">
        <f t="shared" si="2"/>
        <v>0.48869994555567065</v>
      </c>
      <c r="K26" s="28">
        <f t="shared" si="1"/>
        <v>-1.2625291604439925</v>
      </c>
    </row>
    <row r="27" spans="1:11" ht="16.5" customHeight="1">
      <c r="A27" s="24"/>
      <c r="B27" s="25" t="s">
        <v>25</v>
      </c>
      <c r="C27" s="26"/>
      <c r="D27" s="177">
        <v>3293753</v>
      </c>
      <c r="E27" s="177">
        <v>3257449</v>
      </c>
      <c r="F27" s="177">
        <v>2537926</v>
      </c>
      <c r="G27" s="27">
        <v>3203714</v>
      </c>
      <c r="H27" s="27">
        <v>2519321</v>
      </c>
      <c r="I27" s="82">
        <f t="shared" si="0"/>
        <v>2.810456863502786</v>
      </c>
      <c r="J27" s="137">
        <f t="shared" si="2"/>
        <v>1.6772720661082818</v>
      </c>
      <c r="K27" s="28">
        <f t="shared" si="1"/>
        <v>0.7384926335310293</v>
      </c>
    </row>
    <row r="28" spans="1:11" ht="16.5" customHeight="1">
      <c r="A28" s="24"/>
      <c r="B28" s="25" t="s">
        <v>26</v>
      </c>
      <c r="C28" s="26"/>
      <c r="D28" s="177">
        <v>4914763</v>
      </c>
      <c r="E28" s="177">
        <v>4856936</v>
      </c>
      <c r="F28" s="177">
        <v>3427765</v>
      </c>
      <c r="G28" s="27">
        <v>4865776</v>
      </c>
      <c r="H28" s="27">
        <v>3416032</v>
      </c>
      <c r="I28" s="82">
        <f t="shared" si="0"/>
        <v>1.006766443831375</v>
      </c>
      <c r="J28" s="137">
        <f t="shared" si="2"/>
        <v>-0.1816770850117222</v>
      </c>
      <c r="K28" s="28">
        <f t="shared" si="1"/>
        <v>0.34346867945032056</v>
      </c>
    </row>
    <row r="29" spans="1:11" ht="16.5" customHeight="1">
      <c r="A29" s="24"/>
      <c r="B29" s="25" t="s">
        <v>27</v>
      </c>
      <c r="C29" s="26"/>
      <c r="D29" s="177">
        <v>2907255</v>
      </c>
      <c r="E29" s="177">
        <v>2846807</v>
      </c>
      <c r="F29" s="177">
        <v>1419676</v>
      </c>
      <c r="G29" s="27">
        <v>2843276</v>
      </c>
      <c r="H29" s="27">
        <v>1373537</v>
      </c>
      <c r="I29" s="82">
        <f t="shared" si="0"/>
        <v>2.250186052989589</v>
      </c>
      <c r="J29" s="137">
        <f t="shared" si="2"/>
        <v>0.12418773274209816</v>
      </c>
      <c r="K29" s="28">
        <f t="shared" si="1"/>
        <v>3.359137758939146</v>
      </c>
    </row>
    <row r="30" spans="1:11" ht="16.5" customHeight="1">
      <c r="A30" s="24"/>
      <c r="B30" s="25" t="s">
        <v>28</v>
      </c>
      <c r="C30" s="26"/>
      <c r="D30" s="174">
        <v>2786816</v>
      </c>
      <c r="E30" s="177">
        <v>2722450</v>
      </c>
      <c r="F30" s="177">
        <v>1196781</v>
      </c>
      <c r="G30" s="27">
        <v>2734329</v>
      </c>
      <c r="H30" s="27">
        <v>1155964</v>
      </c>
      <c r="I30" s="82">
        <f t="shared" si="0"/>
        <v>1.9195568638594729</v>
      </c>
      <c r="J30" s="137">
        <f t="shared" si="2"/>
        <v>-0.4344393085104259</v>
      </c>
      <c r="K30" s="28">
        <f t="shared" si="1"/>
        <v>3.5309923146395583</v>
      </c>
    </row>
    <row r="31" spans="1:11" ht="16.5" customHeight="1">
      <c r="A31" s="24"/>
      <c r="B31" s="29" t="s">
        <v>43</v>
      </c>
      <c r="C31" s="26"/>
      <c r="D31" s="177">
        <v>4913459</v>
      </c>
      <c r="E31" s="177">
        <v>4773132</v>
      </c>
      <c r="F31" s="177">
        <v>895420</v>
      </c>
      <c r="G31" s="27">
        <v>4850950</v>
      </c>
      <c r="H31" s="27">
        <v>922026</v>
      </c>
      <c r="I31" s="82">
        <f t="shared" si="0"/>
        <v>1.2885929560189302</v>
      </c>
      <c r="J31" s="137">
        <f t="shared" si="2"/>
        <v>-1.6041806244137757</v>
      </c>
      <c r="K31" s="28">
        <f t="shared" si="1"/>
        <v>-2.885601924457659</v>
      </c>
    </row>
    <row r="32" spans="1:11" ht="16.5" customHeight="1" thickBot="1">
      <c r="A32" s="36"/>
      <c r="B32" s="37" t="s">
        <v>44</v>
      </c>
      <c r="C32" s="38"/>
      <c r="D32" s="179">
        <v>4993244</v>
      </c>
      <c r="E32" s="179">
        <v>4890343</v>
      </c>
      <c r="F32" s="179">
        <v>1325686</v>
      </c>
      <c r="G32" s="39">
        <v>4826072</v>
      </c>
      <c r="H32" s="39">
        <v>1329754</v>
      </c>
      <c r="I32" s="129">
        <f t="shared" si="0"/>
        <v>3.4639350594023455</v>
      </c>
      <c r="J32" s="139">
        <f t="shared" si="2"/>
        <v>1.3317455686529422</v>
      </c>
      <c r="K32" s="40">
        <f t="shared" si="1"/>
        <v>-0.3059212455837734</v>
      </c>
    </row>
    <row r="33" spans="1:11" ht="16.5" customHeight="1">
      <c r="A33" s="41"/>
      <c r="B33" s="42" t="s">
        <v>31</v>
      </c>
      <c r="C33" s="43"/>
      <c r="D33" s="45">
        <f>SUM(D8:D16)-D12</f>
        <v>122533856</v>
      </c>
      <c r="E33" s="45">
        <f>SUM(E8:E16)-E12</f>
        <v>120637483</v>
      </c>
      <c r="F33" s="45">
        <f>SUM(F8:F16)-F12</f>
        <v>72647284</v>
      </c>
      <c r="G33" s="45">
        <v>120521886</v>
      </c>
      <c r="H33" s="45">
        <v>73379847</v>
      </c>
      <c r="I33" s="92">
        <f t="shared" si="0"/>
        <v>1.6693814433006882</v>
      </c>
      <c r="J33" s="140">
        <f t="shared" si="2"/>
        <v>0.0959136998569754</v>
      </c>
      <c r="K33" s="46">
        <f t="shared" si="1"/>
        <v>-0.9983163360915648</v>
      </c>
    </row>
    <row r="34" spans="1:11" ht="16.5" customHeight="1">
      <c r="A34" s="30"/>
      <c r="B34" s="31" t="s">
        <v>32</v>
      </c>
      <c r="C34" s="32"/>
      <c r="D34" s="34">
        <f>SUM(D17:D32)</f>
        <v>56463665</v>
      </c>
      <c r="E34" s="34">
        <f>SUM(E17:E32)</f>
        <v>55036183</v>
      </c>
      <c r="F34" s="34">
        <f>SUM(F17:F32)</f>
        <v>20240492</v>
      </c>
      <c r="G34" s="34">
        <v>55015812</v>
      </c>
      <c r="H34" s="34">
        <v>20212333</v>
      </c>
      <c r="I34" s="91">
        <f t="shared" si="0"/>
        <v>2.6317034091944302</v>
      </c>
      <c r="J34" s="141">
        <f t="shared" si="2"/>
        <v>0.037027536737976874</v>
      </c>
      <c r="K34" s="47">
        <f t="shared" si="1"/>
        <v>0.13931593151568222</v>
      </c>
    </row>
    <row r="35" spans="1:11" s="62" customFormat="1" ht="16.5" customHeight="1" thickBot="1">
      <c r="A35" s="57"/>
      <c r="B35" s="58" t="s">
        <v>33</v>
      </c>
      <c r="C35" s="59"/>
      <c r="D35" s="61">
        <f>SUM(D33:D34)</f>
        <v>178997521</v>
      </c>
      <c r="E35" s="61">
        <f>SUM(E33:E34)</f>
        <v>175673666</v>
      </c>
      <c r="F35" s="61">
        <f>SUM(F33:F34)</f>
        <v>92887776</v>
      </c>
      <c r="G35" s="61">
        <v>175537698</v>
      </c>
      <c r="H35" s="61">
        <v>93592180</v>
      </c>
      <c r="I35" s="182">
        <f t="shared" si="0"/>
        <v>1.9709857423332533</v>
      </c>
      <c r="J35" s="183">
        <f t="shared" si="2"/>
        <v>0.07745800563021543</v>
      </c>
      <c r="K35" s="184">
        <f t="shared" si="1"/>
        <v>-0.7526312561583648</v>
      </c>
    </row>
    <row r="36" spans="1:11" s="62" customFormat="1" ht="16.5" customHeight="1">
      <c r="A36" s="185"/>
      <c r="B36" s="186" t="s">
        <v>50</v>
      </c>
      <c r="C36" s="187"/>
      <c r="D36" s="188">
        <f>D35-D37</f>
        <v>165995719</v>
      </c>
      <c r="E36" s="188">
        <f>E35-E37</f>
        <v>162904407</v>
      </c>
      <c r="F36" s="188">
        <f>F35-F37</f>
        <v>78938435</v>
      </c>
      <c r="G36" s="188">
        <v>162729847</v>
      </c>
      <c r="H36" s="188">
        <v>78505342</v>
      </c>
      <c r="I36" s="189">
        <f t="shared" si="0"/>
        <v>2.006928698212329</v>
      </c>
      <c r="J36" s="190">
        <f t="shared" si="2"/>
        <v>0.10726981141941927</v>
      </c>
      <c r="K36" s="191">
        <f t="shared" si="1"/>
        <v>0.5516732861312823</v>
      </c>
    </row>
    <row r="37" spans="1:11" ht="16.5" customHeight="1" thickBot="1">
      <c r="A37" s="48"/>
      <c r="B37" s="93" t="s">
        <v>51</v>
      </c>
      <c r="C37" s="50"/>
      <c r="D37" s="52">
        <f>D11-D12+D26</f>
        <v>13001802</v>
      </c>
      <c r="E37" s="52">
        <f>E11-E12+E26</f>
        <v>12769259</v>
      </c>
      <c r="F37" s="52">
        <f>F11-F12+F26</f>
        <v>13949341</v>
      </c>
      <c r="G37" s="52">
        <v>12807851</v>
      </c>
      <c r="H37" s="52">
        <v>15086838</v>
      </c>
      <c r="I37" s="94">
        <f t="shared" si="0"/>
        <v>1.5143133691983168</v>
      </c>
      <c r="J37" s="142">
        <f t="shared" si="2"/>
        <v>-0.3013151855061347</v>
      </c>
      <c r="K37" s="53">
        <f t="shared" si="1"/>
        <v>-7.539664706414961</v>
      </c>
    </row>
    <row r="38" spans="1:11" ht="16.5" customHeight="1">
      <c r="A38" s="95"/>
      <c r="B38" s="70" t="s">
        <v>52</v>
      </c>
      <c r="C38" s="96"/>
      <c r="D38" s="96"/>
      <c r="E38" s="96"/>
      <c r="F38" s="96"/>
      <c r="G38" s="96"/>
      <c r="H38" s="96"/>
      <c r="I38" s="97"/>
      <c r="J38" s="97"/>
      <c r="K38" s="97"/>
    </row>
    <row r="39" spans="1:11" ht="16.5" customHeight="1">
      <c r="A39" s="95"/>
      <c r="B39" s="70" t="s">
        <v>88</v>
      </c>
      <c r="C39" s="96"/>
      <c r="D39" s="96"/>
      <c r="E39" s="96"/>
      <c r="F39" s="96"/>
      <c r="G39" s="96"/>
      <c r="H39" s="96"/>
      <c r="I39" s="97"/>
      <c r="J39" s="97"/>
      <c r="K39" s="97"/>
    </row>
    <row r="40" spans="1:11" ht="16.5" customHeight="1">
      <c r="A40" s="95"/>
      <c r="B40" s="70" t="s">
        <v>98</v>
      </c>
      <c r="C40" s="96"/>
      <c r="K40" s="97"/>
    </row>
    <row r="45" spans="4:10" ht="16.5" customHeight="1">
      <c r="D45" s="63"/>
      <c r="E45" s="63"/>
      <c r="F45" s="170"/>
      <c r="G45" s="170"/>
      <c r="H45" s="170"/>
      <c r="I45" s="171"/>
      <c r="J45" s="171"/>
    </row>
    <row r="46" spans="4:10" ht="16.5" customHeight="1">
      <c r="D46" s="63"/>
      <c r="E46" s="63"/>
      <c r="F46" s="170"/>
      <c r="G46" s="170"/>
      <c r="H46" s="170"/>
      <c r="I46" s="171"/>
      <c r="J46" s="171"/>
    </row>
    <row r="47" spans="4:10" ht="16.5" customHeight="1">
      <c r="D47" s="172"/>
      <c r="E47" s="172"/>
      <c r="F47" s="172"/>
      <c r="G47" s="62"/>
      <c r="H47" s="62"/>
      <c r="I47" s="62"/>
      <c r="J47" s="62"/>
    </row>
    <row r="48" spans="4:10" ht="16.5" customHeight="1">
      <c r="D48" s="172"/>
      <c r="E48" s="172"/>
      <c r="F48" s="172"/>
      <c r="G48" s="62"/>
      <c r="H48" s="62"/>
      <c r="I48" s="62"/>
      <c r="J48" s="62"/>
    </row>
    <row r="49" spans="4:10" ht="16.5" customHeight="1">
      <c r="D49" s="172"/>
      <c r="E49" s="172"/>
      <c r="F49" s="172"/>
      <c r="G49" s="62"/>
      <c r="H49" s="62"/>
      <c r="I49" s="62"/>
      <c r="J49" s="62"/>
    </row>
  </sheetData>
  <mergeCells count="8">
    <mergeCell ref="A2:K2"/>
    <mergeCell ref="D5:F5"/>
    <mergeCell ref="G5:H5"/>
    <mergeCell ref="I5:K5"/>
    <mergeCell ref="B5:B7"/>
    <mergeCell ref="F6:F7"/>
    <mergeCell ref="G6:G7"/>
    <mergeCell ref="H6:H7"/>
  </mergeCells>
  <printOptions horizontalCentered="1"/>
  <pageMargins left="0.63" right="0.3937007874015748" top="0.7874015748031497" bottom="0.3937007874015748" header="0.5905511811023623" footer="0.1968503937007874"/>
  <pageSetup firstPageNumber="4" useFirstPageNumber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SheetLayoutView="100" workbookViewId="0" topLeftCell="A1">
      <pane xSplit="2" ySplit="6" topLeftCell="K7" activePane="bottomRight" state="frozen"/>
      <selection pane="topLeft" activeCell="D41" sqref="D41"/>
      <selection pane="topRight" activeCell="D41" sqref="D41"/>
      <selection pane="bottomLeft" activeCell="D41" sqref="D41"/>
      <selection pane="bottomRight" activeCell="D41" sqref="D41"/>
    </sheetView>
  </sheetViews>
  <sheetFormatPr defaultColWidth="9.140625" defaultRowHeight="12"/>
  <cols>
    <col min="1" max="1" width="3.140625" style="150" customWidth="1"/>
    <col min="2" max="2" width="11.28125" style="150" customWidth="1"/>
    <col min="3" max="3" width="12.7109375" style="150" customWidth="1"/>
    <col min="4" max="4" width="11.421875" style="150" customWidth="1"/>
    <col min="5" max="5" width="13.28125" style="150" customWidth="1"/>
    <col min="6" max="6" width="10.00390625" style="150" customWidth="1"/>
    <col min="7" max="7" width="11.140625" style="150" bestFit="1" customWidth="1"/>
    <col min="8" max="15" width="10.00390625" style="150" customWidth="1"/>
    <col min="16" max="17" width="10.8515625" style="150" customWidth="1"/>
    <col min="18" max="19" width="11.00390625" style="150" customWidth="1"/>
    <col min="20" max="16384" width="10.28125" style="150" customWidth="1"/>
  </cols>
  <sheetData>
    <row r="1" ht="15" customHeight="1">
      <c r="A1" s="149" t="s">
        <v>96</v>
      </c>
    </row>
    <row r="2" spans="15:18" ht="14.25" customHeight="1">
      <c r="O2" s="151"/>
      <c r="P2" s="221" t="s">
        <v>53</v>
      </c>
      <c r="Q2" s="221"/>
      <c r="R2" s="221"/>
    </row>
    <row r="3" spans="1:19" ht="13.5" customHeight="1">
      <c r="A3" s="225"/>
      <c r="B3" s="226"/>
      <c r="C3" s="207" t="s">
        <v>60</v>
      </c>
      <c r="D3" s="207"/>
      <c r="E3" s="207"/>
      <c r="F3" s="207"/>
      <c r="G3" s="207"/>
      <c r="H3" s="222" t="s">
        <v>61</v>
      </c>
      <c r="I3" s="222" t="s">
        <v>62</v>
      </c>
      <c r="J3" s="222" t="s">
        <v>63</v>
      </c>
      <c r="K3" s="222" t="s">
        <v>64</v>
      </c>
      <c r="L3" s="222" t="s">
        <v>65</v>
      </c>
      <c r="M3" s="222" t="s">
        <v>66</v>
      </c>
      <c r="N3" s="222" t="s">
        <v>67</v>
      </c>
      <c r="O3" s="223" t="s">
        <v>68</v>
      </c>
      <c r="P3" s="224" t="s">
        <v>93</v>
      </c>
      <c r="Q3" s="216" t="s">
        <v>94</v>
      </c>
      <c r="R3" s="203" t="s">
        <v>95</v>
      </c>
      <c r="S3" s="203" t="s">
        <v>3</v>
      </c>
    </row>
    <row r="4" spans="1:19" ht="13.5" customHeight="1">
      <c r="A4" s="226"/>
      <c r="B4" s="226"/>
      <c r="C4" s="207" t="s">
        <v>59</v>
      </c>
      <c r="D4" s="207"/>
      <c r="E4" s="207"/>
      <c r="F4" s="225" t="s">
        <v>69</v>
      </c>
      <c r="G4" s="225" t="s">
        <v>70</v>
      </c>
      <c r="H4" s="222"/>
      <c r="I4" s="222"/>
      <c r="J4" s="222"/>
      <c r="K4" s="222"/>
      <c r="L4" s="222"/>
      <c r="M4" s="222"/>
      <c r="N4" s="222"/>
      <c r="O4" s="223"/>
      <c r="P4" s="224"/>
      <c r="Q4" s="204"/>
      <c r="R4" s="204"/>
      <c r="S4" s="204"/>
    </row>
    <row r="5" spans="1:19" ht="12" customHeight="1">
      <c r="A5" s="226"/>
      <c r="B5" s="226"/>
      <c r="C5" s="222" t="s">
        <v>71</v>
      </c>
      <c r="D5" s="223" t="s">
        <v>72</v>
      </c>
      <c r="E5" s="152"/>
      <c r="F5" s="225"/>
      <c r="G5" s="225"/>
      <c r="H5" s="222"/>
      <c r="I5" s="222"/>
      <c r="J5" s="222"/>
      <c r="K5" s="222"/>
      <c r="L5" s="222"/>
      <c r="M5" s="222"/>
      <c r="N5" s="222"/>
      <c r="O5" s="223"/>
      <c r="P5" s="224"/>
      <c r="Q5" s="204"/>
      <c r="R5" s="204"/>
      <c r="S5" s="204"/>
    </row>
    <row r="6" spans="1:19" ht="24.75" customHeight="1">
      <c r="A6" s="226"/>
      <c r="B6" s="226"/>
      <c r="C6" s="222"/>
      <c r="D6" s="222"/>
      <c r="E6" s="153" t="s">
        <v>73</v>
      </c>
      <c r="F6" s="225"/>
      <c r="G6" s="225"/>
      <c r="H6" s="222"/>
      <c r="I6" s="222"/>
      <c r="J6" s="222"/>
      <c r="K6" s="222"/>
      <c r="L6" s="222"/>
      <c r="M6" s="222"/>
      <c r="N6" s="222"/>
      <c r="O6" s="223"/>
      <c r="P6" s="224"/>
      <c r="Q6" s="217"/>
      <c r="R6" s="217"/>
      <c r="S6" s="204"/>
    </row>
    <row r="7" spans="1:19" ht="16.5" customHeight="1">
      <c r="A7" s="218" t="s">
        <v>34</v>
      </c>
      <c r="B7" s="146" t="s">
        <v>7</v>
      </c>
      <c r="C7" s="157">
        <v>21997</v>
      </c>
      <c r="D7" s="157">
        <v>0</v>
      </c>
      <c r="E7" s="157">
        <v>0</v>
      </c>
      <c r="F7" s="157">
        <v>12502</v>
      </c>
      <c r="G7" s="157">
        <f>SUM(C7:D7,F7)</f>
        <v>34499</v>
      </c>
      <c r="H7" s="157">
        <v>28500</v>
      </c>
      <c r="I7" s="157">
        <v>3087</v>
      </c>
      <c r="J7" s="157">
        <v>0</v>
      </c>
      <c r="K7" s="157">
        <v>0</v>
      </c>
      <c r="L7" s="157">
        <v>19440</v>
      </c>
      <c r="M7" s="157">
        <v>0</v>
      </c>
      <c r="N7" s="157">
        <v>512</v>
      </c>
      <c r="O7" s="158">
        <v>16371</v>
      </c>
      <c r="P7" s="159">
        <v>102409</v>
      </c>
      <c r="Q7" s="157">
        <v>78042</v>
      </c>
      <c r="R7" s="157">
        <f>P7-Q7</f>
        <v>24367</v>
      </c>
      <c r="S7" s="166">
        <f>R7/Q7*100</f>
        <v>31.222931242151663</v>
      </c>
    </row>
    <row r="8" spans="1:19" ht="16.5" customHeight="1">
      <c r="A8" s="219"/>
      <c r="B8" s="147" t="s">
        <v>8</v>
      </c>
      <c r="C8" s="160">
        <v>26194</v>
      </c>
      <c r="D8" s="160">
        <v>80033</v>
      </c>
      <c r="E8" s="160">
        <v>0</v>
      </c>
      <c r="F8" s="160">
        <v>1412</v>
      </c>
      <c r="G8" s="160">
        <f aca="true" t="shared" si="0" ref="G8:G30">SUM(C8:D8,F8)</f>
        <v>107639</v>
      </c>
      <c r="H8" s="160">
        <v>0</v>
      </c>
      <c r="I8" s="160">
        <v>8006</v>
      </c>
      <c r="J8" s="160">
        <v>0</v>
      </c>
      <c r="K8" s="160">
        <v>0</v>
      </c>
      <c r="L8" s="160">
        <v>1327</v>
      </c>
      <c r="M8" s="160">
        <v>966</v>
      </c>
      <c r="N8" s="160">
        <v>3621</v>
      </c>
      <c r="O8" s="161">
        <v>3501</v>
      </c>
      <c r="P8" s="162">
        <v>125060</v>
      </c>
      <c r="Q8" s="160">
        <v>121536</v>
      </c>
      <c r="R8" s="160">
        <f aca="true" t="shared" si="1" ref="R8:R30">P8-Q8</f>
        <v>3524</v>
      </c>
      <c r="S8" s="167">
        <f aca="true" t="shared" si="2" ref="S8:S33">R8/Q8*100</f>
        <v>2.8995523959978935</v>
      </c>
    </row>
    <row r="9" spans="1:19" ht="16.5" customHeight="1">
      <c r="A9" s="219"/>
      <c r="B9" s="147" t="s">
        <v>9</v>
      </c>
      <c r="C9" s="160">
        <v>11021</v>
      </c>
      <c r="D9" s="160">
        <v>21558</v>
      </c>
      <c r="E9" s="160">
        <v>0</v>
      </c>
      <c r="F9" s="160">
        <v>3045</v>
      </c>
      <c r="G9" s="160">
        <f t="shared" si="0"/>
        <v>35624</v>
      </c>
      <c r="H9" s="160">
        <v>7676</v>
      </c>
      <c r="I9" s="160">
        <v>242</v>
      </c>
      <c r="J9" s="160">
        <v>0</v>
      </c>
      <c r="K9" s="160">
        <v>0</v>
      </c>
      <c r="L9" s="160">
        <v>644</v>
      </c>
      <c r="M9" s="160">
        <v>3862</v>
      </c>
      <c r="N9" s="160">
        <v>5390</v>
      </c>
      <c r="O9" s="161">
        <v>5791</v>
      </c>
      <c r="P9" s="162">
        <v>59229</v>
      </c>
      <c r="Q9" s="160">
        <v>66046</v>
      </c>
      <c r="R9" s="160">
        <f t="shared" si="1"/>
        <v>-6817</v>
      </c>
      <c r="S9" s="167">
        <f t="shared" si="2"/>
        <v>-10.321594040517216</v>
      </c>
    </row>
    <row r="10" spans="1:19" ht="16.5" customHeight="1">
      <c r="A10" s="219"/>
      <c r="B10" s="147" t="s">
        <v>10</v>
      </c>
      <c r="C10" s="160">
        <v>15941</v>
      </c>
      <c r="D10" s="160">
        <v>745</v>
      </c>
      <c r="E10" s="160">
        <v>0</v>
      </c>
      <c r="F10" s="160">
        <v>3804</v>
      </c>
      <c r="G10" s="160">
        <f t="shared" si="0"/>
        <v>20490</v>
      </c>
      <c r="H10" s="160">
        <v>16598</v>
      </c>
      <c r="I10" s="160">
        <v>449</v>
      </c>
      <c r="J10" s="160">
        <v>0</v>
      </c>
      <c r="K10" s="160">
        <v>0</v>
      </c>
      <c r="L10" s="160">
        <v>27859</v>
      </c>
      <c r="M10" s="160">
        <v>0</v>
      </c>
      <c r="N10" s="160">
        <v>9088</v>
      </c>
      <c r="O10" s="161">
        <v>9088</v>
      </c>
      <c r="P10" s="162">
        <v>83572</v>
      </c>
      <c r="Q10" s="160">
        <v>90357</v>
      </c>
      <c r="R10" s="160">
        <f t="shared" si="1"/>
        <v>-6785</v>
      </c>
      <c r="S10" s="168">
        <f t="shared" si="2"/>
        <v>-7.509102781190167</v>
      </c>
    </row>
    <row r="11" spans="1:19" ht="16.5" customHeight="1">
      <c r="A11" s="219"/>
      <c r="B11" s="147" t="s">
        <v>36</v>
      </c>
      <c r="C11" s="160">
        <v>12155</v>
      </c>
      <c r="D11" s="160">
        <v>82634</v>
      </c>
      <c r="E11" s="160">
        <v>55701</v>
      </c>
      <c r="F11" s="160">
        <v>1374</v>
      </c>
      <c r="G11" s="160">
        <f t="shared" si="0"/>
        <v>96163</v>
      </c>
      <c r="H11" s="160">
        <v>0</v>
      </c>
      <c r="I11" s="160">
        <v>2108</v>
      </c>
      <c r="J11" s="160">
        <v>0</v>
      </c>
      <c r="K11" s="160">
        <v>0</v>
      </c>
      <c r="L11" s="160">
        <v>0</v>
      </c>
      <c r="M11" s="160">
        <v>0</v>
      </c>
      <c r="N11" s="160">
        <v>3060</v>
      </c>
      <c r="O11" s="161">
        <v>2099</v>
      </c>
      <c r="P11" s="162">
        <v>103430</v>
      </c>
      <c r="Q11" s="160">
        <v>27502</v>
      </c>
      <c r="R11" s="160">
        <f t="shared" si="1"/>
        <v>75928</v>
      </c>
      <c r="S11" s="167">
        <f t="shared" si="2"/>
        <v>276.08173950985383</v>
      </c>
    </row>
    <row r="12" spans="1:19" ht="16.5" customHeight="1">
      <c r="A12" s="219"/>
      <c r="B12" s="147" t="s">
        <v>37</v>
      </c>
      <c r="C12" s="160">
        <v>13729</v>
      </c>
      <c r="D12" s="160">
        <v>74219</v>
      </c>
      <c r="E12" s="160">
        <v>37031</v>
      </c>
      <c r="F12" s="160">
        <v>823</v>
      </c>
      <c r="G12" s="160">
        <f t="shared" si="0"/>
        <v>88771</v>
      </c>
      <c r="H12" s="160">
        <v>1246</v>
      </c>
      <c r="I12" s="160">
        <v>6152</v>
      </c>
      <c r="J12" s="160">
        <v>0</v>
      </c>
      <c r="K12" s="160">
        <v>0</v>
      </c>
      <c r="L12" s="160">
        <v>0</v>
      </c>
      <c r="M12" s="160">
        <v>0</v>
      </c>
      <c r="N12" s="160">
        <v>1805</v>
      </c>
      <c r="O12" s="161">
        <v>3295</v>
      </c>
      <c r="P12" s="162">
        <v>101269</v>
      </c>
      <c r="Q12" s="160">
        <v>106022</v>
      </c>
      <c r="R12" s="160">
        <f t="shared" si="1"/>
        <v>-4753</v>
      </c>
      <c r="S12" s="167">
        <f t="shared" si="2"/>
        <v>-4.483031823583785</v>
      </c>
    </row>
    <row r="13" spans="1:19" ht="16.5" customHeight="1">
      <c r="A13" s="219"/>
      <c r="B13" s="147" t="s">
        <v>38</v>
      </c>
      <c r="C13" s="160">
        <v>13137</v>
      </c>
      <c r="D13" s="160">
        <v>146827</v>
      </c>
      <c r="E13" s="160">
        <v>97906</v>
      </c>
      <c r="F13" s="160">
        <v>1810</v>
      </c>
      <c r="G13" s="160">
        <f t="shared" si="0"/>
        <v>161774</v>
      </c>
      <c r="H13" s="160">
        <v>0</v>
      </c>
      <c r="I13" s="160">
        <v>5178</v>
      </c>
      <c r="J13" s="160">
        <v>7673</v>
      </c>
      <c r="K13" s="160">
        <v>11041</v>
      </c>
      <c r="L13" s="160">
        <v>12279</v>
      </c>
      <c r="M13" s="160">
        <v>0</v>
      </c>
      <c r="N13" s="160">
        <v>3894</v>
      </c>
      <c r="O13" s="161">
        <v>726</v>
      </c>
      <c r="P13" s="162">
        <v>202565</v>
      </c>
      <c r="Q13" s="160">
        <v>176210</v>
      </c>
      <c r="R13" s="160">
        <f t="shared" si="1"/>
        <v>26355</v>
      </c>
      <c r="S13" s="167">
        <f t="shared" si="2"/>
        <v>14.956585891833607</v>
      </c>
    </row>
    <row r="14" spans="1:19" ht="16.5" customHeight="1">
      <c r="A14" s="219"/>
      <c r="B14" s="147" t="s">
        <v>39</v>
      </c>
      <c r="C14" s="160">
        <v>11985</v>
      </c>
      <c r="D14" s="160">
        <v>98812</v>
      </c>
      <c r="E14" s="160">
        <v>71193</v>
      </c>
      <c r="F14" s="160">
        <v>2083</v>
      </c>
      <c r="G14" s="160">
        <f t="shared" si="0"/>
        <v>112880</v>
      </c>
      <c r="H14" s="160">
        <v>0</v>
      </c>
      <c r="I14" s="160">
        <v>1377</v>
      </c>
      <c r="J14" s="160">
        <v>0</v>
      </c>
      <c r="K14" s="160">
        <v>0</v>
      </c>
      <c r="L14" s="160">
        <v>1562</v>
      </c>
      <c r="M14" s="160">
        <v>0</v>
      </c>
      <c r="N14" s="160">
        <v>5407</v>
      </c>
      <c r="O14" s="161">
        <v>0</v>
      </c>
      <c r="P14" s="162">
        <v>121226</v>
      </c>
      <c r="Q14" s="160">
        <v>95911</v>
      </c>
      <c r="R14" s="160">
        <f t="shared" si="1"/>
        <v>25315</v>
      </c>
      <c r="S14" s="167">
        <f t="shared" si="2"/>
        <v>26.39426134645661</v>
      </c>
    </row>
    <row r="15" spans="1:19" ht="16.5" customHeight="1">
      <c r="A15" s="219"/>
      <c r="B15" s="147" t="s">
        <v>15</v>
      </c>
      <c r="C15" s="160">
        <v>5682</v>
      </c>
      <c r="D15" s="160">
        <v>72811</v>
      </c>
      <c r="E15" s="160">
        <v>48541</v>
      </c>
      <c r="F15" s="160">
        <v>937</v>
      </c>
      <c r="G15" s="160">
        <f t="shared" si="0"/>
        <v>79430</v>
      </c>
      <c r="H15" s="160">
        <v>1718</v>
      </c>
      <c r="I15" s="160">
        <v>1014</v>
      </c>
      <c r="J15" s="160">
        <v>2310</v>
      </c>
      <c r="K15" s="160">
        <v>0</v>
      </c>
      <c r="L15" s="160">
        <v>3274</v>
      </c>
      <c r="M15" s="160">
        <v>2372</v>
      </c>
      <c r="N15" s="160">
        <v>1866</v>
      </c>
      <c r="O15" s="161">
        <v>0</v>
      </c>
      <c r="P15" s="162">
        <v>91984</v>
      </c>
      <c r="Q15" s="160">
        <v>96736</v>
      </c>
      <c r="R15" s="160">
        <f t="shared" si="1"/>
        <v>-4752</v>
      </c>
      <c r="S15" s="167">
        <f t="shared" si="2"/>
        <v>-4.912338736354615</v>
      </c>
    </row>
    <row r="16" spans="1:19" ht="16.5" customHeight="1">
      <c r="A16" s="219"/>
      <c r="B16" s="147" t="s">
        <v>16</v>
      </c>
      <c r="C16" s="160">
        <v>3723</v>
      </c>
      <c r="D16" s="160">
        <v>40351</v>
      </c>
      <c r="E16" s="160">
        <v>26901</v>
      </c>
      <c r="F16" s="160">
        <v>779</v>
      </c>
      <c r="G16" s="160">
        <f t="shared" si="0"/>
        <v>44853</v>
      </c>
      <c r="H16" s="160">
        <v>0</v>
      </c>
      <c r="I16" s="160">
        <v>294</v>
      </c>
      <c r="J16" s="160">
        <v>3383</v>
      </c>
      <c r="K16" s="160">
        <v>0</v>
      </c>
      <c r="L16" s="160">
        <v>3077</v>
      </c>
      <c r="M16" s="160">
        <v>907</v>
      </c>
      <c r="N16" s="160">
        <v>1337</v>
      </c>
      <c r="O16" s="161">
        <v>141</v>
      </c>
      <c r="P16" s="162">
        <v>53992</v>
      </c>
      <c r="Q16" s="160">
        <v>60318</v>
      </c>
      <c r="R16" s="160">
        <f t="shared" si="1"/>
        <v>-6326</v>
      </c>
      <c r="S16" s="167">
        <f t="shared" si="2"/>
        <v>-10.487748267515501</v>
      </c>
    </row>
    <row r="17" spans="1:19" ht="16.5" customHeight="1">
      <c r="A17" s="219"/>
      <c r="B17" s="147" t="s">
        <v>17</v>
      </c>
      <c r="C17" s="160">
        <v>3572</v>
      </c>
      <c r="D17" s="160">
        <v>45175</v>
      </c>
      <c r="E17" s="160">
        <v>31950</v>
      </c>
      <c r="F17" s="160">
        <v>823</v>
      </c>
      <c r="G17" s="160">
        <f t="shared" si="0"/>
        <v>49570</v>
      </c>
      <c r="H17" s="160">
        <v>0</v>
      </c>
      <c r="I17" s="160">
        <v>420</v>
      </c>
      <c r="J17" s="160">
        <v>0</v>
      </c>
      <c r="K17" s="160">
        <v>0</v>
      </c>
      <c r="L17" s="160">
        <v>764</v>
      </c>
      <c r="M17" s="160">
        <v>0</v>
      </c>
      <c r="N17" s="160">
        <v>1765</v>
      </c>
      <c r="O17" s="161">
        <v>1513</v>
      </c>
      <c r="P17" s="162">
        <v>54032</v>
      </c>
      <c r="Q17" s="160">
        <v>72790</v>
      </c>
      <c r="R17" s="160">
        <f t="shared" si="1"/>
        <v>-18758</v>
      </c>
      <c r="S17" s="167">
        <f t="shared" si="2"/>
        <v>-25.770023354856438</v>
      </c>
    </row>
    <row r="18" spans="1:19" ht="16.5" customHeight="1">
      <c r="A18" s="219"/>
      <c r="B18" s="147" t="s">
        <v>18</v>
      </c>
      <c r="C18" s="160">
        <v>5476</v>
      </c>
      <c r="D18" s="160">
        <v>37442</v>
      </c>
      <c r="E18" s="160">
        <v>28580</v>
      </c>
      <c r="F18" s="160">
        <v>1519</v>
      </c>
      <c r="G18" s="160">
        <f t="shared" si="0"/>
        <v>44437</v>
      </c>
      <c r="H18" s="160">
        <v>3572</v>
      </c>
      <c r="I18" s="160">
        <v>2102</v>
      </c>
      <c r="J18" s="160">
        <v>0</v>
      </c>
      <c r="K18" s="160">
        <v>2870</v>
      </c>
      <c r="L18" s="160">
        <v>0</v>
      </c>
      <c r="M18" s="160">
        <v>1094</v>
      </c>
      <c r="N18" s="160">
        <v>1593</v>
      </c>
      <c r="O18" s="161">
        <v>0</v>
      </c>
      <c r="P18" s="162">
        <v>55668</v>
      </c>
      <c r="Q18" s="160">
        <v>13086</v>
      </c>
      <c r="R18" s="160">
        <f t="shared" si="1"/>
        <v>42582</v>
      </c>
      <c r="S18" s="167">
        <f t="shared" si="2"/>
        <v>325.4011921137093</v>
      </c>
    </row>
    <row r="19" spans="1:19" ht="16.5" customHeight="1">
      <c r="A19" s="219"/>
      <c r="B19" s="147" t="s">
        <v>19</v>
      </c>
      <c r="C19" s="160">
        <v>6282</v>
      </c>
      <c r="D19" s="160">
        <v>82231</v>
      </c>
      <c r="E19" s="160">
        <v>54817</v>
      </c>
      <c r="F19" s="160">
        <v>1139</v>
      </c>
      <c r="G19" s="160">
        <f t="shared" si="0"/>
        <v>89652</v>
      </c>
      <c r="H19" s="160">
        <v>319</v>
      </c>
      <c r="I19" s="160">
        <v>1037</v>
      </c>
      <c r="J19" s="160">
        <v>0</v>
      </c>
      <c r="K19" s="160">
        <v>0</v>
      </c>
      <c r="L19" s="160">
        <v>0</v>
      </c>
      <c r="M19" s="160">
        <v>0</v>
      </c>
      <c r="N19" s="160">
        <v>3386</v>
      </c>
      <c r="O19" s="161">
        <v>621</v>
      </c>
      <c r="P19" s="162">
        <v>95015</v>
      </c>
      <c r="Q19" s="160">
        <v>99393</v>
      </c>
      <c r="R19" s="160">
        <f t="shared" si="1"/>
        <v>-4378</v>
      </c>
      <c r="S19" s="167">
        <f t="shared" si="2"/>
        <v>-4.404736752085157</v>
      </c>
    </row>
    <row r="20" spans="1:19" ht="16.5" customHeight="1">
      <c r="A20" s="219"/>
      <c r="B20" s="147" t="s">
        <v>40</v>
      </c>
      <c r="C20" s="160">
        <v>7640</v>
      </c>
      <c r="D20" s="160">
        <v>83037</v>
      </c>
      <c r="E20" s="160">
        <v>55357</v>
      </c>
      <c r="F20" s="160">
        <v>1848</v>
      </c>
      <c r="G20" s="160">
        <f t="shared" si="0"/>
        <v>92525</v>
      </c>
      <c r="H20" s="160">
        <v>0</v>
      </c>
      <c r="I20" s="160">
        <v>1601</v>
      </c>
      <c r="J20" s="160">
        <v>0</v>
      </c>
      <c r="K20" s="160">
        <v>12618</v>
      </c>
      <c r="L20" s="160">
        <v>0</v>
      </c>
      <c r="M20" s="160">
        <v>1675</v>
      </c>
      <c r="N20" s="160">
        <v>4473</v>
      </c>
      <c r="O20" s="161">
        <v>0</v>
      </c>
      <c r="P20" s="162">
        <v>112892</v>
      </c>
      <c r="Q20" s="160">
        <v>113853</v>
      </c>
      <c r="R20" s="160">
        <f t="shared" si="1"/>
        <v>-961</v>
      </c>
      <c r="S20" s="167">
        <f t="shared" si="2"/>
        <v>-0.8440708633061931</v>
      </c>
    </row>
    <row r="21" spans="1:19" ht="16.5" customHeight="1">
      <c r="A21" s="219"/>
      <c r="B21" s="147" t="s">
        <v>21</v>
      </c>
      <c r="C21" s="160">
        <v>5602</v>
      </c>
      <c r="D21" s="160">
        <v>51453</v>
      </c>
      <c r="E21" s="160">
        <v>34299</v>
      </c>
      <c r="F21" s="160">
        <v>304</v>
      </c>
      <c r="G21" s="160">
        <f t="shared" si="0"/>
        <v>57359</v>
      </c>
      <c r="H21" s="160">
        <v>1718</v>
      </c>
      <c r="I21" s="160">
        <v>0</v>
      </c>
      <c r="J21" s="160">
        <v>0</v>
      </c>
      <c r="K21" s="160">
        <v>3503</v>
      </c>
      <c r="L21" s="160">
        <v>5942</v>
      </c>
      <c r="M21" s="160">
        <v>0</v>
      </c>
      <c r="N21" s="160">
        <v>1257</v>
      </c>
      <c r="O21" s="161">
        <v>1163</v>
      </c>
      <c r="P21" s="162">
        <v>70942</v>
      </c>
      <c r="Q21" s="160">
        <v>64410</v>
      </c>
      <c r="R21" s="160">
        <f t="shared" si="1"/>
        <v>6532</v>
      </c>
      <c r="S21" s="167">
        <f t="shared" si="2"/>
        <v>10.141282409563733</v>
      </c>
    </row>
    <row r="22" spans="1:19" ht="16.5" customHeight="1">
      <c r="A22" s="219"/>
      <c r="B22" s="147" t="s">
        <v>41</v>
      </c>
      <c r="C22" s="160">
        <v>5684</v>
      </c>
      <c r="D22" s="160">
        <v>71300</v>
      </c>
      <c r="E22" s="160">
        <v>47534</v>
      </c>
      <c r="F22" s="160">
        <v>323</v>
      </c>
      <c r="G22" s="160">
        <f t="shared" si="0"/>
        <v>77307</v>
      </c>
      <c r="H22" s="160">
        <v>0</v>
      </c>
      <c r="I22" s="160">
        <v>806</v>
      </c>
      <c r="J22" s="160">
        <v>0</v>
      </c>
      <c r="K22" s="160">
        <v>1869</v>
      </c>
      <c r="L22" s="160">
        <v>0</v>
      </c>
      <c r="M22" s="160">
        <v>0</v>
      </c>
      <c r="N22" s="160">
        <v>2267</v>
      </c>
      <c r="O22" s="161">
        <v>634</v>
      </c>
      <c r="P22" s="162">
        <v>82883</v>
      </c>
      <c r="Q22" s="160">
        <v>79140</v>
      </c>
      <c r="R22" s="160">
        <f t="shared" si="1"/>
        <v>3743</v>
      </c>
      <c r="S22" s="167">
        <f t="shared" si="2"/>
        <v>4.729593126105636</v>
      </c>
    </row>
    <row r="23" spans="1:19" ht="16.5" customHeight="1">
      <c r="A23" s="219"/>
      <c r="B23" s="147" t="s">
        <v>42</v>
      </c>
      <c r="C23" s="160">
        <v>5911</v>
      </c>
      <c r="D23" s="160">
        <v>39825</v>
      </c>
      <c r="E23" s="160">
        <v>26550</v>
      </c>
      <c r="F23" s="160">
        <v>386</v>
      </c>
      <c r="G23" s="160">
        <f t="shared" si="0"/>
        <v>46122</v>
      </c>
      <c r="H23" s="160">
        <v>4195</v>
      </c>
      <c r="I23" s="160">
        <v>864</v>
      </c>
      <c r="J23" s="160">
        <v>0</v>
      </c>
      <c r="K23" s="160">
        <v>0</v>
      </c>
      <c r="L23" s="160">
        <v>4043</v>
      </c>
      <c r="M23" s="160">
        <v>439</v>
      </c>
      <c r="N23" s="160">
        <v>2462</v>
      </c>
      <c r="O23" s="161">
        <v>0</v>
      </c>
      <c r="P23" s="162">
        <v>58125</v>
      </c>
      <c r="Q23" s="160">
        <v>14797</v>
      </c>
      <c r="R23" s="160">
        <f t="shared" si="1"/>
        <v>43328</v>
      </c>
      <c r="S23" s="167">
        <f t="shared" si="2"/>
        <v>292.81611137392713</v>
      </c>
    </row>
    <row r="24" spans="1:19" ht="16.5" customHeight="1">
      <c r="A24" s="219"/>
      <c r="B24" s="147" t="s">
        <v>24</v>
      </c>
      <c r="C24" s="160">
        <v>2223</v>
      </c>
      <c r="D24" s="160">
        <v>0</v>
      </c>
      <c r="E24" s="160">
        <v>0</v>
      </c>
      <c r="F24" s="160">
        <v>1899</v>
      </c>
      <c r="G24" s="160">
        <f t="shared" si="0"/>
        <v>4122</v>
      </c>
      <c r="H24" s="160">
        <v>0</v>
      </c>
      <c r="I24" s="160">
        <v>0</v>
      </c>
      <c r="J24" s="160">
        <v>0</v>
      </c>
      <c r="K24" s="160">
        <v>0</v>
      </c>
      <c r="L24" s="160">
        <v>10262</v>
      </c>
      <c r="M24" s="160">
        <v>1881</v>
      </c>
      <c r="N24" s="160">
        <v>5644</v>
      </c>
      <c r="O24" s="161">
        <v>856</v>
      </c>
      <c r="P24" s="162">
        <v>22765</v>
      </c>
      <c r="Q24" s="160">
        <v>25435</v>
      </c>
      <c r="R24" s="160">
        <f t="shared" si="1"/>
        <v>-2670</v>
      </c>
      <c r="S24" s="167">
        <f t="shared" si="2"/>
        <v>-10.497346176528406</v>
      </c>
    </row>
    <row r="25" spans="1:19" ht="16.5" customHeight="1">
      <c r="A25" s="219"/>
      <c r="B25" s="147" t="s">
        <v>25</v>
      </c>
      <c r="C25" s="160">
        <v>7434</v>
      </c>
      <c r="D25" s="160">
        <v>21946</v>
      </c>
      <c r="E25" s="160">
        <v>0</v>
      </c>
      <c r="F25" s="160">
        <v>1108</v>
      </c>
      <c r="G25" s="160">
        <f t="shared" si="0"/>
        <v>30488</v>
      </c>
      <c r="H25" s="160">
        <v>8178</v>
      </c>
      <c r="I25" s="160">
        <v>1192</v>
      </c>
      <c r="J25" s="160">
        <v>0</v>
      </c>
      <c r="K25" s="160">
        <v>10221</v>
      </c>
      <c r="L25" s="160">
        <v>0</v>
      </c>
      <c r="M25" s="160">
        <v>7552</v>
      </c>
      <c r="N25" s="160">
        <v>2452</v>
      </c>
      <c r="O25" s="161">
        <v>3520</v>
      </c>
      <c r="P25" s="162">
        <v>63603</v>
      </c>
      <c r="Q25" s="160">
        <v>55720</v>
      </c>
      <c r="R25" s="160">
        <f t="shared" si="1"/>
        <v>7883</v>
      </c>
      <c r="S25" s="168">
        <f t="shared" si="2"/>
        <v>14.147523330940418</v>
      </c>
    </row>
    <row r="26" spans="1:19" ht="16.5" customHeight="1">
      <c r="A26" s="219"/>
      <c r="B26" s="147" t="s">
        <v>26</v>
      </c>
      <c r="C26" s="160">
        <v>11099</v>
      </c>
      <c r="D26" s="160">
        <v>21707</v>
      </c>
      <c r="E26" s="160">
        <v>0</v>
      </c>
      <c r="F26" s="160">
        <v>842</v>
      </c>
      <c r="G26" s="160">
        <f t="shared" si="0"/>
        <v>33648</v>
      </c>
      <c r="H26" s="160">
        <v>5882</v>
      </c>
      <c r="I26" s="160">
        <v>559</v>
      </c>
      <c r="J26" s="160">
        <v>4208</v>
      </c>
      <c r="K26" s="160">
        <v>0</v>
      </c>
      <c r="L26" s="160">
        <v>678</v>
      </c>
      <c r="M26" s="160">
        <v>7585</v>
      </c>
      <c r="N26" s="160">
        <v>6536</v>
      </c>
      <c r="O26" s="161">
        <v>2219</v>
      </c>
      <c r="P26" s="162">
        <v>61315</v>
      </c>
      <c r="Q26" s="160">
        <v>78890</v>
      </c>
      <c r="R26" s="160">
        <f t="shared" si="1"/>
        <v>-17575</v>
      </c>
      <c r="S26" s="167">
        <f t="shared" si="2"/>
        <v>-22.27785524147547</v>
      </c>
    </row>
    <row r="27" spans="1:19" ht="16.5" customHeight="1">
      <c r="A27" s="219"/>
      <c r="B27" s="147" t="s">
        <v>27</v>
      </c>
      <c r="C27" s="160">
        <v>5130</v>
      </c>
      <c r="D27" s="160">
        <v>14060</v>
      </c>
      <c r="E27" s="160">
        <v>0</v>
      </c>
      <c r="F27" s="160">
        <v>424</v>
      </c>
      <c r="G27" s="160">
        <f t="shared" si="0"/>
        <v>19614</v>
      </c>
      <c r="H27" s="160">
        <v>0</v>
      </c>
      <c r="I27" s="160">
        <v>668</v>
      </c>
      <c r="J27" s="160">
        <v>16335</v>
      </c>
      <c r="K27" s="160">
        <v>0</v>
      </c>
      <c r="L27" s="160">
        <v>1165</v>
      </c>
      <c r="M27" s="160">
        <v>0</v>
      </c>
      <c r="N27" s="160">
        <v>1608</v>
      </c>
      <c r="O27" s="161">
        <v>1081</v>
      </c>
      <c r="P27" s="162">
        <v>40471</v>
      </c>
      <c r="Q27" s="160">
        <v>30339</v>
      </c>
      <c r="R27" s="160">
        <f t="shared" si="1"/>
        <v>10132</v>
      </c>
      <c r="S27" s="167">
        <f t="shared" si="2"/>
        <v>33.39595899667095</v>
      </c>
    </row>
    <row r="28" spans="1:19" ht="16.5" customHeight="1">
      <c r="A28" s="219"/>
      <c r="B28" s="147" t="s">
        <v>28</v>
      </c>
      <c r="C28" s="160">
        <v>8072</v>
      </c>
      <c r="D28" s="160">
        <v>84393</v>
      </c>
      <c r="E28" s="160">
        <v>56270</v>
      </c>
      <c r="F28" s="160">
        <v>367</v>
      </c>
      <c r="G28" s="160">
        <f t="shared" si="0"/>
        <v>92832</v>
      </c>
      <c r="H28" s="160">
        <v>0</v>
      </c>
      <c r="I28" s="160">
        <v>1964</v>
      </c>
      <c r="J28" s="160">
        <v>0</v>
      </c>
      <c r="K28" s="160">
        <v>0</v>
      </c>
      <c r="L28" s="160">
        <v>978</v>
      </c>
      <c r="M28" s="160">
        <v>3484</v>
      </c>
      <c r="N28" s="160">
        <v>0</v>
      </c>
      <c r="O28" s="161">
        <v>126</v>
      </c>
      <c r="P28" s="162">
        <v>99384</v>
      </c>
      <c r="Q28" s="160">
        <v>91839</v>
      </c>
      <c r="R28" s="160">
        <f t="shared" si="1"/>
        <v>7545</v>
      </c>
      <c r="S28" s="167">
        <f t="shared" si="2"/>
        <v>8.21546401855421</v>
      </c>
    </row>
    <row r="29" spans="1:19" ht="16.5" customHeight="1">
      <c r="A29" s="219"/>
      <c r="B29" s="147" t="s">
        <v>43</v>
      </c>
      <c r="C29" s="160">
        <v>7970</v>
      </c>
      <c r="D29" s="160">
        <v>71644</v>
      </c>
      <c r="E29" s="160">
        <v>47756</v>
      </c>
      <c r="F29" s="160">
        <v>1260</v>
      </c>
      <c r="G29" s="160">
        <f t="shared" si="0"/>
        <v>80874</v>
      </c>
      <c r="H29" s="160">
        <v>182</v>
      </c>
      <c r="I29" s="160">
        <v>1417</v>
      </c>
      <c r="J29" s="160">
        <v>0</v>
      </c>
      <c r="K29" s="160">
        <v>0</v>
      </c>
      <c r="L29" s="160">
        <v>6158</v>
      </c>
      <c r="M29" s="160">
        <v>0</v>
      </c>
      <c r="N29" s="160">
        <v>2575</v>
      </c>
      <c r="O29" s="161">
        <v>0</v>
      </c>
      <c r="P29" s="162">
        <v>91206</v>
      </c>
      <c r="Q29" s="160">
        <v>88240</v>
      </c>
      <c r="R29" s="160">
        <f t="shared" si="1"/>
        <v>2966</v>
      </c>
      <c r="S29" s="167">
        <f t="shared" si="2"/>
        <v>3.36128739800544</v>
      </c>
    </row>
    <row r="30" spans="1:19" ht="16.5" customHeight="1">
      <c r="A30" s="220"/>
      <c r="B30" s="148" t="s">
        <v>44</v>
      </c>
      <c r="C30" s="163">
        <v>7311</v>
      </c>
      <c r="D30" s="163">
        <v>67631</v>
      </c>
      <c r="E30" s="163">
        <v>48082</v>
      </c>
      <c r="F30" s="163">
        <v>633</v>
      </c>
      <c r="G30" s="163">
        <f t="shared" si="0"/>
        <v>75575</v>
      </c>
      <c r="H30" s="163">
        <v>6658</v>
      </c>
      <c r="I30" s="163">
        <v>271</v>
      </c>
      <c r="J30" s="163">
        <v>0</v>
      </c>
      <c r="K30" s="163">
        <v>0</v>
      </c>
      <c r="L30" s="163">
        <v>0</v>
      </c>
      <c r="M30" s="163">
        <v>1135</v>
      </c>
      <c r="N30" s="163">
        <v>180</v>
      </c>
      <c r="O30" s="164">
        <v>1163</v>
      </c>
      <c r="P30" s="165">
        <v>84982</v>
      </c>
      <c r="Q30" s="163">
        <v>59502</v>
      </c>
      <c r="R30" s="163">
        <f t="shared" si="1"/>
        <v>25480</v>
      </c>
      <c r="S30" s="169">
        <f t="shared" si="2"/>
        <v>42.82209001378105</v>
      </c>
    </row>
    <row r="31" spans="1:19" ht="16.5" customHeight="1">
      <c r="A31" s="214" t="s">
        <v>93</v>
      </c>
      <c r="B31" s="215"/>
      <c r="C31" s="155">
        <f>SUM(C7:C30)</f>
        <v>224970</v>
      </c>
      <c r="D31" s="155">
        <f>SUM(D7:D30)</f>
        <v>1309834</v>
      </c>
      <c r="E31" s="155">
        <f>SUM(E7:E30)</f>
        <v>768468</v>
      </c>
      <c r="F31" s="155">
        <f>SUM(F7:F30)</f>
        <v>41444</v>
      </c>
      <c r="G31" s="155">
        <f>SUM(C31,D31,F31)</f>
        <v>1576248</v>
      </c>
      <c r="H31" s="155">
        <f aca="true" t="shared" si="3" ref="H31:Q31">SUM(H7:H30)</f>
        <v>86442</v>
      </c>
      <c r="I31" s="155">
        <f t="shared" si="3"/>
        <v>40808</v>
      </c>
      <c r="J31" s="155">
        <f t="shared" si="3"/>
        <v>33909</v>
      </c>
      <c r="K31" s="155">
        <f t="shared" si="3"/>
        <v>42122</v>
      </c>
      <c r="L31" s="155">
        <f t="shared" si="3"/>
        <v>99452</v>
      </c>
      <c r="M31" s="155">
        <f t="shared" si="3"/>
        <v>32952</v>
      </c>
      <c r="N31" s="155">
        <f t="shared" si="3"/>
        <v>72178</v>
      </c>
      <c r="O31" s="156">
        <f t="shared" si="3"/>
        <v>53908</v>
      </c>
      <c r="P31" s="211">
        <f t="shared" si="3"/>
        <v>2038019</v>
      </c>
      <c r="Q31" s="208">
        <f t="shared" si="3"/>
        <v>1806114</v>
      </c>
      <c r="R31" s="208">
        <v>231905</v>
      </c>
      <c r="S31" s="205">
        <f t="shared" si="2"/>
        <v>12.839997918182352</v>
      </c>
    </row>
    <row r="32" spans="1:19" ht="15" customHeight="1">
      <c r="A32" s="207" t="s">
        <v>94</v>
      </c>
      <c r="B32" s="207"/>
      <c r="C32" s="154">
        <v>212494</v>
      </c>
      <c r="D32" s="154">
        <v>1079810</v>
      </c>
      <c r="E32" s="154">
        <v>644270</v>
      </c>
      <c r="F32" s="154">
        <v>43799</v>
      </c>
      <c r="G32" s="154">
        <v>1336103</v>
      </c>
      <c r="H32" s="154">
        <v>53250</v>
      </c>
      <c r="I32" s="154">
        <v>75286</v>
      </c>
      <c r="J32" s="154">
        <v>35088</v>
      </c>
      <c r="K32" s="154">
        <v>42726</v>
      </c>
      <c r="L32" s="154">
        <v>110502</v>
      </c>
      <c r="M32" s="154">
        <v>30519</v>
      </c>
      <c r="N32" s="154">
        <v>72188</v>
      </c>
      <c r="O32" s="154">
        <v>50452</v>
      </c>
      <c r="P32" s="212"/>
      <c r="Q32" s="209"/>
      <c r="R32" s="209"/>
      <c r="S32" s="205" t="e">
        <f t="shared" si="2"/>
        <v>#DIV/0!</v>
      </c>
    </row>
    <row r="33" spans="1:19" ht="15" customHeight="1">
      <c r="A33" s="207" t="s">
        <v>95</v>
      </c>
      <c r="B33" s="207"/>
      <c r="C33" s="155">
        <f>C31-C32</f>
        <v>12476</v>
      </c>
      <c r="D33" s="155">
        <f aca="true" t="shared" si="4" ref="D33:M33">D31-D32</f>
        <v>230024</v>
      </c>
      <c r="E33" s="155">
        <f t="shared" si="4"/>
        <v>124198</v>
      </c>
      <c r="F33" s="155">
        <f t="shared" si="4"/>
        <v>-2355</v>
      </c>
      <c r="G33" s="155">
        <f t="shared" si="4"/>
        <v>240145</v>
      </c>
      <c r="H33" s="155">
        <f t="shared" si="4"/>
        <v>33192</v>
      </c>
      <c r="I33" s="155">
        <f t="shared" si="4"/>
        <v>-34478</v>
      </c>
      <c r="J33" s="155">
        <f t="shared" si="4"/>
        <v>-1179</v>
      </c>
      <c r="K33" s="155">
        <f t="shared" si="4"/>
        <v>-604</v>
      </c>
      <c r="L33" s="155">
        <f t="shared" si="4"/>
        <v>-11050</v>
      </c>
      <c r="M33" s="155">
        <f t="shared" si="4"/>
        <v>2433</v>
      </c>
      <c r="N33" s="155">
        <f>N31-N32</f>
        <v>-10</v>
      </c>
      <c r="O33" s="155">
        <f>O31-O32</f>
        <v>3456</v>
      </c>
      <c r="P33" s="213"/>
      <c r="Q33" s="210"/>
      <c r="R33" s="210"/>
      <c r="S33" s="206" t="e">
        <f t="shared" si="2"/>
        <v>#DIV/0!</v>
      </c>
    </row>
  </sheetData>
  <mergeCells count="28">
    <mergeCell ref="A3:B6"/>
    <mergeCell ref="H3:H6"/>
    <mergeCell ref="I3:I6"/>
    <mergeCell ref="C3:G3"/>
    <mergeCell ref="D5:D6"/>
    <mergeCell ref="F4:F6"/>
    <mergeCell ref="G4:G6"/>
    <mergeCell ref="C5:C6"/>
    <mergeCell ref="C4:E4"/>
    <mergeCell ref="P2:R2"/>
    <mergeCell ref="R3:R6"/>
    <mergeCell ref="J3:J6"/>
    <mergeCell ref="O3:O6"/>
    <mergeCell ref="P3:P6"/>
    <mergeCell ref="N3:N6"/>
    <mergeCell ref="K3:K6"/>
    <mergeCell ref="L3:L6"/>
    <mergeCell ref="M3:M6"/>
    <mergeCell ref="S3:S6"/>
    <mergeCell ref="S31:S33"/>
    <mergeCell ref="A32:B32"/>
    <mergeCell ref="A33:B33"/>
    <mergeCell ref="R31:R33"/>
    <mergeCell ref="P31:P33"/>
    <mergeCell ref="Q31:Q33"/>
    <mergeCell ref="A31:B31"/>
    <mergeCell ref="Q3:Q6"/>
    <mergeCell ref="A7:A30"/>
  </mergeCells>
  <printOptions horizontalCentered="1"/>
  <pageMargins left="0.5905511811023623" right="0.5905511811023623" top="0.7874015748031497" bottom="0.7874015748031497" header="0.5118110236220472" footer="0.5118110236220472"/>
  <pageSetup firstPageNumber="5" useFirstPageNumber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4"/>
  <sheetViews>
    <sheetView zoomScaleSheetLayoutView="100" workbookViewId="0" topLeftCell="A1">
      <selection activeCell="C41" sqref="C41"/>
    </sheetView>
  </sheetViews>
  <sheetFormatPr defaultColWidth="9.140625" defaultRowHeight="12"/>
  <cols>
    <col min="1" max="1" width="13.140625" style="99" customWidth="1"/>
    <col min="2" max="2" width="23.421875" style="99" customWidth="1"/>
    <col min="3" max="3" width="23.00390625" style="99" customWidth="1"/>
    <col min="4" max="4" width="22.421875" style="100" customWidth="1"/>
    <col min="5" max="5" width="1.7109375" style="99" customWidth="1"/>
    <col min="6" max="16384" width="10.28125" style="99" customWidth="1"/>
  </cols>
  <sheetData>
    <row r="1" spans="1:2" ht="11.25" customHeight="1">
      <c r="A1" s="98"/>
      <c r="B1" s="98"/>
    </row>
    <row r="2" spans="1:4" ht="24" customHeight="1">
      <c r="A2" s="194" t="s">
        <v>79</v>
      </c>
      <c r="B2" s="194"/>
      <c r="C2" s="194"/>
      <c r="D2" s="194"/>
    </row>
    <row r="3" spans="1:4" ht="18.75" customHeight="1" thickBot="1">
      <c r="A3" s="101"/>
      <c r="B3" s="102"/>
      <c r="D3" s="130" t="s">
        <v>0</v>
      </c>
    </row>
    <row r="4" spans="1:4" ht="17.25" customHeight="1">
      <c r="A4" s="227" t="s">
        <v>1</v>
      </c>
      <c r="B4" s="103" t="s">
        <v>54</v>
      </c>
      <c r="C4" s="104" t="s">
        <v>97</v>
      </c>
      <c r="D4" s="229" t="s">
        <v>56</v>
      </c>
    </row>
    <row r="5" spans="1:4" ht="17.25" customHeight="1" thickBot="1">
      <c r="A5" s="228"/>
      <c r="B5" s="105" t="s">
        <v>57</v>
      </c>
      <c r="C5" s="106" t="s">
        <v>58</v>
      </c>
      <c r="D5" s="230"/>
    </row>
    <row r="6" spans="1:4" ht="21" customHeight="1">
      <c r="A6" s="107" t="s">
        <v>7</v>
      </c>
      <c r="B6" s="114">
        <v>41266737</v>
      </c>
      <c r="C6" s="114">
        <v>102409</v>
      </c>
      <c r="D6" s="108">
        <f aca="true" t="shared" si="0" ref="D6:D32">C6/B6</f>
        <v>0.0024816355119136268</v>
      </c>
    </row>
    <row r="7" spans="1:4" ht="21" customHeight="1">
      <c r="A7" s="109" t="s">
        <v>8</v>
      </c>
      <c r="B7" s="117">
        <v>10984435</v>
      </c>
      <c r="C7" s="117">
        <v>125060</v>
      </c>
      <c r="D7" s="110">
        <f t="shared" si="0"/>
        <v>0.011385200968461281</v>
      </c>
    </row>
    <row r="8" spans="1:4" ht="21" customHeight="1">
      <c r="A8" s="109" t="s">
        <v>9</v>
      </c>
      <c r="B8" s="117">
        <v>7417209</v>
      </c>
      <c r="C8" s="117">
        <v>59229</v>
      </c>
      <c r="D8" s="110">
        <f t="shared" si="0"/>
        <v>0.007985348666863776</v>
      </c>
    </row>
    <row r="9" spans="1:4" ht="21" customHeight="1">
      <c r="A9" s="109" t="s">
        <v>10</v>
      </c>
      <c r="B9" s="117">
        <v>14130871</v>
      </c>
      <c r="C9" s="117">
        <v>83572</v>
      </c>
      <c r="D9" s="110">
        <f t="shared" si="0"/>
        <v>0.005914143579684508</v>
      </c>
    </row>
    <row r="10" spans="1:4" ht="21" customHeight="1">
      <c r="A10" s="109" t="s">
        <v>36</v>
      </c>
      <c r="B10" s="117">
        <v>9554639</v>
      </c>
      <c r="C10" s="117">
        <v>103430</v>
      </c>
      <c r="D10" s="110">
        <f t="shared" si="0"/>
        <v>0.010825108096705694</v>
      </c>
    </row>
    <row r="11" spans="1:4" ht="21" customHeight="1">
      <c r="A11" s="109" t="s">
        <v>37</v>
      </c>
      <c r="B11" s="117">
        <v>8997144</v>
      </c>
      <c r="C11" s="117">
        <v>101269</v>
      </c>
      <c r="D11" s="110">
        <f t="shared" si="0"/>
        <v>0.011255682914489308</v>
      </c>
    </row>
    <row r="12" spans="1:4" ht="21" customHeight="1">
      <c r="A12" s="109" t="s">
        <v>38</v>
      </c>
      <c r="B12" s="117">
        <v>9407700</v>
      </c>
      <c r="C12" s="117">
        <v>202565</v>
      </c>
      <c r="D12" s="110">
        <f t="shared" si="0"/>
        <v>0.02153183030921479</v>
      </c>
    </row>
    <row r="13" spans="1:4" ht="21" customHeight="1">
      <c r="A13" s="109" t="s">
        <v>39</v>
      </c>
      <c r="B13" s="117">
        <v>12660385</v>
      </c>
      <c r="C13" s="117">
        <v>121226</v>
      </c>
      <c r="D13" s="110">
        <f t="shared" si="0"/>
        <v>0.009575222238502226</v>
      </c>
    </row>
    <row r="14" spans="1:4" ht="21" customHeight="1">
      <c r="A14" s="109" t="s">
        <v>15</v>
      </c>
      <c r="B14" s="117">
        <v>2136691</v>
      </c>
      <c r="C14" s="117">
        <v>91984</v>
      </c>
      <c r="D14" s="110">
        <f t="shared" si="0"/>
        <v>0.04304974373926787</v>
      </c>
    </row>
    <row r="15" spans="1:4" ht="21" customHeight="1">
      <c r="A15" s="109" t="s">
        <v>16</v>
      </c>
      <c r="B15" s="117">
        <v>1498723</v>
      </c>
      <c r="C15" s="117">
        <v>53992</v>
      </c>
      <c r="D15" s="110">
        <f t="shared" si="0"/>
        <v>0.03602533623624913</v>
      </c>
    </row>
    <row r="16" spans="1:4" ht="21" customHeight="1">
      <c r="A16" s="109" t="s">
        <v>17</v>
      </c>
      <c r="B16" s="117">
        <v>1577837</v>
      </c>
      <c r="C16" s="117">
        <v>54032</v>
      </c>
      <c r="D16" s="110">
        <f t="shared" si="0"/>
        <v>0.03424434843396371</v>
      </c>
    </row>
    <row r="17" spans="1:4" ht="21" customHeight="1">
      <c r="A17" s="109" t="s">
        <v>18</v>
      </c>
      <c r="B17" s="117">
        <v>4735388</v>
      </c>
      <c r="C17" s="117">
        <v>55668</v>
      </c>
      <c r="D17" s="110">
        <f t="shared" si="0"/>
        <v>0.01175574208491469</v>
      </c>
    </row>
    <row r="18" spans="1:4" ht="21" customHeight="1">
      <c r="A18" s="109" t="s">
        <v>19</v>
      </c>
      <c r="B18" s="117">
        <v>2857634</v>
      </c>
      <c r="C18" s="117">
        <v>95015</v>
      </c>
      <c r="D18" s="110">
        <f t="shared" si="0"/>
        <v>0.03324953440503577</v>
      </c>
    </row>
    <row r="19" spans="1:4" ht="21" customHeight="1">
      <c r="A19" s="109" t="s">
        <v>40</v>
      </c>
      <c r="B19" s="117">
        <v>5323946</v>
      </c>
      <c r="C19" s="117">
        <v>112892</v>
      </c>
      <c r="D19" s="110">
        <f t="shared" si="0"/>
        <v>0.021204572698520986</v>
      </c>
    </row>
    <row r="20" spans="1:4" ht="21" customHeight="1">
      <c r="A20" s="109" t="s">
        <v>21</v>
      </c>
      <c r="B20" s="117">
        <v>1910427</v>
      </c>
      <c r="C20" s="117">
        <v>70942</v>
      </c>
      <c r="D20" s="110">
        <f t="shared" si="0"/>
        <v>0.03713410666829981</v>
      </c>
    </row>
    <row r="21" spans="1:4" ht="21" customHeight="1">
      <c r="A21" s="109" t="s">
        <v>41</v>
      </c>
      <c r="B21" s="117">
        <v>2991643</v>
      </c>
      <c r="C21" s="117">
        <v>82883</v>
      </c>
      <c r="D21" s="110">
        <f t="shared" si="0"/>
        <v>0.027704843124664272</v>
      </c>
    </row>
    <row r="22" spans="1:4" ht="21" customHeight="1">
      <c r="A22" s="109" t="s">
        <v>42</v>
      </c>
      <c r="B22" s="117">
        <v>4657723</v>
      </c>
      <c r="C22" s="117">
        <v>58125</v>
      </c>
      <c r="D22" s="110">
        <f t="shared" si="0"/>
        <v>0.012479273670847321</v>
      </c>
    </row>
    <row r="23" spans="1:4" ht="21" customHeight="1">
      <c r="A23" s="109" t="s">
        <v>24</v>
      </c>
      <c r="B23" s="117">
        <v>2600759</v>
      </c>
      <c r="C23" s="117">
        <v>22765</v>
      </c>
      <c r="D23" s="110">
        <f t="shared" si="0"/>
        <v>0.008753213965615422</v>
      </c>
    </row>
    <row r="24" spans="1:4" ht="21" customHeight="1">
      <c r="A24" s="109" t="s">
        <v>25</v>
      </c>
      <c r="B24" s="117">
        <v>3293753</v>
      </c>
      <c r="C24" s="117">
        <v>63603</v>
      </c>
      <c r="D24" s="110">
        <f t="shared" si="0"/>
        <v>0.01931019114062287</v>
      </c>
    </row>
    <row r="25" spans="1:4" ht="21" customHeight="1">
      <c r="A25" s="109" t="s">
        <v>26</v>
      </c>
      <c r="B25" s="117">
        <v>4914763</v>
      </c>
      <c r="C25" s="117">
        <v>61315</v>
      </c>
      <c r="D25" s="110">
        <f t="shared" si="0"/>
        <v>0.012475677870937011</v>
      </c>
    </row>
    <row r="26" spans="1:4" ht="21" customHeight="1">
      <c r="A26" s="109" t="s">
        <v>27</v>
      </c>
      <c r="B26" s="117">
        <v>2907103</v>
      </c>
      <c r="C26" s="117">
        <v>40471</v>
      </c>
      <c r="D26" s="110">
        <f t="shared" si="0"/>
        <v>0.013921419364914143</v>
      </c>
    </row>
    <row r="27" spans="1:4" ht="21" customHeight="1">
      <c r="A27" s="109" t="s">
        <v>28</v>
      </c>
      <c r="B27" s="117">
        <v>2774262</v>
      </c>
      <c r="C27" s="117">
        <v>99384</v>
      </c>
      <c r="D27" s="110">
        <f t="shared" si="0"/>
        <v>0.035823581190240865</v>
      </c>
    </row>
    <row r="28" spans="1:4" ht="21" customHeight="1">
      <c r="A28" s="109" t="s">
        <v>43</v>
      </c>
      <c r="B28" s="117">
        <v>4200007</v>
      </c>
      <c r="C28" s="117">
        <v>91206</v>
      </c>
      <c r="D28" s="110">
        <f t="shared" si="0"/>
        <v>0.021715678092917464</v>
      </c>
    </row>
    <row r="29" spans="1:4" ht="21" customHeight="1" thickBot="1">
      <c r="A29" s="111" t="s">
        <v>44</v>
      </c>
      <c r="B29" s="180">
        <v>4508637</v>
      </c>
      <c r="C29" s="180">
        <v>84982</v>
      </c>
      <c r="D29" s="112">
        <f t="shared" si="0"/>
        <v>0.018848711927795473</v>
      </c>
    </row>
    <row r="30" spans="1:4" ht="21" customHeight="1" thickTop="1">
      <c r="A30" s="113" t="s">
        <v>31</v>
      </c>
      <c r="B30" s="114">
        <f>SUM(B6:B13)</f>
        <v>114419120</v>
      </c>
      <c r="C30" s="114">
        <f>SUM(C6:C13)</f>
        <v>898760</v>
      </c>
      <c r="D30" s="115">
        <f t="shared" si="0"/>
        <v>0.00785498088081782</v>
      </c>
    </row>
    <row r="31" spans="1:4" ht="21" customHeight="1">
      <c r="A31" s="116" t="s">
        <v>32</v>
      </c>
      <c r="B31" s="117">
        <f>SUM(B14:B29)</f>
        <v>52889296</v>
      </c>
      <c r="C31" s="117">
        <f>SUM(C14:C29)</f>
        <v>1139259</v>
      </c>
      <c r="D31" s="118">
        <f t="shared" si="0"/>
        <v>0.021540445537410823</v>
      </c>
    </row>
    <row r="32" spans="1:4" ht="21" customHeight="1" thickBot="1">
      <c r="A32" s="119" t="s">
        <v>33</v>
      </c>
      <c r="B32" s="120">
        <f>SUM(B30:B31)</f>
        <v>167308416</v>
      </c>
      <c r="C32" s="121">
        <f>SUM(C30:C31)</f>
        <v>2038019</v>
      </c>
      <c r="D32" s="122">
        <f t="shared" si="0"/>
        <v>0.01218121029847058</v>
      </c>
    </row>
    <row r="33" ht="18.75" customHeight="1">
      <c r="A33" s="99" t="s">
        <v>55</v>
      </c>
    </row>
    <row r="34" ht="18.75" customHeight="1">
      <c r="A34" s="181" t="s">
        <v>92</v>
      </c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5" customHeight="1"/>
  </sheetData>
  <mergeCells count="3">
    <mergeCell ref="A4:A5"/>
    <mergeCell ref="D4:D5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徳島県</cp:lastModifiedBy>
  <cp:lastPrinted>2008-07-28T05:15:12Z</cp:lastPrinted>
  <dcterms:created xsi:type="dcterms:W3CDTF">2006-07-27T05:52:40Z</dcterms:created>
  <dcterms:modified xsi:type="dcterms:W3CDTF">2008-08-15T00:31:51Z</dcterms:modified>
  <cp:category/>
  <cp:version/>
  <cp:contentType/>
  <cp:contentStatus/>
</cp:coreProperties>
</file>