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ANDISK-31B092\zaisei\財政担当フォルダ（共有ＮＷ）\○財政課\公営企業関係調査・通知\28\290124（照会）公営企業に係る「経営比較分析表」の分析等について\01_回答（法適用水道事業分以外）\"/>
    </mc:Choice>
  </mc:AlternateContent>
  <workbookProtection workbookPassword="864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AY8" i="4" s="1"/>
  <c r="R6" i="5"/>
  <c r="Q6" i="5"/>
  <c r="P6" i="5"/>
  <c r="O6" i="5"/>
  <c r="N6" i="5"/>
  <c r="M6" i="5"/>
  <c r="L6" i="5"/>
  <c r="K6" i="5"/>
  <c r="R8" i="4" s="1"/>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Q8" i="4"/>
  <c r="AI8" i="4"/>
  <c r="Z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<sst xmlns="http://schemas.openxmlformats.org/spreadsheetml/2006/main" count="218" uniqueCount="108">
  <si>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</si>
  <si>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</si>
  <si>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</si>
  <si>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</si>
  <si>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</si>
  <si>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</si>
  <si>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</si>
  <si>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</si>
  <si>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</si>
  <si>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</si>
  <si>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</si>
  <si>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</si>
  <si>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</si>
  <si>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</si>
  <si>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</si>
  <si>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</si>
  <si>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</si>
  <si>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</si>
  <si>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</si>
  <si>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</si>
  <si>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</si>
  <si>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</si>
  <si>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</si>
  <si>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</si>
  <si>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</si>
  <si>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</si>
  <si>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</si>
  <si>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</si>
  <si>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</si>
  <si>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</si>
  <si>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</si>
  <si>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</si>
  <si>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</si>
  <si>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</si>
  <si>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</si>
  <si>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</si>
  <si>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</si>
  <si>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</si>
  <si>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</si>
  <si>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</si>
  <si>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</si>
  <si>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</si>
  <si>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</si>
  <si>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</si>
  <si>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</si>
  <si>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</si>
  <si>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</si>
  <si>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</si>
  <si>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</si>
  <si>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</si>
  <si>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</si>
  <si>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</si>
  <si>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</si>
  <si>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</si>
  <si>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</si>
  <si>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</si>
  <si>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</si>
  <si>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</si>
  <si>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</si>
  <si>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</si>
  <si>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</si>
  <si>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</si>
  <si>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</si>
  <si>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</si>
  <si>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</si>
  <si>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</si>
  <si>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</si>
  <si>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</si>
  <si>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</si>
  <si>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</si>
  <si>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</si>
  <si>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</si>
  <si>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</si>
  <si>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</si>
  <si>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</si>
  <si>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</si>
  <si>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</si>
  <si>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</si>
  <si>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</si>
  <si>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</si>
  <si>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</si>
  <si>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</si>
  <si>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</si>
  <si>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</si>
  <si>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</si>
  <si>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</si>
  <si>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</si>
  <si>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</si>
  <si>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</si>
  <si>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</si>
  <si>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</si>
  <si>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</si>
  <si>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</si>
  <si>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徳島県　美馬市</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</si>
  <si>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</si>
  <si>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</si>
  <si>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</si>
  <si>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</si>
  <si>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</si>
  <si>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</si>
  <si>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</si>
  <si>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</si>
  <si>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</si>
  <si>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</si>
  <si>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</si>
  <si>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及び料金回収率が100％を割り込み、給水原価は類似団体を上回っている。これは、単年度収支が赤字を示しており、給水等に係る費用に対する収益不足を一般会計からの繰入金をもって賄っている状況である。
・給水収益に対する企業債残高の割合が減少している。これは、大寒波による配水管の破損に伴い、例年に較べて水道料金が増加したこと、また前年度より事業の減少に伴う起債額の減少によるものと考えられる。
・施設利用率は類似団体を上回っているが、有収率は全国平均に比べ低い。これは、大寒波による配水管の破損に伴い稼働率が増加したものの、給水人口の減少による有収水量の減少によるものと考えられる。</t>
    <phoneticPr fontId="4"/>
  </si>
  <si>
    <t>・施設状況、財政状況及び補助事業を勘案し、施設更新を行っている状況である。収益が減少している中で、他の財源を確保しながら、計画的に施設更新に取り組んでいく必要がある。</t>
    <phoneticPr fontId="4"/>
  </si>
  <si>
    <t>　簡易水道事業は山間部が中心で、広面積となる自然条件のため、建設改良費が割高となり、その財源の大部分を占めている企業債残高が膨らんでいる。そのため、利息や元金償還が経営を圧迫している。合併後、料金回収率の向上と料金統一を目標に料金改定を実施したが、格差が大きく、段階的な改定にとどまっている。人件費を始め、経費削減に取り組んでいるが、一般会計繰入金に依存し、簡易水道経営を行っている。
　平成29年度より、簡易水道事業の大部分が上水道と統合し、一部が簡易水道として残る。残った地区については、引き続き、経費削減と料金改定の検討を行っていく必要がある。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</si>
</sst>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0.98</c:v>
                </c:pt>
                <c:pt idx="1">
                  <c:v>0.35</c:v>
                </c:pt>
                <c:pt idx="2">
                  <c:v>6.5</c:v>
                </c:pt>
                <c:pt idx="3" formatCode="#,##0.00;&quot;△&quot;#,##0.00">
                  <c:v>0</c:v>
                </c:pt>
                <c:pt idx="4" formatCode="#,##0.00;&quot;△&quot;#,##0.00">
                  <c:v>0</c:v>
                </c:pt>
              </c:numCache>
            </c:numRef>
          </c:val>
        </c:ser>
        <c:dLbls>
          <c:showLegendKey val="0"/>
          <c:showVal val="0"/>
          <c:showCatName val="0"/>
          <c:showSerName val="0"/>
          <c:showPercent val="0"/>
          <c:showBubbleSize val="0"/>
        </c:dLbls>
        <c:gapWidth val="150"/>
        <c:axId val="249117120"/>
        <c:axId val="249116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1.08</c:v>
                </c:pt>
                <c:pt idx="1">
                  <c:v>0.69</c:v>
                </c:pt>
                <c:pt idx="2">
                  <c:v>0.89</c:v>
                </c:pt>
                <c:pt idx="3">
                  <c:v>0.98</c:v>
                </c:pt>
                <c:pt idx="4">
                  <c:v>0.76</c:v>
                </c:pt>
              </c:numCache>
            </c:numRef>
          </c:val>
          <c:smooth val="0"/>
        </c:ser>
        <c:dLbls>
          <c:showLegendKey val="0"/>
          <c:showVal val="0"/>
          <c:showCatName val="0"/>
          <c:showSerName val="0"/>
          <c:showPercent val="0"/>
          <c:showBubbleSize val="0"/>
        </c:dLbls>
        <c:marker val="1"/>
        <c:smooth val="0"/>
        <c:axId val="249117120"/>
        <c:axId val="249116728"/>
      </c:lineChart>
      <c:dateAx>
        <c:axId val="249117120"/>
        <c:scaling>
          <c:orientation val="minMax"/>
        </c:scaling>
        <c:delete val="1"/>
        <c:axPos val="b"/>
        <c:numFmt formatCode="ge" sourceLinked="1"/>
        <c:majorTickMark val="none"/>
        <c:minorTickMark val="none"/>
        <c:tickLblPos val="none"/>
        <c:crossAx val="249116728"/>
        <c:crosses val="autoZero"/>
        <c:auto val="1"/>
        <c:lblOffset val="100"/>
        <c:baseTimeUnit val="years"/>
      </c:dateAx>
      <c:valAx>
        <c:axId val="249116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11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67.19</c:v>
                </c:pt>
                <c:pt idx="1">
                  <c:v>66.010000000000005</c:v>
                </c:pt>
                <c:pt idx="2">
                  <c:v>65.319999999999993</c:v>
                </c:pt>
                <c:pt idx="3">
                  <c:v>64.75</c:v>
                </c:pt>
                <c:pt idx="4">
                  <c:v>68.400000000000006</c:v>
                </c:pt>
              </c:numCache>
            </c:numRef>
          </c:val>
        </c:ser>
        <c:dLbls>
          <c:showLegendKey val="0"/>
          <c:showVal val="0"/>
          <c:showCatName val="0"/>
          <c:showSerName val="0"/>
          <c:showPercent val="0"/>
          <c:showBubbleSize val="0"/>
        </c:dLbls>
        <c:gapWidth val="150"/>
        <c:axId val="415749912"/>
        <c:axId val="4157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59.84</c:v>
                </c:pt>
                <c:pt idx="1">
                  <c:v>60.66</c:v>
                </c:pt>
                <c:pt idx="2">
                  <c:v>60.17</c:v>
                </c:pt>
                <c:pt idx="3">
                  <c:v>58.96</c:v>
                </c:pt>
                <c:pt idx="4">
                  <c:v>58.1</c:v>
                </c:pt>
              </c:numCache>
            </c:numRef>
          </c:val>
          <c:smooth val="0"/>
        </c:ser>
        <c:dLbls>
          <c:showLegendKey val="0"/>
          <c:showVal val="0"/>
          <c:showCatName val="0"/>
          <c:showSerName val="0"/>
          <c:showPercent val="0"/>
          <c:showBubbleSize val="0"/>
        </c:dLbls>
        <c:marker val="1"/>
        <c:smooth val="0"/>
        <c:axId val="415749912"/>
        <c:axId val="415750304"/>
      </c:lineChart>
      <c:dateAx>
        <c:axId val="415749912"/>
        <c:scaling>
          <c:orientation val="minMax"/>
        </c:scaling>
        <c:delete val="1"/>
        <c:axPos val="b"/>
        <c:numFmt formatCode="ge" sourceLinked="1"/>
        <c:majorTickMark val="none"/>
        <c:minorTickMark val="none"/>
        <c:tickLblPos val="none"/>
        <c:crossAx val="415750304"/>
        <c:crosses val="autoZero"/>
        <c:auto val="1"/>
        <c:lblOffset val="100"/>
        <c:baseTimeUnit val="years"/>
      </c:dateAx>
      <c:valAx>
        <c:axId val="4157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749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68.900000000000006</c:v>
                </c:pt>
                <c:pt idx="1">
                  <c:v>68.63</c:v>
                </c:pt>
                <c:pt idx="2">
                  <c:v>67.19</c:v>
                </c:pt>
                <c:pt idx="3">
                  <c:v>66.56</c:v>
                </c:pt>
                <c:pt idx="4">
                  <c:v>64.22</c:v>
                </c:pt>
              </c:numCache>
            </c:numRef>
          </c:val>
        </c:ser>
        <c:dLbls>
          <c:showLegendKey val="0"/>
          <c:showVal val="0"/>
          <c:showCatName val="0"/>
          <c:showSerName val="0"/>
          <c:showPercent val="0"/>
          <c:showBubbleSize val="0"/>
        </c:dLbls>
        <c:gapWidth val="150"/>
        <c:axId val="415751480"/>
        <c:axId val="412106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77.989999999999995</c:v>
                </c:pt>
                <c:pt idx="1">
                  <c:v>77.319999999999993</c:v>
                </c:pt>
                <c:pt idx="2">
                  <c:v>76.680000000000007</c:v>
                </c:pt>
                <c:pt idx="3">
                  <c:v>76.58</c:v>
                </c:pt>
                <c:pt idx="4">
                  <c:v>76.69</c:v>
                </c:pt>
              </c:numCache>
            </c:numRef>
          </c:val>
          <c:smooth val="0"/>
        </c:ser>
        <c:dLbls>
          <c:showLegendKey val="0"/>
          <c:showVal val="0"/>
          <c:showCatName val="0"/>
          <c:showSerName val="0"/>
          <c:showPercent val="0"/>
          <c:showBubbleSize val="0"/>
        </c:dLbls>
        <c:marker val="1"/>
        <c:smooth val="0"/>
        <c:axId val="415751480"/>
        <c:axId val="412106184"/>
      </c:lineChart>
      <c:dateAx>
        <c:axId val="415751480"/>
        <c:scaling>
          <c:orientation val="minMax"/>
        </c:scaling>
        <c:delete val="1"/>
        <c:axPos val="b"/>
        <c:numFmt formatCode="ge" sourceLinked="1"/>
        <c:majorTickMark val="none"/>
        <c:minorTickMark val="none"/>
        <c:tickLblPos val="none"/>
        <c:crossAx val="412106184"/>
        <c:crosses val="autoZero"/>
        <c:auto val="1"/>
        <c:lblOffset val="100"/>
        <c:baseTimeUnit val="years"/>
      </c:dateAx>
      <c:valAx>
        <c:axId val="412106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751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61.33</c:v>
                </c:pt>
                <c:pt idx="1">
                  <c:v>64.400000000000006</c:v>
                </c:pt>
                <c:pt idx="2">
                  <c:v>61.04</c:v>
                </c:pt>
                <c:pt idx="3">
                  <c:v>60.04</c:v>
                </c:pt>
                <c:pt idx="4">
                  <c:v>58.77</c:v>
                </c:pt>
              </c:numCache>
            </c:numRef>
          </c:val>
        </c:ser>
        <c:dLbls>
          <c:showLegendKey val="0"/>
          <c:showVal val="0"/>
          <c:showCatName val="0"/>
          <c:showSerName val="0"/>
          <c:showPercent val="0"/>
          <c:showBubbleSize val="0"/>
        </c:dLbls>
        <c:gapWidth val="150"/>
        <c:axId val="248276464"/>
        <c:axId val="24827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75.239999999999995</c:v>
                </c:pt>
                <c:pt idx="1">
                  <c:v>73.63</c:v>
                </c:pt>
                <c:pt idx="2">
                  <c:v>75.709999999999994</c:v>
                </c:pt>
                <c:pt idx="3">
                  <c:v>75.09</c:v>
                </c:pt>
                <c:pt idx="4">
                  <c:v>75.34</c:v>
                </c:pt>
              </c:numCache>
            </c:numRef>
          </c:val>
          <c:smooth val="0"/>
        </c:ser>
        <c:dLbls>
          <c:showLegendKey val="0"/>
          <c:showVal val="0"/>
          <c:showCatName val="0"/>
          <c:showSerName val="0"/>
          <c:showPercent val="0"/>
          <c:showBubbleSize val="0"/>
        </c:dLbls>
        <c:marker val="1"/>
        <c:smooth val="0"/>
        <c:axId val="248276464"/>
        <c:axId val="248278032"/>
      </c:lineChart>
      <c:dateAx>
        <c:axId val="248276464"/>
        <c:scaling>
          <c:orientation val="minMax"/>
        </c:scaling>
        <c:delete val="1"/>
        <c:axPos val="b"/>
        <c:numFmt formatCode="ge" sourceLinked="1"/>
        <c:majorTickMark val="none"/>
        <c:minorTickMark val="none"/>
        <c:tickLblPos val="none"/>
        <c:crossAx val="248278032"/>
        <c:crosses val="autoZero"/>
        <c:auto val="1"/>
        <c:lblOffset val="100"/>
        <c:baseTimeUnit val="years"/>
      </c:dateAx>
      <c:valAx>
        <c:axId val="24827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27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4401792"/>
        <c:axId val="251154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4401792"/>
        <c:axId val="251154712"/>
      </c:lineChart>
      <c:dateAx>
        <c:axId val="244401792"/>
        <c:scaling>
          <c:orientation val="minMax"/>
        </c:scaling>
        <c:delete val="1"/>
        <c:axPos val="b"/>
        <c:numFmt formatCode="ge" sourceLinked="1"/>
        <c:majorTickMark val="none"/>
        <c:minorTickMark val="none"/>
        <c:tickLblPos val="none"/>
        <c:crossAx val="251154712"/>
        <c:crosses val="autoZero"/>
        <c:auto val="1"/>
        <c:lblOffset val="100"/>
        <c:baseTimeUnit val="years"/>
      </c:dateAx>
      <c:valAx>
        <c:axId val="251154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40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4020008"/>
        <c:axId val="41402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4020008"/>
        <c:axId val="414020400"/>
      </c:lineChart>
      <c:dateAx>
        <c:axId val="414020008"/>
        <c:scaling>
          <c:orientation val="minMax"/>
        </c:scaling>
        <c:delete val="1"/>
        <c:axPos val="b"/>
        <c:numFmt formatCode="ge" sourceLinked="1"/>
        <c:majorTickMark val="none"/>
        <c:minorTickMark val="none"/>
        <c:tickLblPos val="none"/>
        <c:crossAx val="414020400"/>
        <c:crosses val="autoZero"/>
        <c:auto val="1"/>
        <c:lblOffset val="100"/>
        <c:baseTimeUnit val="years"/>
      </c:dateAx>
      <c:valAx>
        <c:axId val="41402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020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4021576"/>
        <c:axId val="41402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4021576"/>
        <c:axId val="414021968"/>
      </c:lineChart>
      <c:dateAx>
        <c:axId val="414021576"/>
        <c:scaling>
          <c:orientation val="minMax"/>
        </c:scaling>
        <c:delete val="1"/>
        <c:axPos val="b"/>
        <c:numFmt formatCode="ge" sourceLinked="1"/>
        <c:majorTickMark val="none"/>
        <c:minorTickMark val="none"/>
        <c:tickLblPos val="none"/>
        <c:crossAx val="414021968"/>
        <c:crosses val="autoZero"/>
        <c:auto val="1"/>
        <c:lblOffset val="100"/>
        <c:baseTimeUnit val="years"/>
      </c:dateAx>
      <c:valAx>
        <c:axId val="41402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021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4023144"/>
        <c:axId val="41574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4023144"/>
        <c:axId val="415744032"/>
      </c:lineChart>
      <c:dateAx>
        <c:axId val="414023144"/>
        <c:scaling>
          <c:orientation val="minMax"/>
        </c:scaling>
        <c:delete val="1"/>
        <c:axPos val="b"/>
        <c:numFmt formatCode="ge" sourceLinked="1"/>
        <c:majorTickMark val="none"/>
        <c:minorTickMark val="none"/>
        <c:tickLblPos val="none"/>
        <c:crossAx val="415744032"/>
        <c:crosses val="autoZero"/>
        <c:auto val="1"/>
        <c:lblOffset val="100"/>
        <c:baseTimeUnit val="years"/>
      </c:dateAx>
      <c:valAx>
        <c:axId val="41574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023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1279.3599999999999</c:v>
                </c:pt>
                <c:pt idx="1">
                  <c:v>1334.95</c:v>
                </c:pt>
                <c:pt idx="2">
                  <c:v>1372.93</c:v>
                </c:pt>
                <c:pt idx="3">
                  <c:v>1321.43</c:v>
                </c:pt>
                <c:pt idx="4">
                  <c:v>1222.76</c:v>
                </c:pt>
              </c:numCache>
            </c:numRef>
          </c:val>
        </c:ser>
        <c:dLbls>
          <c:showLegendKey val="0"/>
          <c:showVal val="0"/>
          <c:showCatName val="0"/>
          <c:showSerName val="0"/>
          <c:showPercent val="0"/>
          <c:showBubbleSize val="0"/>
        </c:dLbls>
        <c:gapWidth val="150"/>
        <c:axId val="415745208"/>
        <c:axId val="41574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1168.8</c:v>
                </c:pt>
                <c:pt idx="1">
                  <c:v>1158.82</c:v>
                </c:pt>
                <c:pt idx="2">
                  <c:v>1167.7</c:v>
                </c:pt>
                <c:pt idx="3">
                  <c:v>1228.58</c:v>
                </c:pt>
                <c:pt idx="4">
                  <c:v>1280.18</c:v>
                </c:pt>
              </c:numCache>
            </c:numRef>
          </c:val>
          <c:smooth val="0"/>
        </c:ser>
        <c:dLbls>
          <c:showLegendKey val="0"/>
          <c:showVal val="0"/>
          <c:showCatName val="0"/>
          <c:showSerName val="0"/>
          <c:showPercent val="0"/>
          <c:showBubbleSize val="0"/>
        </c:dLbls>
        <c:marker val="1"/>
        <c:smooth val="0"/>
        <c:axId val="415745208"/>
        <c:axId val="415745600"/>
      </c:lineChart>
      <c:dateAx>
        <c:axId val="415745208"/>
        <c:scaling>
          <c:orientation val="minMax"/>
        </c:scaling>
        <c:delete val="1"/>
        <c:axPos val="b"/>
        <c:numFmt formatCode="ge" sourceLinked="1"/>
        <c:majorTickMark val="none"/>
        <c:minorTickMark val="none"/>
        <c:tickLblPos val="none"/>
        <c:crossAx val="415745600"/>
        <c:crosses val="autoZero"/>
        <c:auto val="1"/>
        <c:lblOffset val="100"/>
        <c:baseTimeUnit val="years"/>
      </c:dateAx>
      <c:valAx>
        <c:axId val="41574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745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44.44</c:v>
                </c:pt>
                <c:pt idx="1">
                  <c:v>44.71</c:v>
                </c:pt>
                <c:pt idx="2">
                  <c:v>43.92</c:v>
                </c:pt>
                <c:pt idx="3">
                  <c:v>45.13</c:v>
                </c:pt>
                <c:pt idx="4">
                  <c:v>44.96</c:v>
                </c:pt>
              </c:numCache>
            </c:numRef>
          </c:val>
        </c:ser>
        <c:dLbls>
          <c:showLegendKey val="0"/>
          <c:showVal val="0"/>
          <c:showCatName val="0"/>
          <c:showSerName val="0"/>
          <c:showPercent val="0"/>
          <c:showBubbleSize val="0"/>
        </c:dLbls>
        <c:gapWidth val="150"/>
        <c:axId val="415746776"/>
        <c:axId val="41574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56.44</c:v>
                </c:pt>
                <c:pt idx="1">
                  <c:v>55.6</c:v>
                </c:pt>
                <c:pt idx="2">
                  <c:v>54.43</c:v>
                </c:pt>
                <c:pt idx="3">
                  <c:v>53.81</c:v>
                </c:pt>
                <c:pt idx="4">
                  <c:v>53.62</c:v>
                </c:pt>
              </c:numCache>
            </c:numRef>
          </c:val>
          <c:smooth val="0"/>
        </c:ser>
        <c:dLbls>
          <c:showLegendKey val="0"/>
          <c:showVal val="0"/>
          <c:showCatName val="0"/>
          <c:showSerName val="0"/>
          <c:showPercent val="0"/>
          <c:showBubbleSize val="0"/>
        </c:dLbls>
        <c:marker val="1"/>
        <c:smooth val="0"/>
        <c:axId val="415746776"/>
        <c:axId val="415747168"/>
      </c:lineChart>
      <c:dateAx>
        <c:axId val="415746776"/>
        <c:scaling>
          <c:orientation val="minMax"/>
        </c:scaling>
        <c:delete val="1"/>
        <c:axPos val="b"/>
        <c:numFmt formatCode="ge" sourceLinked="1"/>
        <c:majorTickMark val="none"/>
        <c:minorTickMark val="none"/>
        <c:tickLblPos val="none"/>
        <c:crossAx val="415747168"/>
        <c:crosses val="autoZero"/>
        <c:auto val="1"/>
        <c:lblOffset val="100"/>
        <c:baseTimeUnit val="years"/>
      </c:dateAx>
      <c:valAx>
        <c:axId val="41574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746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405.55</c:v>
                </c:pt>
                <c:pt idx="1">
                  <c:v>404.52</c:v>
                </c:pt>
                <c:pt idx="2">
                  <c:v>411.46</c:v>
                </c:pt>
                <c:pt idx="3">
                  <c:v>413.71</c:v>
                </c:pt>
                <c:pt idx="4">
                  <c:v>415.71</c:v>
                </c:pt>
              </c:numCache>
            </c:numRef>
          </c:val>
        </c:ser>
        <c:dLbls>
          <c:showLegendKey val="0"/>
          <c:showVal val="0"/>
          <c:showCatName val="0"/>
          <c:showSerName val="0"/>
          <c:showPercent val="0"/>
          <c:showBubbleSize val="0"/>
        </c:dLbls>
        <c:gapWidth val="150"/>
        <c:axId val="415748344"/>
        <c:axId val="41574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270.7</c:v>
                </c:pt>
                <c:pt idx="1">
                  <c:v>275.86</c:v>
                </c:pt>
                <c:pt idx="2">
                  <c:v>279.8</c:v>
                </c:pt>
                <c:pt idx="3">
                  <c:v>284.64999999999998</c:v>
                </c:pt>
                <c:pt idx="4">
                  <c:v>287.7</c:v>
                </c:pt>
              </c:numCache>
            </c:numRef>
          </c:val>
          <c:smooth val="0"/>
        </c:ser>
        <c:dLbls>
          <c:showLegendKey val="0"/>
          <c:showVal val="0"/>
          <c:showCatName val="0"/>
          <c:showSerName val="0"/>
          <c:showPercent val="0"/>
          <c:showBubbleSize val="0"/>
        </c:dLbls>
        <c:marker val="1"/>
        <c:smooth val="0"/>
        <c:axId val="415748344"/>
        <c:axId val="415748736"/>
      </c:lineChart>
      <c:dateAx>
        <c:axId val="415748344"/>
        <c:scaling>
          <c:orientation val="minMax"/>
        </c:scaling>
        <c:delete val="1"/>
        <c:axPos val="b"/>
        <c:numFmt formatCode="ge" sourceLinked="1"/>
        <c:majorTickMark val="none"/>
        <c:minorTickMark val="none"/>
        <c:tickLblPos val="none"/>
        <c:crossAx val="415748736"/>
        <c:crosses val="autoZero"/>
        <c:auto val="1"/>
        <c:lblOffset val="100"/>
        <c:baseTimeUnit val="years"/>
      </c:dateAx>
      <c:valAx>
        <c:axId val="41574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748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N37" zoomScaleNormal="100" workbookViewId="0">
      <selection activeCell="BO84" sqref="BO8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徳島県　美馬市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D2</v>
      </c>
      <c r="AA8" s="71"/>
      <c r="AB8" s="71"/>
      <c r="AC8" s="71"/>
      <c r="AD8" s="71"/>
      <c r="AE8" s="71"/>
      <c r="AF8" s="71"/>
      <c r="AG8" s="72"/>
      <c r="AH8" s="3"/>
      <c r="AI8" s="73">
        <f>データ!Q6</f>
        <v>30860</v>
      </c>
      <c r="AJ8" s="74"/>
      <c r="AK8" s="74"/>
      <c r="AL8" s="74"/>
      <c r="AM8" s="74"/>
      <c r="AN8" s="74"/>
      <c r="AO8" s="74"/>
      <c r="AP8" s="75"/>
      <c r="AQ8" s="56">
        <f>データ!R6</f>
        <v>367.14</v>
      </c>
      <c r="AR8" s="56"/>
      <c r="AS8" s="56"/>
      <c r="AT8" s="56"/>
      <c r="AU8" s="56"/>
      <c r="AV8" s="56"/>
      <c r="AW8" s="56"/>
      <c r="AX8" s="56"/>
      <c r="AY8" s="56">
        <f>データ!S6</f>
        <v>84.06</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x14ac:dyDescent="0.15">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x14ac:dyDescent="0.15">
      <c r="A10" s="2"/>
      <c r="B10" s="56" t="str">
        <f>データ!M6</f>
        <v>-</v>
      </c>
      <c r="C10" s="56"/>
      <c r="D10" s="56"/>
      <c r="E10" s="56"/>
      <c r="F10" s="56"/>
      <c r="G10" s="56"/>
      <c r="H10" s="56"/>
      <c r="I10" s="56"/>
      <c r="J10" s="56" t="str">
        <f>データ!N6</f>
        <v>該当数値なし</v>
      </c>
      <c r="K10" s="56"/>
      <c r="L10" s="56"/>
      <c r="M10" s="56"/>
      <c r="N10" s="56"/>
      <c r="O10" s="56"/>
      <c r="P10" s="56"/>
      <c r="Q10" s="56"/>
      <c r="R10" s="56">
        <f>データ!O6</f>
        <v>17.440000000000001</v>
      </c>
      <c r="S10" s="56"/>
      <c r="T10" s="56"/>
      <c r="U10" s="56"/>
      <c r="V10" s="56"/>
      <c r="W10" s="56"/>
      <c r="X10" s="56"/>
      <c r="Y10" s="56"/>
      <c r="Z10" s="64">
        <f>データ!P6</f>
        <v>3456</v>
      </c>
      <c r="AA10" s="64"/>
      <c r="AB10" s="64"/>
      <c r="AC10" s="64"/>
      <c r="AD10" s="64"/>
      <c r="AE10" s="64"/>
      <c r="AF10" s="64"/>
      <c r="AG10" s="64"/>
      <c r="AH10" s="2"/>
      <c r="AI10" s="64">
        <f>データ!T6</f>
        <v>5345</v>
      </c>
      <c r="AJ10" s="64"/>
      <c r="AK10" s="64"/>
      <c r="AL10" s="64"/>
      <c r="AM10" s="64"/>
      <c r="AN10" s="64"/>
      <c r="AO10" s="64"/>
      <c r="AP10" s="64"/>
      <c r="AQ10" s="56">
        <f>データ!U6</f>
        <v>10.85</v>
      </c>
      <c r="AR10" s="56"/>
      <c r="AS10" s="56"/>
      <c r="AT10" s="56"/>
      <c r="AU10" s="56"/>
      <c r="AV10" s="56"/>
      <c r="AW10" s="56"/>
      <c r="AX10" s="56"/>
      <c r="AY10" s="56">
        <f>データ!V6</f>
        <v>492.63</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105</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x14ac:dyDescent="0.15">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2015</v>
      </c>
      <c r="C6" s="31">
        <f t="shared" ref="C6:V6" si="3">C7</f>
        <v>362077</v>
      </c>
      <c r="D6" s="31">
        <f t="shared" si="3"/>
        <v>47</v>
      </c>
      <c r="E6" s="31">
        <f t="shared" si="3"/>
        <v>1</v>
      </c>
      <c r="F6" s="31">
        <f t="shared" si="3"/>
        <v>0</v>
      </c>
      <c r="G6" s="31">
        <f t="shared" si="3"/>
        <v>0</v>
      </c>
      <c r="H6" s="31" t="str">
        <f t="shared" si="3"/>
        <v>徳島県　美馬市</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17.440000000000001</v>
      </c>
      <c r="P6" s="32">
        <f t="shared" si="3"/>
        <v>3456</v>
      </c>
      <c r="Q6" s="32">
        <f t="shared" si="3"/>
        <v>30860</v>
      </c>
      <c r="R6" s="32">
        <f t="shared" si="3"/>
        <v>367.14</v>
      </c>
      <c r="S6" s="32">
        <f t="shared" si="3"/>
        <v>84.06</v>
      </c>
      <c r="T6" s="32">
        <f t="shared" si="3"/>
        <v>5345</v>
      </c>
      <c r="U6" s="32">
        <f t="shared" si="3"/>
        <v>10.85</v>
      </c>
      <c r="V6" s="32">
        <f t="shared" si="3"/>
        <v>492.63</v>
      </c>
      <c r="W6" s="33">
        <f>IF(W7="",NA(),W7)</f>
        <v>61.33</v>
      </c>
      <c r="X6" s="33">
        <f t="shared" ref="X6:AF6" si="4">IF(X7="",NA(),X7)</f>
        <v>64.400000000000006</v>
      </c>
      <c r="Y6" s="33">
        <f t="shared" si="4"/>
        <v>61.04</v>
      </c>
      <c r="Z6" s="33">
        <f t="shared" si="4"/>
        <v>60.04</v>
      </c>
      <c r="AA6" s="33">
        <f t="shared" si="4"/>
        <v>58.77</v>
      </c>
      <c r="AB6" s="33">
        <f t="shared" si="4"/>
        <v>75.239999999999995</v>
      </c>
      <c r="AC6" s="33">
        <f t="shared" si="4"/>
        <v>73.63</v>
      </c>
      <c r="AD6" s="33">
        <f t="shared" si="4"/>
        <v>75.709999999999994</v>
      </c>
      <c r="AE6" s="33">
        <f t="shared" si="4"/>
        <v>75.09</v>
      </c>
      <c r="AF6" s="33">
        <f t="shared" si="4"/>
        <v>75.34</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1279.3599999999999</v>
      </c>
      <c r="BE6" s="33">
        <f t="shared" ref="BE6:BM6" si="7">IF(BE7="",NA(),BE7)</f>
        <v>1334.95</v>
      </c>
      <c r="BF6" s="33">
        <f t="shared" si="7"/>
        <v>1372.93</v>
      </c>
      <c r="BG6" s="33">
        <f t="shared" si="7"/>
        <v>1321.43</v>
      </c>
      <c r="BH6" s="33">
        <f t="shared" si="7"/>
        <v>1222.76</v>
      </c>
      <c r="BI6" s="33">
        <f t="shared" si="7"/>
        <v>1168.8</v>
      </c>
      <c r="BJ6" s="33">
        <f t="shared" si="7"/>
        <v>1158.82</v>
      </c>
      <c r="BK6" s="33">
        <f t="shared" si="7"/>
        <v>1167.7</v>
      </c>
      <c r="BL6" s="33">
        <f t="shared" si="7"/>
        <v>1228.58</v>
      </c>
      <c r="BM6" s="33">
        <f t="shared" si="7"/>
        <v>1280.18</v>
      </c>
      <c r="BN6" s="32" t="str">
        <f>IF(BN7="","",IF(BN7="-","【-】","【"&amp;SUBSTITUTE(TEXT(BN7,"#,##0.00"),"-","△")&amp;"】"))</f>
        <v>【1,242.90】</v>
      </c>
      <c r="BO6" s="33">
        <f>IF(BO7="",NA(),BO7)</f>
        <v>44.44</v>
      </c>
      <c r="BP6" s="33">
        <f t="shared" ref="BP6:BX6" si="8">IF(BP7="",NA(),BP7)</f>
        <v>44.71</v>
      </c>
      <c r="BQ6" s="33">
        <f t="shared" si="8"/>
        <v>43.92</v>
      </c>
      <c r="BR6" s="33">
        <f t="shared" si="8"/>
        <v>45.13</v>
      </c>
      <c r="BS6" s="33">
        <f t="shared" si="8"/>
        <v>44.96</v>
      </c>
      <c r="BT6" s="33">
        <f t="shared" si="8"/>
        <v>56.44</v>
      </c>
      <c r="BU6" s="33">
        <f t="shared" si="8"/>
        <v>55.6</v>
      </c>
      <c r="BV6" s="33">
        <f t="shared" si="8"/>
        <v>54.43</v>
      </c>
      <c r="BW6" s="33">
        <f t="shared" si="8"/>
        <v>53.81</v>
      </c>
      <c r="BX6" s="33">
        <f t="shared" si="8"/>
        <v>53.62</v>
      </c>
      <c r="BY6" s="32" t="str">
        <f>IF(BY7="","",IF(BY7="-","【-】","【"&amp;SUBSTITUTE(TEXT(BY7,"#,##0.00"),"-","△")&amp;"】"))</f>
        <v>【33.35】</v>
      </c>
      <c r="BZ6" s="33">
        <f>IF(BZ7="",NA(),BZ7)</f>
        <v>405.55</v>
      </c>
      <c r="CA6" s="33">
        <f t="shared" ref="CA6:CI6" si="9">IF(CA7="",NA(),CA7)</f>
        <v>404.52</v>
      </c>
      <c r="CB6" s="33">
        <f t="shared" si="9"/>
        <v>411.46</v>
      </c>
      <c r="CC6" s="33">
        <f t="shared" si="9"/>
        <v>413.71</v>
      </c>
      <c r="CD6" s="33">
        <f t="shared" si="9"/>
        <v>415.71</v>
      </c>
      <c r="CE6" s="33">
        <f t="shared" si="9"/>
        <v>270.7</v>
      </c>
      <c r="CF6" s="33">
        <f t="shared" si="9"/>
        <v>275.86</v>
      </c>
      <c r="CG6" s="33">
        <f t="shared" si="9"/>
        <v>279.8</v>
      </c>
      <c r="CH6" s="33">
        <f t="shared" si="9"/>
        <v>284.64999999999998</v>
      </c>
      <c r="CI6" s="33">
        <f t="shared" si="9"/>
        <v>287.7</v>
      </c>
      <c r="CJ6" s="32" t="str">
        <f>IF(CJ7="","",IF(CJ7="-","【-】","【"&amp;SUBSTITUTE(TEXT(CJ7,"#,##0.00"),"-","△")&amp;"】"))</f>
        <v>【524.69】</v>
      </c>
      <c r="CK6" s="33">
        <f>IF(CK7="",NA(),CK7)</f>
        <v>67.19</v>
      </c>
      <c r="CL6" s="33">
        <f t="shared" ref="CL6:CT6" si="10">IF(CL7="",NA(),CL7)</f>
        <v>66.010000000000005</v>
      </c>
      <c r="CM6" s="33">
        <f t="shared" si="10"/>
        <v>65.319999999999993</v>
      </c>
      <c r="CN6" s="33">
        <f t="shared" si="10"/>
        <v>64.75</v>
      </c>
      <c r="CO6" s="33">
        <f t="shared" si="10"/>
        <v>68.400000000000006</v>
      </c>
      <c r="CP6" s="33">
        <f t="shared" si="10"/>
        <v>59.84</v>
      </c>
      <c r="CQ6" s="33">
        <f t="shared" si="10"/>
        <v>60.66</v>
      </c>
      <c r="CR6" s="33">
        <f t="shared" si="10"/>
        <v>60.17</v>
      </c>
      <c r="CS6" s="33">
        <f t="shared" si="10"/>
        <v>58.96</v>
      </c>
      <c r="CT6" s="33">
        <f t="shared" si="10"/>
        <v>58.1</v>
      </c>
      <c r="CU6" s="32" t="str">
        <f>IF(CU7="","",IF(CU7="-","【-】","【"&amp;SUBSTITUTE(TEXT(CU7,"#,##0.00"),"-","△")&amp;"】"))</f>
        <v>【57.58】</v>
      </c>
      <c r="CV6" s="33">
        <f>IF(CV7="",NA(),CV7)</f>
        <v>68.900000000000006</v>
      </c>
      <c r="CW6" s="33">
        <f t="shared" ref="CW6:DE6" si="11">IF(CW7="",NA(),CW7)</f>
        <v>68.63</v>
      </c>
      <c r="CX6" s="33">
        <f t="shared" si="11"/>
        <v>67.19</v>
      </c>
      <c r="CY6" s="33">
        <f t="shared" si="11"/>
        <v>66.56</v>
      </c>
      <c r="CZ6" s="33">
        <f t="shared" si="11"/>
        <v>64.22</v>
      </c>
      <c r="DA6" s="33">
        <f t="shared" si="11"/>
        <v>77.989999999999995</v>
      </c>
      <c r="DB6" s="33">
        <f t="shared" si="11"/>
        <v>77.319999999999993</v>
      </c>
      <c r="DC6" s="33">
        <f t="shared" si="11"/>
        <v>76.680000000000007</v>
      </c>
      <c r="DD6" s="33">
        <f t="shared" si="11"/>
        <v>76.58</v>
      </c>
      <c r="DE6" s="33">
        <f t="shared" si="11"/>
        <v>76.69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0.98</v>
      </c>
      <c r="ED6" s="33">
        <f t="shared" ref="ED6:EL6" si="14">IF(ED7="",NA(),ED7)</f>
        <v>0.35</v>
      </c>
      <c r="EE6" s="33">
        <f t="shared" si="14"/>
        <v>6.5</v>
      </c>
      <c r="EF6" s="32">
        <f t="shared" si="14"/>
        <v>0</v>
      </c>
      <c r="EG6" s="32">
        <f t="shared" si="14"/>
        <v>0</v>
      </c>
      <c r="EH6" s="33">
        <f t="shared" si="14"/>
        <v>1.08</v>
      </c>
      <c r="EI6" s="33">
        <f t="shared" si="14"/>
        <v>0.69</v>
      </c>
      <c r="EJ6" s="33">
        <f t="shared" si="14"/>
        <v>0.89</v>
      </c>
      <c r="EK6" s="33">
        <f t="shared" si="14"/>
        <v>0.98</v>
      </c>
      <c r="EL6" s="33">
        <f t="shared" si="14"/>
        <v>0.76</v>
      </c>
      <c r="EM6" s="32" t="str">
        <f>IF(EM7="","",IF(EM7="-","【-】","【"&amp;SUBSTITUTE(TEXT(EM7,"#,##0.00"),"-","△")&amp;"】"))</f>
        <v>【0.71】</v>
      </c>
    </row>
    <row r="7" spans="1:143" s="34" customFormat="1" x14ac:dyDescent="0.15">
      <c r="A7" s="26"/>
      <c r="B7" s="35">
        <v>2015</v>
      </c>
      <c r="C7" s="35">
        <v>362077</v>
      </c>
      <c r="D7" s="35">
        <v>47</v>
      </c>
      <c r="E7" s="35">
        <v>1</v>
      </c>
      <c r="F7" s="35">
        <v>0</v>
      </c>
      <c r="G7" s="35">
        <v>0</v>
      </c>
      <c r="H7" s="35" t="s">
        <v>93</v>
      </c>
      <c r="I7" s="35" t="s">
        <v>94</v>
      </c>
      <c r="J7" s="35" t="s">
        <v>95</v>
      </c>
      <c r="K7" s="35" t="s">
        <v>96</v>
      </c>
      <c r="L7" s="35" t="s">
        <v>97</v>
      </c>
      <c r="M7" s="36" t="s">
        <v>98</v>
      </c>
      <c r="N7" s="36" t="s">
        <v>99</v>
      </c>
      <c r="O7" s="36">
        <v>17.440000000000001</v>
      </c>
      <c r="P7" s="36">
        <v>3456</v>
      </c>
      <c r="Q7" s="36">
        <v>30860</v>
      </c>
      <c r="R7" s="36">
        <v>367.14</v>
      </c>
      <c r="S7" s="36">
        <v>84.06</v>
      </c>
      <c r="T7" s="36">
        <v>5345</v>
      </c>
      <c r="U7" s="36">
        <v>10.85</v>
      </c>
      <c r="V7" s="36">
        <v>492.63</v>
      </c>
      <c r="W7" s="36">
        <v>61.33</v>
      </c>
      <c r="X7" s="36">
        <v>64.400000000000006</v>
      </c>
      <c r="Y7" s="36">
        <v>61.04</v>
      </c>
      <c r="Z7" s="36">
        <v>60.04</v>
      </c>
      <c r="AA7" s="36">
        <v>58.77</v>
      </c>
      <c r="AB7" s="36">
        <v>75.239999999999995</v>
      </c>
      <c r="AC7" s="36">
        <v>73.63</v>
      </c>
      <c r="AD7" s="36">
        <v>75.709999999999994</v>
      </c>
      <c r="AE7" s="36">
        <v>75.09</v>
      </c>
      <c r="AF7" s="36">
        <v>75.34</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1279.3599999999999</v>
      </c>
      <c r="BE7" s="36">
        <v>1334.95</v>
      </c>
      <c r="BF7" s="36">
        <v>1372.93</v>
      </c>
      <c r="BG7" s="36">
        <v>1321.43</v>
      </c>
      <c r="BH7" s="36">
        <v>1222.76</v>
      </c>
      <c r="BI7" s="36">
        <v>1168.8</v>
      </c>
      <c r="BJ7" s="36">
        <v>1158.82</v>
      </c>
      <c r="BK7" s="36">
        <v>1167.7</v>
      </c>
      <c r="BL7" s="36">
        <v>1228.58</v>
      </c>
      <c r="BM7" s="36">
        <v>1280.18</v>
      </c>
      <c r="BN7" s="36">
        <v>1242.9000000000001</v>
      </c>
      <c r="BO7" s="36">
        <v>44.44</v>
      </c>
      <c r="BP7" s="36">
        <v>44.71</v>
      </c>
      <c r="BQ7" s="36">
        <v>43.92</v>
      </c>
      <c r="BR7" s="36">
        <v>45.13</v>
      </c>
      <c r="BS7" s="36">
        <v>44.96</v>
      </c>
      <c r="BT7" s="36">
        <v>56.44</v>
      </c>
      <c r="BU7" s="36">
        <v>55.6</v>
      </c>
      <c r="BV7" s="36">
        <v>54.43</v>
      </c>
      <c r="BW7" s="36">
        <v>53.81</v>
      </c>
      <c r="BX7" s="36">
        <v>53.62</v>
      </c>
      <c r="BY7" s="36">
        <v>33.35</v>
      </c>
      <c r="BZ7" s="36">
        <v>405.55</v>
      </c>
      <c r="CA7" s="36">
        <v>404.52</v>
      </c>
      <c r="CB7" s="36">
        <v>411.46</v>
      </c>
      <c r="CC7" s="36">
        <v>413.71</v>
      </c>
      <c r="CD7" s="36">
        <v>415.71</v>
      </c>
      <c r="CE7" s="36">
        <v>270.7</v>
      </c>
      <c r="CF7" s="36">
        <v>275.86</v>
      </c>
      <c r="CG7" s="36">
        <v>279.8</v>
      </c>
      <c r="CH7" s="36">
        <v>284.64999999999998</v>
      </c>
      <c r="CI7" s="36">
        <v>287.7</v>
      </c>
      <c r="CJ7" s="36">
        <v>524.69000000000005</v>
      </c>
      <c r="CK7" s="36">
        <v>67.19</v>
      </c>
      <c r="CL7" s="36">
        <v>66.010000000000005</v>
      </c>
      <c r="CM7" s="36">
        <v>65.319999999999993</v>
      </c>
      <c r="CN7" s="36">
        <v>64.75</v>
      </c>
      <c r="CO7" s="36">
        <v>68.400000000000006</v>
      </c>
      <c r="CP7" s="36">
        <v>59.84</v>
      </c>
      <c r="CQ7" s="36">
        <v>60.66</v>
      </c>
      <c r="CR7" s="36">
        <v>60.17</v>
      </c>
      <c r="CS7" s="36">
        <v>58.96</v>
      </c>
      <c r="CT7" s="36">
        <v>58.1</v>
      </c>
      <c r="CU7" s="36">
        <v>57.58</v>
      </c>
      <c r="CV7" s="36">
        <v>68.900000000000006</v>
      </c>
      <c r="CW7" s="36">
        <v>68.63</v>
      </c>
      <c r="CX7" s="36">
        <v>67.19</v>
      </c>
      <c r="CY7" s="36">
        <v>66.56</v>
      </c>
      <c r="CZ7" s="36">
        <v>64.22</v>
      </c>
      <c r="DA7" s="36">
        <v>77.989999999999995</v>
      </c>
      <c r="DB7" s="36">
        <v>77.319999999999993</v>
      </c>
      <c r="DC7" s="36">
        <v>76.680000000000007</v>
      </c>
      <c r="DD7" s="36">
        <v>76.58</v>
      </c>
      <c r="DE7" s="36">
        <v>76.69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0.98</v>
      </c>
      <c r="ED7" s="36">
        <v>0.35</v>
      </c>
      <c r="EE7" s="36">
        <v>6.5</v>
      </c>
      <c r="EF7" s="36">
        <v>0</v>
      </c>
      <c r="EG7" s="36">
        <v>0</v>
      </c>
      <c r="EH7" s="36">
        <v>1.08</v>
      </c>
      <c r="EI7" s="36">
        <v>0.69</v>
      </c>
      <c r="EJ7" s="36">
        <v>0.89</v>
      </c>
      <c r="EK7" s="36">
        <v>0.98</v>
      </c>
      <c r="EL7" s="36">
        <v>0.76</v>
      </c>
      <c r="EM7" s="36">
        <v>0.71</v>
      </c>
    </row>
    <row r="8" spans="1:143" x14ac:dyDescent="0.15">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x14ac:dyDescent="0.15">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2016-12-02T02:21:19Z</dcterms:created>
  <dcterms:modified xsi:type="dcterms:W3CDTF">2017-02-15T01:06:44Z</dcterms:modified>
  <cp:category/>
</cp:coreProperties>
</file>