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05 吉野川市（済み）\"/>
    </mc:Choice>
  </mc:AlternateContent>
  <workbookProtection workbookPassword="B501" lockStructure="1"/>
  <bookViews>
    <workbookView xWindow="0" yWindow="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P6" i="5"/>
  <c r="O6" i="5"/>
  <c r="P10" i="4" s="1"/>
  <c r="N6" i="5"/>
  <c r="I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B10" i="4"/>
  <c r="BB8" i="4"/>
  <c r="W8" i="4"/>
  <c r="P8" i="4"/>
  <c r="B8" i="4"/>
  <c r="B6" i="4"/>
  <c r="C10" i="5" l="1"/>
  <c r="E10" i="5"/>
  <c r="D10" i="5"/>
  <c r="B10" i="5"/>
</calcChain>
</file>

<file path=xl/sharedStrings.xml><?xml version="1.0" encoding="utf-8"?>
<sst xmlns="http://schemas.openxmlformats.org/spreadsheetml/2006/main" count="221" uniqueCount="110">
  <si>
    <t>経営比較分析表</t>
  </si>
  <si>
    <t>事業名</t>
  </si>
  <si>
    <t>業務名</t>
    <rPh sb="2" eb="3">
      <t>メイ</t>
    </rPh>
    <phoneticPr fontId="8"/>
  </si>
  <si>
    <t>類似団体区分</t>
    <rPh sb="4" eb="6">
      <t>クブン</t>
    </rPh>
    <phoneticPr fontId="8"/>
  </si>
  <si>
    <t>業種名</t>
    <rPh sb="2" eb="3">
      <t>メイ</t>
    </rPh>
    <phoneticPr fontId="8"/>
  </si>
  <si>
    <t>人口（人）</t>
    <rPh sb="0" eb="2">
      <t>ジンコウ</t>
    </rPh>
    <rPh sb="3" eb="4">
      <t>ヒト</t>
    </rPh>
    <phoneticPr fontId="8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</si>
  <si>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</si>
  <si>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基本情報</t>
    <rPh sb="0" eb="2">
      <t>キホン</t>
    </rPh>
    <rPh sb="2" eb="4">
      <t>ジョウホウ</t>
    </rPh>
    <phoneticPr fontId="8"/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</si>
  <si>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</si>
  <si>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</si>
  <si>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【】</t>
  </si>
  <si>
    <t>グラフ凡例</t>
    <rPh sb="3" eb="5">
      <t>ハンレイ</t>
    </rPh>
    <phoneticPr fontId="8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</si>
  <si>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</si>
  <si>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8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</si>
  <si>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8"/>
  </si>
  <si>
    <t>当該団体値（当該値）</t>
    <rPh sb="2" eb="4">
      <t>ダンタイ</t>
    </rPh>
    <phoneticPr fontId="8"/>
  </si>
  <si>
    <t>資金不足比率(％)</t>
  </si>
  <si>
    <t>業務CD</t>
    <rPh sb="0" eb="2">
      <t>ギョウム</t>
    </rPh>
    <phoneticPr fontId="8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</si>
  <si>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</si>
  <si>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</si>
  <si>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</si>
  <si>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8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</si>
  <si>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</si>
  <si>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2. 老朽化の状況について</t>
  </si>
  <si>
    <t>処理区域内人口(人)</t>
    <rPh sb="0" eb="2">
      <t>ショリ</t>
    </rPh>
    <rPh sb="2" eb="5">
      <t>クイキナイ</t>
    </rPh>
    <phoneticPr fontId="8"/>
  </si>
  <si>
    <t>⑧水洗化率(％)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</si>
  <si>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</si>
  <si>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8"/>
  </si>
  <si>
    <t>③管渠改善率(％)</t>
  </si>
  <si>
    <t>比率(N-4)</t>
    <rPh sb="0" eb="2">
      <t>ヒリツ</t>
    </rPh>
    <phoneticPr fontId="8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</si>
  <si>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8"/>
  </si>
  <si>
    <t>②累積欠損金比率(％)</t>
  </si>
  <si>
    <t>業種CD</t>
    <rPh sb="0" eb="2">
      <t>ギョウシュ</t>
    </rPh>
    <phoneticPr fontId="8"/>
  </si>
  <si>
    <t>－</t>
  </si>
  <si>
    <t>④企業債残高対事業規模比率(％)</t>
  </si>
  <si>
    <t>平成26年度全国平均</t>
  </si>
  <si>
    <t>分析欄</t>
    <rPh sb="0" eb="2">
      <t>ブンセキ</t>
    </rPh>
    <rPh sb="2" eb="3">
      <t>ラン</t>
    </rPh>
    <phoneticPr fontId="8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</si>
  <si>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8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</si>
  <si>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8"/>
  </si>
  <si>
    <t>1. 経営の健全性・効率性について</t>
  </si>
  <si>
    <t>「単年度の収支」</t>
  </si>
  <si>
    <t>中項目</t>
    <rPh sb="0" eb="1">
      <t>チュウ</t>
    </rPh>
    <rPh sb="1" eb="3">
      <t>コウモク</t>
    </rPh>
    <phoneticPr fontId="8"/>
  </si>
  <si>
    <t>大項目</t>
    <rPh sb="0" eb="3">
      <t>ダイコウモク</t>
    </rPh>
    <phoneticPr fontId="8"/>
  </si>
  <si>
    <t>「累積欠損」</t>
    <rPh sb="1" eb="3">
      <t>ルイセキ</t>
    </rPh>
    <rPh sb="3" eb="5">
      <t>ケッソン</t>
    </rPh>
    <phoneticPr fontId="8"/>
  </si>
  <si>
    <t>「支払能力」</t>
  </si>
  <si>
    <t>「債務残高」</t>
    <rPh sb="1" eb="3">
      <t>サイム</t>
    </rPh>
    <rPh sb="3" eb="5">
      <t>ザンダカ</t>
    </rPh>
    <phoneticPr fontId="8"/>
  </si>
  <si>
    <t>団体CD</t>
    <rPh sb="0" eb="2">
      <t>ダンタイ</t>
    </rPh>
    <phoneticPr fontId="8"/>
  </si>
  <si>
    <t>2. 老朽化の状況</t>
  </si>
  <si>
    <t>全体総括</t>
    <rPh sb="0" eb="2">
      <t>ゼンタイ</t>
    </rPh>
    <rPh sb="2" eb="4">
      <t>ソウカツ</t>
    </rPh>
    <phoneticPr fontId="8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</si>
  <si>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8"/>
  </si>
  <si>
    <t>「施設の効率性」</t>
    <rPh sb="1" eb="3">
      <t>シセツ</t>
    </rPh>
    <rPh sb="4" eb="6">
      <t>コウリツ</t>
    </rPh>
    <rPh sb="6" eb="7">
      <t>セイ</t>
    </rPh>
    <phoneticPr fontId="8"/>
  </si>
  <si>
    <t>③流動比率(％)</t>
    <rPh sb="1" eb="3">
      <t>リュウドウ</t>
    </rPh>
    <rPh sb="3" eb="5">
      <t>ヒリツ</t>
    </rPh>
    <phoneticPr fontId="8"/>
  </si>
  <si>
    <t>「使用料対象の捕捉」</t>
    <rPh sb="1" eb="4">
      <t>シヨウリョウ</t>
    </rPh>
    <rPh sb="4" eb="6">
      <t>タイショウ</t>
    </rPh>
    <rPh sb="7" eb="9">
      <t>ホソク</t>
    </rPh>
    <phoneticPr fontId="8"/>
  </si>
  <si>
    <t>「管渠の経年化の状況」</t>
    <rPh sb="4" eb="7">
      <t>ケイネンカ</t>
    </rPh>
    <rPh sb="8" eb="10">
      <t>ジョウキョウ</t>
    </rPh>
    <phoneticPr fontId="8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</si>
  <si>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8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</si>
  <si>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8"/>
  </si>
  <si>
    <t>人口</t>
    <rPh sb="0" eb="2">
      <t>ジンコウ</t>
    </rPh>
    <phoneticPr fontId="8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</si>
  <si>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8"/>
  </si>
  <si>
    <t>⑤経費回収率(％)</t>
  </si>
  <si>
    <t>項番</t>
    <rPh sb="0" eb="2">
      <t>コウバン</t>
    </rPh>
    <phoneticPr fontId="8"/>
  </si>
  <si>
    <t>年度</t>
    <rPh sb="0" eb="2">
      <t>ネンド</t>
    </rPh>
    <phoneticPr fontId="8"/>
  </si>
  <si>
    <t>事業CD</t>
    <rPh sb="0" eb="2">
      <t>ジギョウ</t>
    </rPh>
    <phoneticPr fontId="8"/>
  </si>
  <si>
    <t>①収益的収支比率(％)</t>
    <rPh sb="1" eb="4">
      <t>シュウエキテキ</t>
    </rPh>
    <phoneticPr fontId="8"/>
  </si>
  <si>
    <t>施設CD</t>
    <rPh sb="0" eb="2">
      <t>シセツ</t>
    </rPh>
    <phoneticPr fontId="8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</si>
  <si>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8"/>
  </si>
  <si>
    <t>⑦施設利用率(％)</t>
    <rPh sb="1" eb="3">
      <t>シセツ</t>
    </rPh>
    <rPh sb="3" eb="6">
      <t>リヨウリツ</t>
    </rPh>
    <phoneticPr fontId="8"/>
  </si>
  <si>
    <t>②管渠老朽化率(％)</t>
  </si>
  <si>
    <t>小項目</t>
    <rPh sb="0" eb="3">
      <t>ショウコウモク</t>
    </rPh>
    <phoneticPr fontId="8"/>
  </si>
  <si>
    <t>都道府県名</t>
    <rPh sb="0" eb="4">
      <t>トドウフケン</t>
    </rPh>
    <rPh sb="4" eb="5">
      <t>メイ</t>
    </rPh>
    <phoneticPr fontId="8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</si>
  <si>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8"/>
  </si>
  <si>
    <t>業種名称</t>
    <rPh sb="0" eb="2">
      <t>ギョウシュ</t>
    </rPh>
    <rPh sb="2" eb="4">
      <t>メイショウ</t>
    </rPh>
    <phoneticPr fontId="8"/>
  </si>
  <si>
    <t>事業名称</t>
    <rPh sb="0" eb="2">
      <t>ジギョウ</t>
    </rPh>
    <rPh sb="2" eb="4">
      <t>メイショウ</t>
    </rPh>
    <phoneticPr fontId="8"/>
  </si>
  <si>
    <t>類似団体</t>
    <rPh sb="0" eb="2">
      <t>ルイジ</t>
    </rPh>
    <rPh sb="2" eb="4">
      <t>ダンタイ</t>
    </rPh>
    <phoneticPr fontId="8"/>
  </si>
  <si>
    <t>資金不足比率</t>
    <rPh sb="0" eb="2">
      <t>シキン</t>
    </rPh>
    <rPh sb="2" eb="4">
      <t>フソク</t>
    </rPh>
    <rPh sb="4" eb="6">
      <t>ヒリツ</t>
    </rPh>
    <phoneticPr fontId="8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</si>
  <si>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8"/>
  </si>
  <si>
    <t>普及率</t>
    <rPh sb="0" eb="2">
      <t>フキュウ</t>
    </rPh>
    <rPh sb="2" eb="3">
      <t>リツ</t>
    </rPh>
    <phoneticPr fontId="8"/>
  </si>
  <si>
    <t>有収率</t>
    <rPh sb="0" eb="1">
      <t>ユウ</t>
    </rPh>
    <rPh sb="1" eb="3">
      <t>シュウリツ</t>
    </rPh>
    <phoneticPr fontId="8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</si>
  <si>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8"/>
  </si>
  <si>
    <t>面積</t>
    <rPh sb="0" eb="2">
      <t>メンセキ</t>
    </rPh>
    <phoneticPr fontId="8"/>
  </si>
  <si>
    <t>人口密度</t>
    <rPh sb="0" eb="2">
      <t>ジンコウ</t>
    </rPh>
    <rPh sb="2" eb="4">
      <t>ミツド</t>
    </rPh>
    <phoneticPr fontId="8"/>
  </si>
  <si>
    <t>処理区域内人口</t>
  </si>
  <si>
    <t>処理区域面積</t>
  </si>
  <si>
    <t>処理区域内人口密度</t>
  </si>
  <si>
    <t>比率(N-3)</t>
    <rPh sb="0" eb="2">
      <t>ヒリツ</t>
    </rPh>
    <phoneticPr fontId="8"/>
  </si>
  <si>
    <t>比率(N-2)</t>
    <rPh sb="0" eb="2">
      <t>ヒリツ</t>
    </rPh>
    <phoneticPr fontId="8"/>
  </si>
  <si>
    <t>比率(N-1)</t>
    <rPh sb="0" eb="2">
      <t>ヒリツ</t>
    </rPh>
    <phoneticPr fontId="8"/>
  </si>
  <si>
    <t>比率(N)</t>
    <rPh sb="0" eb="2">
      <t>ヒリツ</t>
    </rPh>
    <phoneticPr fontId="8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</si>
  <si>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</si>
  <si>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</si>
  <si>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</si>
  <si>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</si>
  <si>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</si>
  <si>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8"/>
  </si>
  <si>
    <t>全国平均</t>
  </si>
  <si>
    <t>参照用</t>
    <rPh sb="0" eb="3">
      <t>サンショウヨウ</t>
    </rPh>
    <phoneticPr fontId="8"/>
  </si>
  <si>
    <t>徳島県　吉野川市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</si>
  <si>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</si>
  <si>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</si>
  <si>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</si>
  <si>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</si>
  <si>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</si>
  <si>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</si>
  <si>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</si>
  <si>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</si>
  <si>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</si>
  <si>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</si>
  <si>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</si>
  <si>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　川島処理区は、平成19年3月供用開始、川田処理区は、平成17年3月供用開始と比較的新しいため、老朽化については、今後の対策として考えられる。</t>
  </si>
  <si>
    <t>　一般会計からの繰入金により経営が支えられている状況のなか、費用を削減し効率的な経営を行うことはもとより、料金体系の見直しも検討する必要があると思われる。また、処理区域内の接続率向上のために啓発活動も継続して行っていく。</t>
    <rPh sb="95" eb="97">
      <t>ケイハツ</t>
    </rPh>
    <rPh sb="97" eb="99">
      <t>カツドウ</t>
    </rPh>
    <rPh sb="100" eb="102">
      <t>ケイゾク</t>
    </rPh>
    <rPh sb="104" eb="105">
      <t>オコナ</t>
    </rPh>
    <phoneticPr fontId="8"/>
  </si>
  <si>
    <t>　平成３０年度より地方公営企業法適用に向け、更なる費用削減等の経営改善を図り、経営の安定化を図ることが必要である。</t>
    <rPh sb="16" eb="18">
      <t>テキヨウ</t>
    </rPh>
    <rPh sb="31" eb="33">
      <t>ケイエイ</t>
    </rPh>
    <rPh sb="33" eb="35">
      <t>カイゼン</t>
    </rPh>
    <rPh sb="44" eb="45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</si>
</sst>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20">
    <font>
      <sz val="11"/>
      <color theme="1"/>
      <name val="ＭＳ Ｐゴシック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7" fillId="0" borderId="0"/>
    <xf numFmtId="6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4" borderId="2" xfId="19" applyNumberFormat="1" applyFont="1" applyFill="1" applyBorder="1" applyAlignment="1">
      <alignment vertical="center" shrinkToFit="1"/>
    </xf>
    <xf numFmtId="176" fontId="0" fillId="0" borderId="2" xfId="19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17" fillId="0" borderId="0" xfId="0" applyFont="1">
      <alignment vertical="center"/>
    </xf>
    <xf numFmtId="177" fontId="0" fillId="4" borderId="2" xfId="19" applyNumberFormat="1" applyFont="1" applyFill="1" applyBorder="1" applyAlignment="1">
      <alignment vertical="center" shrinkToFit="1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8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0">
    <cellStyle name="桁区切り" xfId="19" builtinId="6"/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76856"/>
        <c:axId val="33586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76856"/>
        <c:axId val="335860800"/>
      </c:lineChart>
      <c:dateAx>
        <c:axId val="14267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860800"/>
        <c:crosses val="autoZero"/>
        <c:auto val="1"/>
        <c:lblOffset val="100"/>
        <c:baseTimeUnit val="years"/>
      </c:dateAx>
      <c:valAx>
        <c:axId val="33586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267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paperSize="9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31.28</c:v>
                </c:pt>
                <c:pt idx="1">
                  <c:v>35.42</c:v>
                </c:pt>
                <c:pt idx="2">
                  <c:v>36.880000000000003</c:v>
                </c:pt>
                <c:pt idx="3">
                  <c:v>39.04</c:v>
                </c:pt>
                <c:pt idx="4">
                  <c:v>45.89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57696"/>
        <c:axId val="33683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57696"/>
        <c:axId val="336835128"/>
      </c:lineChart>
      <c:dateAx>
        <c:axId val="33665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35128"/>
        <c:crosses val="autoZero"/>
        <c:auto val="1"/>
        <c:lblOffset val="100"/>
        <c:baseTimeUnit val="years"/>
      </c:dateAx>
      <c:valAx>
        <c:axId val="33683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65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40.909999999999997</c:v>
                </c:pt>
                <c:pt idx="1">
                  <c:v>42.44</c:v>
                </c:pt>
                <c:pt idx="2">
                  <c:v>41.41</c:v>
                </c:pt>
                <c:pt idx="3">
                  <c:v>43.16</c:v>
                </c:pt>
                <c:pt idx="4">
                  <c:v>45.88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36304"/>
        <c:axId val="33683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36304"/>
        <c:axId val="336836696"/>
      </c:lineChart>
      <c:dateAx>
        <c:axId val="33683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36696"/>
        <c:crosses val="autoZero"/>
        <c:auto val="1"/>
        <c:lblOffset val="100"/>
        <c:baseTimeUnit val="years"/>
      </c:dateAx>
      <c:valAx>
        <c:axId val="33683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83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94.77</c:v>
                </c:pt>
                <c:pt idx="1">
                  <c:v>78.739999999999995</c:v>
                </c:pt>
                <c:pt idx="2">
                  <c:v>79.59</c:v>
                </c:pt>
                <c:pt idx="3">
                  <c:v>80.91</c:v>
                </c:pt>
                <c:pt idx="4">
                  <c:v>77.67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38784"/>
        <c:axId val="33584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38784"/>
        <c:axId val="335849120"/>
      </c:lineChart>
      <c:dateAx>
        <c:axId val="33603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849120"/>
        <c:crosses val="autoZero"/>
        <c:auto val="1"/>
        <c:lblOffset val="100"/>
        <c:baseTimeUnit val="years"/>
      </c:dateAx>
      <c:valAx>
        <c:axId val="33584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03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paperSize="9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12480"/>
        <c:axId val="33675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2480"/>
        <c:axId val="336759176"/>
      </c:lineChart>
      <c:dateAx>
        <c:axId val="33671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59176"/>
        <c:crosses val="autoZero"/>
        <c:auto val="1"/>
        <c:lblOffset val="100"/>
        <c:baseTimeUnit val="years"/>
      </c:dateAx>
      <c:valAx>
        <c:axId val="33675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71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38648"/>
        <c:axId val="3365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38648"/>
        <c:axId val="336547424"/>
      </c:lineChart>
      <c:dateAx>
        <c:axId val="336538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47424"/>
        <c:crosses val="autoZero"/>
        <c:auto val="1"/>
        <c:lblOffset val="100"/>
        <c:baseTimeUnit val="years"/>
      </c:dateAx>
      <c:valAx>
        <c:axId val="3365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538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paperSize="9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56128"/>
        <c:axId val="33665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56128"/>
        <c:axId val="336656520"/>
      </c:lineChart>
      <c:dateAx>
        <c:axId val="33665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56520"/>
        <c:crosses val="autoZero"/>
        <c:auto val="1"/>
        <c:lblOffset val="100"/>
        <c:baseTimeUnit val="years"/>
      </c:dateAx>
      <c:valAx>
        <c:axId val="33665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65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41184"/>
        <c:axId val="33704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41184"/>
        <c:axId val="337041576"/>
      </c:lineChart>
      <c:dateAx>
        <c:axId val="3370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41576"/>
        <c:crosses val="autoZero"/>
        <c:auto val="1"/>
        <c:lblOffset val="100"/>
        <c:baseTimeUnit val="years"/>
      </c:dateAx>
      <c:valAx>
        <c:axId val="33704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70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307.36</c:v>
                </c:pt>
                <c:pt idx="1">
                  <c:v>352.73</c:v>
                </c:pt>
                <c:pt idx="2">
                  <c:v>306.73</c:v>
                </c:pt>
                <c:pt idx="3">
                  <c:v>303.95</c:v>
                </c:pt>
                <c:pt idx="4">
                  <c:v>253.93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55736"/>
        <c:axId val="33665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55736"/>
        <c:axId val="336655344"/>
      </c:lineChart>
      <c:dateAx>
        <c:axId val="336655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55344"/>
        <c:crosses val="autoZero"/>
        <c:auto val="1"/>
        <c:lblOffset val="100"/>
        <c:baseTimeUnit val="years"/>
      </c:dateAx>
      <c:valAx>
        <c:axId val="33665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6655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38.64</c:v>
                </c:pt>
                <c:pt idx="1">
                  <c:v>46.69</c:v>
                </c:pt>
                <c:pt idx="2">
                  <c:v>64.42</c:v>
                </c:pt>
                <c:pt idx="3">
                  <c:v>61.17</c:v>
                </c:pt>
                <c:pt idx="4">
                  <c:v>57.78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42752"/>
        <c:axId val="33704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42752"/>
        <c:axId val="337043144"/>
      </c:lineChart>
      <c:dateAx>
        <c:axId val="33704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43144"/>
        <c:crosses val="autoZero"/>
        <c:auto val="1"/>
        <c:lblOffset val="100"/>
        <c:baseTimeUnit val="years"/>
      </c:dateAx>
      <c:valAx>
        <c:axId val="33704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704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280.5</c:v>
                </c:pt>
                <c:pt idx="1">
                  <c:v>230.34</c:v>
                </c:pt>
                <c:pt idx="2">
                  <c:v>170.66</c:v>
                </c:pt>
                <c:pt idx="3">
                  <c:v>177.96</c:v>
                </c:pt>
                <c:pt idx="4">
                  <c:v>185.08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44320"/>
        <c:axId val="337044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44320"/>
        <c:axId val="337044712"/>
      </c:lineChart>
      <c:dateAx>
        <c:axId val="33704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44712"/>
        <c:crosses val="autoZero"/>
        <c:auto val="1"/>
        <c:lblOffset val="100"/>
        <c:baseTimeUnit val="years"/>
      </c:dateAx>
      <c:valAx>
        <c:axId val="337044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370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tIns="45720" rIns="91440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tIns="45720" rIns="91440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1029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103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1031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103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33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034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03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036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037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038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039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040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041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042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1043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1044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1045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1046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データ!AH6">
      <xdr:nvSpPr>
        <xdr:cNvPr id="1047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1048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1049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データ!BO6">
      <xdr:nvSpPr>
        <xdr:cNvPr id="1050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【1,479.31】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データ!DG6">
      <xdr:nvSpPr>
        <xdr:cNvPr id="1051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【80.39】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データ!CV6">
      <xdr:nvSpPr>
        <xdr:cNvPr id="1052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【41.06】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データ!CK6">
      <xdr:nvSpPr>
        <xdr:cNvPr id="1053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【253.12】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データ!BZ6">
      <xdr:nvSpPr>
        <xdr:cNvPr id="1054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【63.50】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1055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1056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データ!EN6">
      <xdr:nvSpPr>
        <xdr:cNvPr id="1057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1058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1059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1060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1061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effectLst/>
              <a:uLnTx/>
              <a:uFillTx/>
              <a:latin typeface="+mn-lt"/>
              <a:ea typeface="+mn-ea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4"/>
  <sheetViews>
    <sheetView showGridLines="0" tabSelected="1" workbookViewId="0">
      <selection activeCell="B6" sqref="B6:AC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吉野川市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7" t="s">
        <v>2</v>
      </c>
      <c r="C7" s="67"/>
      <c r="D7" s="67"/>
      <c r="E7" s="67"/>
      <c r="F7" s="67"/>
      <c r="G7" s="67"/>
      <c r="H7" s="67"/>
      <c r="I7" s="67" t="s">
        <v>4</v>
      </c>
      <c r="J7" s="67"/>
      <c r="K7" s="67"/>
      <c r="L7" s="67"/>
      <c r="M7" s="67"/>
      <c r="N7" s="67"/>
      <c r="O7" s="67"/>
      <c r="P7" s="67" t="s">
        <v>1</v>
      </c>
      <c r="Q7" s="67"/>
      <c r="R7" s="67"/>
      <c r="S7" s="67"/>
      <c r="T7" s="67"/>
      <c r="U7" s="67"/>
      <c r="V7" s="67"/>
      <c r="W7" s="67" t="s">
        <v>3</v>
      </c>
      <c r="X7" s="67"/>
      <c r="Y7" s="67"/>
      <c r="Z7" s="67"/>
      <c r="AA7" s="67"/>
      <c r="AB7" s="67"/>
      <c r="AC7" s="67"/>
      <c r="AD7" s="3"/>
      <c r="AE7" s="3"/>
      <c r="AF7" s="3"/>
      <c r="AG7" s="3"/>
      <c r="AH7" s="3"/>
      <c r="AI7" s="3"/>
      <c r="AJ7" s="3"/>
      <c r="AK7" s="3"/>
      <c r="AL7" s="67" t="s">
        <v>5</v>
      </c>
      <c r="AM7" s="67"/>
      <c r="AN7" s="67"/>
      <c r="AO7" s="67"/>
      <c r="AP7" s="67"/>
      <c r="AQ7" s="67"/>
      <c r="AR7" s="67"/>
      <c r="AS7" s="67"/>
      <c r="AT7" s="67" t="s">
        <v>9</v>
      </c>
      <c r="AU7" s="67"/>
      <c r="AV7" s="67"/>
      <c r="AW7" s="67"/>
      <c r="AX7" s="67"/>
      <c r="AY7" s="67"/>
      <c r="AZ7" s="67"/>
      <c r="BA7" s="67"/>
      <c r="BB7" s="67" t="s">
        <v>6</v>
      </c>
      <c r="BC7" s="67"/>
      <c r="BD7" s="67"/>
      <c r="BE7" s="67"/>
      <c r="BF7" s="67"/>
      <c r="BG7" s="67"/>
      <c r="BH7" s="67"/>
      <c r="BI7" s="67"/>
      <c r="BJ7" s="3"/>
      <c r="BK7" s="3"/>
      <c r="BL7" s="13" t="s">
        <v>11</v>
      </c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21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59">
        <f>データ!R6</f>
        <v>43504</v>
      </c>
      <c r="AM8" s="59"/>
      <c r="AN8" s="59"/>
      <c r="AO8" s="59"/>
      <c r="AP8" s="59"/>
      <c r="AQ8" s="59"/>
      <c r="AR8" s="59"/>
      <c r="AS8" s="59"/>
      <c r="AT8" s="60">
        <f>データ!S6</f>
        <v>144.13999999999999</v>
      </c>
      <c r="AU8" s="60"/>
      <c r="AV8" s="60"/>
      <c r="AW8" s="60"/>
      <c r="AX8" s="60"/>
      <c r="AY8" s="60"/>
      <c r="AZ8" s="60"/>
      <c r="BA8" s="60"/>
      <c r="BB8" s="60">
        <f>データ!T6</f>
        <v>301.82</v>
      </c>
      <c r="BC8" s="60"/>
      <c r="BD8" s="60"/>
      <c r="BE8" s="60"/>
      <c r="BF8" s="60"/>
      <c r="BG8" s="60"/>
      <c r="BH8" s="60"/>
      <c r="BI8" s="60"/>
      <c r="BJ8" s="3"/>
      <c r="BK8" s="3"/>
      <c r="BL8" s="65" t="s">
        <v>12</v>
      </c>
      <c r="BM8" s="66"/>
      <c r="BN8" s="15" t="s">
        <v>15</v>
      </c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22"/>
    </row>
    <row r="9" spans="1:78" ht="18.75" customHeight="1">
      <c r="A9" s="2"/>
      <c r="B9" s="67" t="s">
        <v>16</v>
      </c>
      <c r="C9" s="67"/>
      <c r="D9" s="67"/>
      <c r="E9" s="67"/>
      <c r="F9" s="67"/>
      <c r="G9" s="67"/>
      <c r="H9" s="67"/>
      <c r="I9" s="67" t="s">
        <v>18</v>
      </c>
      <c r="J9" s="67"/>
      <c r="K9" s="67"/>
      <c r="L9" s="67"/>
      <c r="M9" s="67"/>
      <c r="N9" s="67"/>
      <c r="O9" s="67"/>
      <c r="P9" s="67" t="s">
        <v>20</v>
      </c>
      <c r="Q9" s="67"/>
      <c r="R9" s="67"/>
      <c r="S9" s="67"/>
      <c r="T9" s="67"/>
      <c r="U9" s="67"/>
      <c r="V9" s="67"/>
      <c r="W9" s="67" t="s">
        <v>21</v>
      </c>
      <c r="X9" s="67"/>
      <c r="Y9" s="67"/>
      <c r="Z9" s="67"/>
      <c r="AA9" s="67"/>
      <c r="AB9" s="67"/>
      <c r="AC9" s="67"/>
      <c r="AD9" s="67" t="s">
        <v>22</v>
      </c>
      <c r="AE9" s="67"/>
      <c r="AF9" s="67"/>
      <c r="AG9" s="67"/>
      <c r="AH9" s="67"/>
      <c r="AI9" s="67"/>
      <c r="AJ9" s="67"/>
      <c r="AK9" s="3"/>
      <c r="AL9" s="67" t="s">
        <v>24</v>
      </c>
      <c r="AM9" s="67"/>
      <c r="AN9" s="67"/>
      <c r="AO9" s="67"/>
      <c r="AP9" s="67"/>
      <c r="AQ9" s="67"/>
      <c r="AR9" s="67"/>
      <c r="AS9" s="67"/>
      <c r="AT9" s="67" t="s">
        <v>27</v>
      </c>
      <c r="AU9" s="67"/>
      <c r="AV9" s="67"/>
      <c r="AW9" s="67"/>
      <c r="AX9" s="67"/>
      <c r="AY9" s="67"/>
      <c r="AZ9" s="67"/>
      <c r="BA9" s="67"/>
      <c r="BB9" s="67" t="s">
        <v>30</v>
      </c>
      <c r="BC9" s="67"/>
      <c r="BD9" s="67"/>
      <c r="BE9" s="67"/>
      <c r="BF9" s="67"/>
      <c r="BG9" s="67"/>
      <c r="BH9" s="67"/>
      <c r="BI9" s="67"/>
      <c r="BJ9" s="3"/>
      <c r="BK9" s="3"/>
      <c r="BL9" s="68" t="s">
        <v>33</v>
      </c>
      <c r="BM9" s="69"/>
      <c r="BN9" s="16" t="s">
        <v>8</v>
      </c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23"/>
    </row>
    <row r="10" spans="1:78" ht="18.75" customHeight="1">
      <c r="A10" s="2"/>
      <c r="B10" s="60" t="str">
        <f>データ!M6</f>
        <v>-</v>
      </c>
      <c r="C10" s="60"/>
      <c r="D10" s="60"/>
      <c r="E10" s="60"/>
      <c r="F10" s="60"/>
      <c r="G10" s="60"/>
      <c r="H10" s="60"/>
      <c r="I10" s="60" t="str">
        <f>データ!N6</f>
        <v>該当数値なし</v>
      </c>
      <c r="J10" s="60"/>
      <c r="K10" s="60"/>
      <c r="L10" s="60"/>
      <c r="M10" s="60"/>
      <c r="N10" s="60"/>
      <c r="O10" s="60"/>
      <c r="P10" s="60">
        <f>データ!O6</f>
        <v>9.66</v>
      </c>
      <c r="Q10" s="60"/>
      <c r="R10" s="60"/>
      <c r="S10" s="60"/>
      <c r="T10" s="60"/>
      <c r="U10" s="60"/>
      <c r="V10" s="60"/>
      <c r="W10" s="60">
        <f>データ!P6</f>
        <v>96.85</v>
      </c>
      <c r="X10" s="60"/>
      <c r="Y10" s="60"/>
      <c r="Z10" s="60"/>
      <c r="AA10" s="60"/>
      <c r="AB10" s="60"/>
      <c r="AC10" s="60"/>
      <c r="AD10" s="59">
        <f>データ!Q6</f>
        <v>2700</v>
      </c>
      <c r="AE10" s="59"/>
      <c r="AF10" s="59"/>
      <c r="AG10" s="59"/>
      <c r="AH10" s="59"/>
      <c r="AI10" s="59"/>
      <c r="AJ10" s="59"/>
      <c r="AK10" s="2"/>
      <c r="AL10" s="59">
        <f>データ!U6</f>
        <v>4176</v>
      </c>
      <c r="AM10" s="59"/>
      <c r="AN10" s="59"/>
      <c r="AO10" s="59"/>
      <c r="AP10" s="59"/>
      <c r="AQ10" s="59"/>
      <c r="AR10" s="59"/>
      <c r="AS10" s="59"/>
      <c r="AT10" s="60">
        <f>データ!V6</f>
        <v>1.62</v>
      </c>
      <c r="AU10" s="60"/>
      <c r="AV10" s="60"/>
      <c r="AW10" s="60"/>
      <c r="AX10" s="60"/>
      <c r="AY10" s="60"/>
      <c r="AZ10" s="60"/>
      <c r="BA10" s="60"/>
      <c r="BB10" s="60">
        <f>データ!W6</f>
        <v>2577.7800000000002</v>
      </c>
      <c r="BC10" s="60"/>
      <c r="BD10" s="60"/>
      <c r="BE10" s="60"/>
      <c r="BF10" s="60"/>
      <c r="BG10" s="60"/>
      <c r="BH10" s="60"/>
      <c r="BI10" s="60"/>
      <c r="BJ10" s="2"/>
      <c r="BK10" s="2"/>
      <c r="BL10" s="61" t="s">
        <v>10</v>
      </c>
      <c r="BM10" s="62"/>
      <c r="BN10" s="17" t="s">
        <v>35</v>
      </c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36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56" t="s">
        <v>19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0" t="s">
        <v>39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11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11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11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11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11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11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11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11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11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11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11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1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11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11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11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11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11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11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4"/>
      <c r="C34" s="52" t="s">
        <v>40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0"/>
      <c r="R34" s="52" t="s">
        <v>43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0"/>
      <c r="AG34" s="52" t="s">
        <v>44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0"/>
      <c r="AV34" s="52" t="s">
        <v>45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1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4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0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0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0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1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11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11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11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11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11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11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11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11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11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11"/>
      <c r="BK45" s="2"/>
      <c r="BL45" s="40" t="s">
        <v>23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11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11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11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11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11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11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11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11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11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11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4"/>
      <c r="C56" s="52" t="s">
        <v>49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0"/>
      <c r="R56" s="52" t="s">
        <v>13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0"/>
      <c r="AG56" s="52" t="s">
        <v>50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0"/>
      <c r="AV56" s="52" t="s">
        <v>52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1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4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0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0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0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1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0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10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11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2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47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11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11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11"/>
      <c r="BK64" s="2"/>
      <c r="BL64" s="40" t="s">
        <v>48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11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11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11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11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11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11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11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11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11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11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11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11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11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11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4"/>
      <c r="C79" s="52" t="s">
        <v>14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0"/>
      <c r="V79" s="10"/>
      <c r="W79" s="52" t="s">
        <v>53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0"/>
      <c r="AP79" s="10"/>
      <c r="AQ79" s="52" t="s">
        <v>54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6"/>
      <c r="BJ79" s="11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4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0"/>
      <c r="V80" s="10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0"/>
      <c r="AP80" s="10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6"/>
      <c r="BJ80" s="11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6"/>
      <c r="V81" s="6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6"/>
      <c r="AP81" s="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6"/>
      <c r="BJ81" s="11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2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38</v>
      </c>
    </row>
    <row r="84" spans="1:78">
      <c r="C84" s="2" t="s">
        <v>55</v>
      </c>
    </row>
  </sheetData>
  <sheetProtection password="B501" sheet="1" objects="1" scenarios="1" formatCells="0" formatColumns="0" formatRows="0"/>
  <mergeCells count="55">
    <mergeCell ref="AL8:AS8"/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8:H8"/>
    <mergeCell ref="I8:O8"/>
    <mergeCell ref="P8:V8"/>
    <mergeCell ref="W8:AC8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8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57</v>
      </c>
      <c r="X1" s="38">
        <v>1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/>
      <c r="AI1" s="38">
        <v>1</v>
      </c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/>
      <c r="AT1" s="38">
        <v>1</v>
      </c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/>
      <c r="BE1" s="38">
        <v>1</v>
      </c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/>
      <c r="BP1" s="38">
        <v>1</v>
      </c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/>
      <c r="CA1" s="38">
        <v>1</v>
      </c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/>
      <c r="CL1" s="38">
        <v>1</v>
      </c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/>
      <c r="CW1" s="38">
        <v>1</v>
      </c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/>
      <c r="DH1" s="38">
        <v>1</v>
      </c>
      <c r="DI1" s="38">
        <v>1</v>
      </c>
      <c r="DJ1" s="38">
        <v>1</v>
      </c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/>
      <c r="DS1" s="38">
        <v>1</v>
      </c>
      <c r="DT1" s="38">
        <v>1</v>
      </c>
      <c r="DU1" s="38">
        <v>1</v>
      </c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/>
      <c r="ED1" s="38">
        <v>1</v>
      </c>
      <c r="EE1" s="38">
        <v>1</v>
      </c>
      <c r="EF1" s="38">
        <v>1</v>
      </c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/>
    </row>
    <row r="2" spans="1:144">
      <c r="A2" s="26" t="s">
        <v>59</v>
      </c>
      <c r="B2" s="26">
        <f t="shared" ref="B2:EN2" si="0">COLUMN()-1</f>
        <v>1</v>
      </c>
      <c r="C2" s="26">
        <f t="shared" si="0"/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si="0"/>
        <v>70</v>
      </c>
      <c r="BT2" s="26">
        <f t="shared" si="0"/>
        <v>71</v>
      </c>
      <c r="BU2" s="26">
        <f t="shared" si="0"/>
        <v>72</v>
      </c>
      <c r="BV2" s="26">
        <f t="shared" si="0"/>
        <v>73</v>
      </c>
      <c r="BW2" s="26">
        <f t="shared" si="0"/>
        <v>74</v>
      </c>
      <c r="BX2" s="26">
        <f t="shared" si="0"/>
        <v>75</v>
      </c>
      <c r="BY2" s="26">
        <f t="shared" si="0"/>
        <v>76</v>
      </c>
      <c r="BZ2" s="26">
        <f t="shared" si="0"/>
        <v>77</v>
      </c>
      <c r="CA2" s="26">
        <f t="shared" si="0"/>
        <v>78</v>
      </c>
      <c r="CB2" s="26">
        <f t="shared" si="0"/>
        <v>79</v>
      </c>
      <c r="CC2" s="26">
        <f t="shared" si="0"/>
        <v>80</v>
      </c>
      <c r="CD2" s="26">
        <f t="shared" si="0"/>
        <v>81</v>
      </c>
      <c r="CE2" s="26">
        <f t="shared" si="0"/>
        <v>82</v>
      </c>
      <c r="CF2" s="26">
        <f t="shared" si="0"/>
        <v>83</v>
      </c>
      <c r="CG2" s="26">
        <f t="shared" si="0"/>
        <v>84</v>
      </c>
      <c r="CH2" s="26">
        <f t="shared" si="0"/>
        <v>85</v>
      </c>
      <c r="CI2" s="26">
        <f t="shared" si="0"/>
        <v>86</v>
      </c>
      <c r="CJ2" s="26">
        <f t="shared" si="0"/>
        <v>87</v>
      </c>
      <c r="CK2" s="26">
        <f t="shared" si="0"/>
        <v>88</v>
      </c>
      <c r="CL2" s="26">
        <f t="shared" si="0"/>
        <v>89</v>
      </c>
      <c r="CM2" s="26">
        <f t="shared" si="0"/>
        <v>90</v>
      </c>
      <c r="CN2" s="26">
        <f t="shared" si="0"/>
        <v>91</v>
      </c>
      <c r="CO2" s="26">
        <f t="shared" si="0"/>
        <v>92</v>
      </c>
      <c r="CP2" s="26">
        <f t="shared" si="0"/>
        <v>93</v>
      </c>
      <c r="CQ2" s="26">
        <f t="shared" si="0"/>
        <v>94</v>
      </c>
      <c r="CR2" s="26">
        <f t="shared" si="0"/>
        <v>95</v>
      </c>
      <c r="CS2" s="26">
        <f t="shared" si="0"/>
        <v>96</v>
      </c>
      <c r="CT2" s="26">
        <f t="shared" si="0"/>
        <v>97</v>
      </c>
      <c r="CU2" s="26">
        <f t="shared" si="0"/>
        <v>98</v>
      </c>
      <c r="CV2" s="26">
        <f t="shared" si="0"/>
        <v>99</v>
      </c>
      <c r="CW2" s="26">
        <f t="shared" si="0"/>
        <v>100</v>
      </c>
      <c r="CX2" s="26">
        <f t="shared" si="0"/>
        <v>101</v>
      </c>
      <c r="CY2" s="26">
        <f t="shared" si="0"/>
        <v>102</v>
      </c>
      <c r="CZ2" s="26">
        <f t="shared" si="0"/>
        <v>103</v>
      </c>
      <c r="DA2" s="26">
        <f t="shared" si="0"/>
        <v>104</v>
      </c>
      <c r="DB2" s="26">
        <f t="shared" si="0"/>
        <v>105</v>
      </c>
      <c r="DC2" s="26">
        <f t="shared" si="0"/>
        <v>106</v>
      </c>
      <c r="DD2" s="26">
        <f t="shared" si="0"/>
        <v>107</v>
      </c>
      <c r="DE2" s="26">
        <f t="shared" si="0"/>
        <v>108</v>
      </c>
      <c r="DF2" s="26">
        <f t="shared" si="0"/>
        <v>109</v>
      </c>
      <c r="DG2" s="26">
        <f t="shared" si="0"/>
        <v>110</v>
      </c>
      <c r="DH2" s="26">
        <f t="shared" si="0"/>
        <v>111</v>
      </c>
      <c r="DI2" s="26">
        <f t="shared" si="0"/>
        <v>112</v>
      </c>
      <c r="DJ2" s="26">
        <f t="shared" si="0"/>
        <v>113</v>
      </c>
      <c r="DK2" s="26">
        <f t="shared" si="0"/>
        <v>114</v>
      </c>
      <c r="DL2" s="26">
        <f t="shared" si="0"/>
        <v>115</v>
      </c>
      <c r="DM2" s="26">
        <f t="shared" si="0"/>
        <v>116</v>
      </c>
      <c r="DN2" s="26">
        <f t="shared" si="0"/>
        <v>117</v>
      </c>
      <c r="DO2" s="26">
        <f t="shared" si="0"/>
        <v>118</v>
      </c>
      <c r="DP2" s="26">
        <f t="shared" si="0"/>
        <v>119</v>
      </c>
      <c r="DQ2" s="26">
        <f t="shared" si="0"/>
        <v>120</v>
      </c>
      <c r="DR2" s="26">
        <f t="shared" si="0"/>
        <v>121</v>
      </c>
      <c r="DS2" s="26">
        <f t="shared" si="0"/>
        <v>122</v>
      </c>
      <c r="DT2" s="26">
        <f t="shared" si="0"/>
        <v>123</v>
      </c>
      <c r="DU2" s="26">
        <f t="shared" si="0"/>
        <v>124</v>
      </c>
      <c r="DV2" s="26">
        <f t="shared" si="0"/>
        <v>125</v>
      </c>
      <c r="DW2" s="26">
        <f t="shared" si="0"/>
        <v>126</v>
      </c>
      <c r="DX2" s="26">
        <f t="shared" si="0"/>
        <v>127</v>
      </c>
      <c r="DY2" s="26">
        <f t="shared" si="0"/>
        <v>128</v>
      </c>
      <c r="DZ2" s="26">
        <f t="shared" si="0"/>
        <v>129</v>
      </c>
      <c r="EA2" s="26">
        <f t="shared" si="0"/>
        <v>130</v>
      </c>
      <c r="EB2" s="26">
        <f t="shared" si="0"/>
        <v>131</v>
      </c>
      <c r="EC2" s="26">
        <f t="shared" si="0"/>
        <v>132</v>
      </c>
      <c r="ED2" s="26">
        <f t="shared" si="0"/>
        <v>133</v>
      </c>
      <c r="EE2" s="26">
        <f t="shared" si="0"/>
        <v>134</v>
      </c>
      <c r="EF2" s="26">
        <f t="shared" si="0"/>
        <v>135</v>
      </c>
      <c r="EG2" s="26">
        <f t="shared" si="0"/>
        <v>136</v>
      </c>
      <c r="EH2" s="26">
        <f t="shared" si="0"/>
        <v>137</v>
      </c>
      <c r="EI2" s="26">
        <f t="shared" si="0"/>
        <v>138</v>
      </c>
      <c r="EJ2" s="26">
        <f t="shared" si="0"/>
        <v>139</v>
      </c>
      <c r="EK2" s="26">
        <f t="shared" si="0"/>
        <v>140</v>
      </c>
      <c r="EL2" s="26">
        <f t="shared" si="0"/>
        <v>141</v>
      </c>
      <c r="EM2" s="26">
        <f t="shared" si="0"/>
        <v>142</v>
      </c>
      <c r="EN2" s="26">
        <f t="shared" si="0"/>
        <v>143</v>
      </c>
    </row>
    <row r="3" spans="1:144">
      <c r="A3" s="26" t="s">
        <v>42</v>
      </c>
      <c r="B3" s="28" t="s">
        <v>60</v>
      </c>
      <c r="C3" s="28" t="s">
        <v>46</v>
      </c>
      <c r="D3" s="28" t="s">
        <v>17</v>
      </c>
      <c r="E3" s="28" t="s">
        <v>32</v>
      </c>
      <c r="F3" s="28" t="s">
        <v>61</v>
      </c>
      <c r="G3" s="28" t="s">
        <v>63</v>
      </c>
      <c r="H3" s="73" t="s">
        <v>7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9" t="s">
        <v>26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47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>
      <c r="A4" s="26" t="s">
        <v>41</v>
      </c>
      <c r="B4" s="29"/>
      <c r="C4" s="29"/>
      <c r="D4" s="29"/>
      <c r="E4" s="29"/>
      <c r="F4" s="29"/>
      <c r="G4" s="29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80" t="s">
        <v>62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31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51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34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58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64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65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25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37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66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28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>
      <c r="A5" s="26" t="s">
        <v>67</v>
      </c>
      <c r="B5" s="30"/>
      <c r="C5" s="30"/>
      <c r="D5" s="30"/>
      <c r="E5" s="30"/>
      <c r="F5" s="30"/>
      <c r="G5" s="30"/>
      <c r="H5" s="34" t="s">
        <v>68</v>
      </c>
      <c r="I5" s="34" t="s">
        <v>69</v>
      </c>
      <c r="J5" s="34" t="s">
        <v>70</v>
      </c>
      <c r="K5" s="34" t="s">
        <v>71</v>
      </c>
      <c r="L5" s="34" t="s">
        <v>72</v>
      </c>
      <c r="M5" s="34" t="s">
        <v>73</v>
      </c>
      <c r="N5" s="34" t="s">
        <v>74</v>
      </c>
      <c r="O5" s="34" t="s">
        <v>75</v>
      </c>
      <c r="P5" s="34" t="s">
        <v>76</v>
      </c>
      <c r="Q5" s="34" t="s">
        <v>77</v>
      </c>
      <c r="R5" s="34" t="s">
        <v>56</v>
      </c>
      <c r="S5" s="34" t="s">
        <v>78</v>
      </c>
      <c r="T5" s="34" t="s">
        <v>79</v>
      </c>
      <c r="U5" s="34" t="s">
        <v>80</v>
      </c>
      <c r="V5" s="34" t="s">
        <v>81</v>
      </c>
      <c r="W5" s="34" t="s">
        <v>82</v>
      </c>
      <c r="X5" s="34" t="s">
        <v>29</v>
      </c>
      <c r="Y5" s="34" t="s">
        <v>83</v>
      </c>
      <c r="Z5" s="34" t="s">
        <v>84</v>
      </c>
      <c r="AA5" s="34" t="s">
        <v>85</v>
      </c>
      <c r="AB5" s="34" t="s">
        <v>86</v>
      </c>
      <c r="AC5" s="34" t="s">
        <v>87</v>
      </c>
      <c r="AD5" s="34" t="s">
        <v>88</v>
      </c>
      <c r="AE5" s="34" t="s">
        <v>89</v>
      </c>
      <c r="AF5" s="34" t="s">
        <v>90</v>
      </c>
      <c r="AG5" s="34" t="s">
        <v>91</v>
      </c>
      <c r="AH5" s="34" t="s">
        <v>92</v>
      </c>
      <c r="AI5" s="34" t="s">
        <v>29</v>
      </c>
      <c r="AJ5" s="34" t="s">
        <v>83</v>
      </c>
      <c r="AK5" s="34" t="s">
        <v>84</v>
      </c>
      <c r="AL5" s="34" t="s">
        <v>85</v>
      </c>
      <c r="AM5" s="34" t="s">
        <v>86</v>
      </c>
      <c r="AN5" s="34" t="s">
        <v>87</v>
      </c>
      <c r="AO5" s="34" t="s">
        <v>88</v>
      </c>
      <c r="AP5" s="34" t="s">
        <v>89</v>
      </c>
      <c r="AQ5" s="34" t="s">
        <v>90</v>
      </c>
      <c r="AR5" s="34" t="s">
        <v>91</v>
      </c>
      <c r="AS5" s="34" t="s">
        <v>93</v>
      </c>
      <c r="AT5" s="34" t="s">
        <v>29</v>
      </c>
      <c r="AU5" s="34" t="s">
        <v>83</v>
      </c>
      <c r="AV5" s="34" t="s">
        <v>84</v>
      </c>
      <c r="AW5" s="34" t="s">
        <v>85</v>
      </c>
      <c r="AX5" s="34" t="s">
        <v>86</v>
      </c>
      <c r="AY5" s="34" t="s">
        <v>87</v>
      </c>
      <c r="AZ5" s="34" t="s">
        <v>88</v>
      </c>
      <c r="BA5" s="34" t="s">
        <v>89</v>
      </c>
      <c r="BB5" s="34" t="s">
        <v>90</v>
      </c>
      <c r="BC5" s="34" t="s">
        <v>91</v>
      </c>
      <c r="BD5" s="34" t="s">
        <v>93</v>
      </c>
      <c r="BE5" s="34" t="s">
        <v>29</v>
      </c>
      <c r="BF5" s="34" t="s">
        <v>83</v>
      </c>
      <c r="BG5" s="34" t="s">
        <v>84</v>
      </c>
      <c r="BH5" s="34" t="s">
        <v>85</v>
      </c>
      <c r="BI5" s="34" t="s">
        <v>86</v>
      </c>
      <c r="BJ5" s="34" t="s">
        <v>87</v>
      </c>
      <c r="BK5" s="34" t="s">
        <v>88</v>
      </c>
      <c r="BL5" s="34" t="s">
        <v>89</v>
      </c>
      <c r="BM5" s="34" t="s">
        <v>90</v>
      </c>
      <c r="BN5" s="34" t="s">
        <v>91</v>
      </c>
      <c r="BO5" s="34" t="s">
        <v>93</v>
      </c>
      <c r="BP5" s="34" t="s">
        <v>29</v>
      </c>
      <c r="BQ5" s="34" t="s">
        <v>83</v>
      </c>
      <c r="BR5" s="34" t="s">
        <v>84</v>
      </c>
      <c r="BS5" s="34" t="s">
        <v>85</v>
      </c>
      <c r="BT5" s="34" t="s">
        <v>86</v>
      </c>
      <c r="BU5" s="34" t="s">
        <v>87</v>
      </c>
      <c r="BV5" s="34" t="s">
        <v>88</v>
      </c>
      <c r="BW5" s="34" t="s">
        <v>89</v>
      </c>
      <c r="BX5" s="34" t="s">
        <v>90</v>
      </c>
      <c r="BY5" s="34" t="s">
        <v>91</v>
      </c>
      <c r="BZ5" s="34" t="s">
        <v>93</v>
      </c>
      <c r="CA5" s="34" t="s">
        <v>29</v>
      </c>
      <c r="CB5" s="34" t="s">
        <v>83</v>
      </c>
      <c r="CC5" s="34" t="s">
        <v>84</v>
      </c>
      <c r="CD5" s="34" t="s">
        <v>85</v>
      </c>
      <c r="CE5" s="34" t="s">
        <v>86</v>
      </c>
      <c r="CF5" s="34" t="s">
        <v>87</v>
      </c>
      <c r="CG5" s="34" t="s">
        <v>88</v>
      </c>
      <c r="CH5" s="34" t="s">
        <v>89</v>
      </c>
      <c r="CI5" s="34" t="s">
        <v>90</v>
      </c>
      <c r="CJ5" s="34" t="s">
        <v>91</v>
      </c>
      <c r="CK5" s="34" t="s">
        <v>93</v>
      </c>
      <c r="CL5" s="34" t="s">
        <v>29</v>
      </c>
      <c r="CM5" s="34" t="s">
        <v>83</v>
      </c>
      <c r="CN5" s="34" t="s">
        <v>84</v>
      </c>
      <c r="CO5" s="34" t="s">
        <v>85</v>
      </c>
      <c r="CP5" s="34" t="s">
        <v>86</v>
      </c>
      <c r="CQ5" s="34" t="s">
        <v>87</v>
      </c>
      <c r="CR5" s="34" t="s">
        <v>88</v>
      </c>
      <c r="CS5" s="34" t="s">
        <v>89</v>
      </c>
      <c r="CT5" s="34" t="s">
        <v>90</v>
      </c>
      <c r="CU5" s="34" t="s">
        <v>91</v>
      </c>
      <c r="CV5" s="34" t="s">
        <v>93</v>
      </c>
      <c r="CW5" s="34" t="s">
        <v>29</v>
      </c>
      <c r="CX5" s="34" t="s">
        <v>83</v>
      </c>
      <c r="CY5" s="34" t="s">
        <v>84</v>
      </c>
      <c r="CZ5" s="34" t="s">
        <v>85</v>
      </c>
      <c r="DA5" s="34" t="s">
        <v>86</v>
      </c>
      <c r="DB5" s="34" t="s">
        <v>87</v>
      </c>
      <c r="DC5" s="34" t="s">
        <v>88</v>
      </c>
      <c r="DD5" s="34" t="s">
        <v>89</v>
      </c>
      <c r="DE5" s="34" t="s">
        <v>90</v>
      </c>
      <c r="DF5" s="34" t="s">
        <v>91</v>
      </c>
      <c r="DG5" s="34" t="s">
        <v>93</v>
      </c>
      <c r="DH5" s="34" t="s">
        <v>29</v>
      </c>
      <c r="DI5" s="34" t="s">
        <v>83</v>
      </c>
      <c r="DJ5" s="34" t="s">
        <v>84</v>
      </c>
      <c r="DK5" s="34" t="s">
        <v>85</v>
      </c>
      <c r="DL5" s="34" t="s">
        <v>86</v>
      </c>
      <c r="DM5" s="34" t="s">
        <v>87</v>
      </c>
      <c r="DN5" s="34" t="s">
        <v>88</v>
      </c>
      <c r="DO5" s="34" t="s">
        <v>89</v>
      </c>
      <c r="DP5" s="34" t="s">
        <v>90</v>
      </c>
      <c r="DQ5" s="34" t="s">
        <v>91</v>
      </c>
      <c r="DR5" s="34" t="s">
        <v>93</v>
      </c>
      <c r="DS5" s="34" t="s">
        <v>29</v>
      </c>
      <c r="DT5" s="34" t="s">
        <v>83</v>
      </c>
      <c r="DU5" s="34" t="s">
        <v>84</v>
      </c>
      <c r="DV5" s="34" t="s">
        <v>85</v>
      </c>
      <c r="DW5" s="34" t="s">
        <v>86</v>
      </c>
      <c r="DX5" s="34" t="s">
        <v>87</v>
      </c>
      <c r="DY5" s="34" t="s">
        <v>88</v>
      </c>
      <c r="DZ5" s="34" t="s">
        <v>89</v>
      </c>
      <c r="EA5" s="34" t="s">
        <v>90</v>
      </c>
      <c r="EB5" s="34" t="s">
        <v>91</v>
      </c>
      <c r="EC5" s="34" t="s">
        <v>93</v>
      </c>
      <c r="ED5" s="34" t="s">
        <v>29</v>
      </c>
      <c r="EE5" s="34" t="s">
        <v>83</v>
      </c>
      <c r="EF5" s="34" t="s">
        <v>84</v>
      </c>
      <c r="EG5" s="34" t="s">
        <v>85</v>
      </c>
      <c r="EH5" s="34" t="s">
        <v>86</v>
      </c>
      <c r="EI5" s="34" t="s">
        <v>87</v>
      </c>
      <c r="EJ5" s="34" t="s">
        <v>88</v>
      </c>
      <c r="EK5" s="34" t="s">
        <v>89</v>
      </c>
      <c r="EL5" s="34" t="s">
        <v>90</v>
      </c>
      <c r="EM5" s="34" t="s">
        <v>91</v>
      </c>
      <c r="EN5" s="34" t="s">
        <v>93</v>
      </c>
    </row>
    <row r="6" spans="1:144" s="25" customFormat="1">
      <c r="A6" s="26" t="s">
        <v>94</v>
      </c>
      <c r="B6" s="31">
        <f t="shared" ref="B6:W6" si="1">B7</f>
        <v>2014</v>
      </c>
      <c r="C6" s="31">
        <f t="shared" si="1"/>
        <v>362051</v>
      </c>
      <c r="D6" s="31">
        <f t="shared" si="1"/>
        <v>47</v>
      </c>
      <c r="E6" s="31">
        <f t="shared" si="1"/>
        <v>17</v>
      </c>
      <c r="F6" s="31">
        <f t="shared" si="1"/>
        <v>4</v>
      </c>
      <c r="G6" s="31">
        <f t="shared" si="1"/>
        <v>0</v>
      </c>
      <c r="H6" s="31" t="str">
        <f t="shared" si="1"/>
        <v>徳島県　吉野川市</v>
      </c>
      <c r="I6" s="31" t="str">
        <f t="shared" si="1"/>
        <v>法非適用</v>
      </c>
      <c r="J6" s="31" t="str">
        <f t="shared" si="1"/>
        <v>下水道事業</v>
      </c>
      <c r="K6" s="31" t="str">
        <f t="shared" si="1"/>
        <v>特定環境保全公共下水道</v>
      </c>
      <c r="L6" s="31" t="str">
        <f t="shared" si="1"/>
        <v>D3</v>
      </c>
      <c r="M6" s="35" t="str">
        <f t="shared" si="1"/>
        <v>-</v>
      </c>
      <c r="N6" s="35" t="str">
        <f t="shared" si="1"/>
        <v>該当数値なし</v>
      </c>
      <c r="O6" s="35">
        <f t="shared" si="1"/>
        <v>9.66</v>
      </c>
      <c r="P6" s="35">
        <f t="shared" si="1"/>
        <v>96.85</v>
      </c>
      <c r="Q6" s="35">
        <f t="shared" si="1"/>
        <v>2700</v>
      </c>
      <c r="R6" s="35">
        <f t="shared" si="1"/>
        <v>43504</v>
      </c>
      <c r="S6" s="35">
        <f t="shared" si="1"/>
        <v>144.13999999999999</v>
      </c>
      <c r="T6" s="35">
        <f t="shared" si="1"/>
        <v>301.82</v>
      </c>
      <c r="U6" s="35">
        <f t="shared" si="1"/>
        <v>4176</v>
      </c>
      <c r="V6" s="35">
        <f t="shared" si="1"/>
        <v>1.62</v>
      </c>
      <c r="W6" s="35">
        <f t="shared" si="1"/>
        <v>2577.7800000000002</v>
      </c>
      <c r="X6" s="39">
        <f t="shared" ref="X6:AG6" si="2">IF(X7="",NA(),X7)</f>
        <v>94.77</v>
      </c>
      <c r="Y6" s="39">
        <f t="shared" si="2"/>
        <v>78.739999999999995</v>
      </c>
      <c r="Z6" s="39">
        <f t="shared" si="2"/>
        <v>79.59</v>
      </c>
      <c r="AA6" s="39">
        <f t="shared" si="2"/>
        <v>80.91</v>
      </c>
      <c r="AB6" s="39">
        <f t="shared" si="2"/>
        <v>77.67</v>
      </c>
      <c r="AC6" s="35" t="e">
        <f t="shared" si="2"/>
        <v>#N/A</v>
      </c>
      <c r="AD6" s="35" t="e">
        <f t="shared" si="2"/>
        <v>#N/A</v>
      </c>
      <c r="AE6" s="35" t="e">
        <f t="shared" si="2"/>
        <v>#N/A</v>
      </c>
      <c r="AF6" s="35" t="e">
        <f t="shared" si="2"/>
        <v>#N/A</v>
      </c>
      <c r="AG6" s="35" t="e">
        <f t="shared" si="2"/>
        <v>#N/A</v>
      </c>
      <c r="AH6" s="35" t="str">
        <f>IF(AH7="","",IF(AH7="-","【-】","【"&amp;SUBSTITUTE(TEXT(AH7,"#,##0.00"),"-","△")&amp;"】"))</f>
        <v/>
      </c>
      <c r="AI6" s="35" t="e">
        <f t="shared" ref="AI6:AR6" si="3">IF(AI7="",NA(),AI7)</f>
        <v>#N/A</v>
      </c>
      <c r="AJ6" s="35" t="e">
        <f t="shared" si="3"/>
        <v>#N/A</v>
      </c>
      <c r="AK6" s="35" t="e">
        <f t="shared" si="3"/>
        <v>#N/A</v>
      </c>
      <c r="AL6" s="35" t="e">
        <f t="shared" si="3"/>
        <v>#N/A</v>
      </c>
      <c r="AM6" s="35" t="e">
        <f t="shared" si="3"/>
        <v>#N/A</v>
      </c>
      <c r="AN6" s="35" t="e">
        <f t="shared" si="3"/>
        <v>#N/A</v>
      </c>
      <c r="AO6" s="35" t="e">
        <f t="shared" si="3"/>
        <v>#N/A</v>
      </c>
      <c r="AP6" s="35" t="e">
        <f t="shared" si="3"/>
        <v>#N/A</v>
      </c>
      <c r="AQ6" s="35" t="e">
        <f t="shared" si="3"/>
        <v>#N/A</v>
      </c>
      <c r="AR6" s="35" t="e">
        <f t="shared" si="3"/>
        <v>#N/A</v>
      </c>
      <c r="AS6" s="35" t="str">
        <f>IF(AS7="","",IF(AS7="-","【-】","【"&amp;SUBSTITUTE(TEXT(AS7,"#,##0.00"),"-","△")&amp;"】"))</f>
        <v/>
      </c>
      <c r="AT6" s="35" t="e">
        <f t="shared" ref="AT6:BC6" si="4">IF(AT7="",NA(),AT7)</f>
        <v>#N/A</v>
      </c>
      <c r="AU6" s="35" t="e">
        <f t="shared" si="4"/>
        <v>#N/A</v>
      </c>
      <c r="AV6" s="35" t="e">
        <f t="shared" si="4"/>
        <v>#N/A</v>
      </c>
      <c r="AW6" s="35" t="e">
        <f t="shared" si="4"/>
        <v>#N/A</v>
      </c>
      <c r="AX6" s="35" t="e">
        <f t="shared" si="4"/>
        <v>#N/A</v>
      </c>
      <c r="AY6" s="35" t="e">
        <f t="shared" si="4"/>
        <v>#N/A</v>
      </c>
      <c r="AZ6" s="35" t="e">
        <f t="shared" si="4"/>
        <v>#N/A</v>
      </c>
      <c r="BA6" s="35" t="e">
        <f t="shared" si="4"/>
        <v>#N/A</v>
      </c>
      <c r="BB6" s="35" t="e">
        <f t="shared" si="4"/>
        <v>#N/A</v>
      </c>
      <c r="BC6" s="35" t="e">
        <f t="shared" si="4"/>
        <v>#N/A</v>
      </c>
      <c r="BD6" s="35" t="str">
        <f>IF(BD7="","",IF(BD7="-","【-】","【"&amp;SUBSTITUTE(TEXT(BD7,"#,##0.00"),"-","△")&amp;"】"))</f>
        <v/>
      </c>
      <c r="BE6" s="39">
        <f t="shared" ref="BE6:BN6" si="5">IF(BE7="",NA(),BE7)</f>
        <v>307.36</v>
      </c>
      <c r="BF6" s="39">
        <f t="shared" si="5"/>
        <v>352.73</v>
      </c>
      <c r="BG6" s="39">
        <f t="shared" si="5"/>
        <v>306.73</v>
      </c>
      <c r="BH6" s="39">
        <f t="shared" si="5"/>
        <v>303.95</v>
      </c>
      <c r="BI6" s="39">
        <f t="shared" si="5"/>
        <v>253.93</v>
      </c>
      <c r="BJ6" s="39">
        <f t="shared" si="5"/>
        <v>1868.17</v>
      </c>
      <c r="BK6" s="39">
        <f t="shared" si="5"/>
        <v>1835.56</v>
      </c>
      <c r="BL6" s="39">
        <f t="shared" si="5"/>
        <v>1716.82</v>
      </c>
      <c r="BM6" s="39">
        <f t="shared" si="5"/>
        <v>1554.05</v>
      </c>
      <c r="BN6" s="39">
        <f t="shared" si="5"/>
        <v>1671.86</v>
      </c>
      <c r="BO6" s="35" t="str">
        <f>IF(BO7="","",IF(BO7="-","【-】","【"&amp;SUBSTITUTE(TEXT(BO7,"#,##0.00"),"-","△")&amp;"】"))</f>
        <v>【1,479.31】</v>
      </c>
      <c r="BP6" s="39">
        <f t="shared" ref="BP6:BY6" si="6">IF(BP7="",NA(),BP7)</f>
        <v>38.64</v>
      </c>
      <c r="BQ6" s="39">
        <f t="shared" si="6"/>
        <v>46.69</v>
      </c>
      <c r="BR6" s="39">
        <f t="shared" si="6"/>
        <v>64.42</v>
      </c>
      <c r="BS6" s="39">
        <f t="shared" si="6"/>
        <v>61.17</v>
      </c>
      <c r="BT6" s="39">
        <f t="shared" si="6"/>
        <v>57.78</v>
      </c>
      <c r="BU6" s="39">
        <f t="shared" si="6"/>
        <v>55.15</v>
      </c>
      <c r="BV6" s="39">
        <f t="shared" si="6"/>
        <v>52.89</v>
      </c>
      <c r="BW6" s="39">
        <f t="shared" si="6"/>
        <v>51.73</v>
      </c>
      <c r="BX6" s="39">
        <f t="shared" si="6"/>
        <v>53.01</v>
      </c>
      <c r="BY6" s="39">
        <f t="shared" si="6"/>
        <v>50.54</v>
      </c>
      <c r="BZ6" s="35" t="str">
        <f>IF(BZ7="","",IF(BZ7="-","【-】","【"&amp;SUBSTITUTE(TEXT(BZ7,"#,##0.00"),"-","△")&amp;"】"))</f>
        <v>【63.50】</v>
      </c>
      <c r="CA6" s="39">
        <f t="shared" ref="CA6:CJ6" si="7">IF(CA7="",NA(),CA7)</f>
        <v>280.5</v>
      </c>
      <c r="CB6" s="39">
        <f t="shared" si="7"/>
        <v>230.34</v>
      </c>
      <c r="CC6" s="39">
        <f t="shared" si="7"/>
        <v>170.66</v>
      </c>
      <c r="CD6" s="39">
        <f t="shared" si="7"/>
        <v>177.96</v>
      </c>
      <c r="CE6" s="39">
        <f t="shared" si="7"/>
        <v>185.08</v>
      </c>
      <c r="CF6" s="39">
        <f t="shared" si="7"/>
        <v>283.05</v>
      </c>
      <c r="CG6" s="39">
        <f t="shared" si="7"/>
        <v>300.52</v>
      </c>
      <c r="CH6" s="39">
        <f t="shared" si="7"/>
        <v>310.47000000000003</v>
      </c>
      <c r="CI6" s="39">
        <f t="shared" si="7"/>
        <v>299.39</v>
      </c>
      <c r="CJ6" s="39">
        <f t="shared" si="7"/>
        <v>320.36</v>
      </c>
      <c r="CK6" s="35" t="str">
        <f>IF(CK7="","",IF(CK7="-","【-】","【"&amp;SUBSTITUTE(TEXT(CK7,"#,##0.00"),"-","△")&amp;"】"))</f>
        <v>【253.12】</v>
      </c>
      <c r="CL6" s="39">
        <f t="shared" ref="CL6:CU6" si="8">IF(CL7="",NA(),CL7)</f>
        <v>31.28</v>
      </c>
      <c r="CM6" s="39">
        <f t="shared" si="8"/>
        <v>35.42</v>
      </c>
      <c r="CN6" s="39">
        <f t="shared" si="8"/>
        <v>36.880000000000003</v>
      </c>
      <c r="CO6" s="39">
        <f t="shared" si="8"/>
        <v>39.04</v>
      </c>
      <c r="CP6" s="39">
        <f t="shared" si="8"/>
        <v>45.89</v>
      </c>
      <c r="CQ6" s="39">
        <f t="shared" si="8"/>
        <v>36.18</v>
      </c>
      <c r="CR6" s="39">
        <f t="shared" si="8"/>
        <v>36.799999999999997</v>
      </c>
      <c r="CS6" s="39">
        <f t="shared" si="8"/>
        <v>36.67</v>
      </c>
      <c r="CT6" s="39">
        <f t="shared" si="8"/>
        <v>36.200000000000003</v>
      </c>
      <c r="CU6" s="39">
        <f t="shared" si="8"/>
        <v>34.74</v>
      </c>
      <c r="CV6" s="35" t="str">
        <f>IF(CV7="","",IF(CV7="-","【-】","【"&amp;SUBSTITUTE(TEXT(CV7,"#,##0.00"),"-","△")&amp;"】"))</f>
        <v>【41.06】</v>
      </c>
      <c r="CW6" s="39">
        <f t="shared" ref="CW6:DF6" si="9">IF(CW7="",NA(),CW7)</f>
        <v>40.909999999999997</v>
      </c>
      <c r="CX6" s="39">
        <f t="shared" si="9"/>
        <v>42.44</v>
      </c>
      <c r="CY6" s="39">
        <f t="shared" si="9"/>
        <v>41.41</v>
      </c>
      <c r="CZ6" s="39">
        <f t="shared" si="9"/>
        <v>43.16</v>
      </c>
      <c r="DA6" s="39">
        <f t="shared" si="9"/>
        <v>45.88</v>
      </c>
      <c r="DB6" s="39">
        <f t="shared" si="9"/>
        <v>72.14</v>
      </c>
      <c r="DC6" s="39">
        <f t="shared" si="9"/>
        <v>71.62</v>
      </c>
      <c r="DD6" s="39">
        <f t="shared" si="9"/>
        <v>71.239999999999995</v>
      </c>
      <c r="DE6" s="39">
        <f t="shared" si="9"/>
        <v>71.069999999999993</v>
      </c>
      <c r="DF6" s="39">
        <f t="shared" si="9"/>
        <v>70.14</v>
      </c>
      <c r="DG6" s="35" t="str">
        <f>IF(DG7="","",IF(DG7="-","【-】","【"&amp;SUBSTITUTE(TEXT(DG7,"#,##0.00"),"-","△")&amp;"】"))</f>
        <v>【80.39】</v>
      </c>
      <c r="DH6" s="35" t="e">
        <f t="shared" ref="DH6:DQ6" si="10">IF(DH7="",NA(),DH7)</f>
        <v>#N/A</v>
      </c>
      <c r="DI6" s="35" t="e">
        <f t="shared" si="10"/>
        <v>#N/A</v>
      </c>
      <c r="DJ6" s="35" t="e">
        <f t="shared" si="10"/>
        <v>#N/A</v>
      </c>
      <c r="DK6" s="35" t="e">
        <f t="shared" si="10"/>
        <v>#N/A</v>
      </c>
      <c r="DL6" s="35" t="e">
        <f t="shared" si="10"/>
        <v>#N/A</v>
      </c>
      <c r="DM6" s="35" t="e">
        <f t="shared" si="10"/>
        <v>#N/A</v>
      </c>
      <c r="DN6" s="35" t="e">
        <f t="shared" si="10"/>
        <v>#N/A</v>
      </c>
      <c r="DO6" s="35" t="e">
        <f t="shared" si="10"/>
        <v>#N/A</v>
      </c>
      <c r="DP6" s="35" t="e">
        <f t="shared" si="10"/>
        <v>#N/A</v>
      </c>
      <c r="DQ6" s="35" t="e">
        <f t="shared" si="10"/>
        <v>#N/A</v>
      </c>
      <c r="DR6" s="35" t="str">
        <f>IF(DR7="","",IF(DR7="-","【-】","【"&amp;SUBSTITUTE(TEXT(DR7,"#,##0.00"),"-","△")&amp;"】"))</f>
        <v/>
      </c>
      <c r="DS6" s="35" t="e">
        <f t="shared" ref="DS6:EB6" si="11">IF(DS7="",NA(),DS7)</f>
        <v>#N/A</v>
      </c>
      <c r="DT6" s="35" t="e">
        <f t="shared" si="11"/>
        <v>#N/A</v>
      </c>
      <c r="DU6" s="35" t="e">
        <f t="shared" si="11"/>
        <v>#N/A</v>
      </c>
      <c r="DV6" s="35" t="e">
        <f t="shared" si="11"/>
        <v>#N/A</v>
      </c>
      <c r="DW6" s="35" t="e">
        <f t="shared" si="11"/>
        <v>#N/A</v>
      </c>
      <c r="DX6" s="35" t="e">
        <f t="shared" si="11"/>
        <v>#N/A</v>
      </c>
      <c r="DY6" s="35" t="e">
        <f t="shared" si="11"/>
        <v>#N/A</v>
      </c>
      <c r="DZ6" s="35" t="e">
        <f t="shared" si="11"/>
        <v>#N/A</v>
      </c>
      <c r="EA6" s="35" t="e">
        <f t="shared" si="11"/>
        <v>#N/A</v>
      </c>
      <c r="EB6" s="35" t="e">
        <f t="shared" si="11"/>
        <v>#N/A</v>
      </c>
      <c r="EC6" s="35" t="str">
        <f>IF(EC7="","",IF(EC7="-","【-】","【"&amp;SUBSTITUTE(TEXT(EC7,"#,##0.00"),"-","△")&amp;"】"))</f>
        <v/>
      </c>
      <c r="ED6" s="35">
        <f t="shared" ref="ED6:EM6" si="12">IF(ED7="",NA(),ED7)</f>
        <v>0</v>
      </c>
      <c r="EE6" s="35">
        <f t="shared" si="12"/>
        <v>0</v>
      </c>
      <c r="EF6" s="35">
        <f t="shared" si="12"/>
        <v>0</v>
      </c>
      <c r="EG6" s="35">
        <f t="shared" si="12"/>
        <v>0</v>
      </c>
      <c r="EH6" s="35">
        <f t="shared" si="12"/>
        <v>0</v>
      </c>
      <c r="EI6" s="39">
        <f t="shared" si="12"/>
        <v>0.05</v>
      </c>
      <c r="EJ6" s="39">
        <f t="shared" si="12"/>
        <v>0.05</v>
      </c>
      <c r="EK6" s="39">
        <f t="shared" si="12"/>
        <v>0.05</v>
      </c>
      <c r="EL6" s="39">
        <f t="shared" si="12"/>
        <v>7.0000000000000007E-2</v>
      </c>
      <c r="EM6" s="39">
        <f t="shared" si="12"/>
        <v>0.08</v>
      </c>
      <c r="EN6" s="35" t="str">
        <f>IF(EN7="","",IF(EN7="-","【-】","【"&amp;SUBSTITUTE(TEXT(EN7,"#,##0.00"),"-","△")&amp;"】"))</f>
        <v>【0.05】</v>
      </c>
    </row>
    <row r="7" spans="1:144" s="25" customFormat="1">
      <c r="A7" s="26"/>
      <c r="B7" s="32">
        <v>2014</v>
      </c>
      <c r="C7" s="32">
        <v>362051</v>
      </c>
      <c r="D7" s="32">
        <v>47</v>
      </c>
      <c r="E7" s="32">
        <v>17</v>
      </c>
      <c r="F7" s="32">
        <v>4</v>
      </c>
      <c r="G7" s="32">
        <v>0</v>
      </c>
      <c r="H7" s="32" t="s">
        <v>95</v>
      </c>
      <c r="I7" s="32" t="s">
        <v>96</v>
      </c>
      <c r="J7" s="32" t="s">
        <v>97</v>
      </c>
      <c r="K7" s="32" t="s">
        <v>98</v>
      </c>
      <c r="L7" s="32" t="s">
        <v>99</v>
      </c>
      <c r="M7" s="36" t="s">
        <v>100</v>
      </c>
      <c r="N7" s="36" t="s">
        <v>101</v>
      </c>
      <c r="O7" s="36">
        <v>9.66</v>
      </c>
      <c r="P7" s="36">
        <v>96.85</v>
      </c>
      <c r="Q7" s="36">
        <v>2700</v>
      </c>
      <c r="R7" s="36">
        <v>43504</v>
      </c>
      <c r="S7" s="36">
        <v>144.13999999999999</v>
      </c>
      <c r="T7" s="36">
        <v>301.82</v>
      </c>
      <c r="U7" s="36">
        <v>4176</v>
      </c>
      <c r="V7" s="36">
        <v>1.62</v>
      </c>
      <c r="W7" s="36">
        <v>2577.7800000000002</v>
      </c>
      <c r="X7" s="36">
        <v>94.77</v>
      </c>
      <c r="Y7" s="36">
        <v>78.739999999999995</v>
      </c>
      <c r="Z7" s="36">
        <v>79.59</v>
      </c>
      <c r="AA7" s="36">
        <v>80.91</v>
      </c>
      <c r="AB7" s="36">
        <v>77.67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307.36</v>
      </c>
      <c r="BF7" s="36">
        <v>352.73</v>
      </c>
      <c r="BG7" s="36">
        <v>306.73</v>
      </c>
      <c r="BH7" s="36">
        <v>303.95</v>
      </c>
      <c r="BI7" s="36">
        <v>253.93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38.64</v>
      </c>
      <c r="BQ7" s="36">
        <v>46.69</v>
      </c>
      <c r="BR7" s="36">
        <v>64.42</v>
      </c>
      <c r="BS7" s="36">
        <v>61.17</v>
      </c>
      <c r="BT7" s="36">
        <v>57.78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280.5</v>
      </c>
      <c r="CB7" s="36">
        <v>230.34</v>
      </c>
      <c r="CC7" s="36">
        <v>170.66</v>
      </c>
      <c r="CD7" s="36">
        <v>177.96</v>
      </c>
      <c r="CE7" s="36">
        <v>185.08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31.28</v>
      </c>
      <c r="CM7" s="36">
        <v>35.42</v>
      </c>
      <c r="CN7" s="36">
        <v>36.880000000000003</v>
      </c>
      <c r="CO7" s="36">
        <v>39.04</v>
      </c>
      <c r="CP7" s="36">
        <v>45.89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40.909999999999997</v>
      </c>
      <c r="CX7" s="36">
        <v>42.44</v>
      </c>
      <c r="CY7" s="36">
        <v>41.41</v>
      </c>
      <c r="CZ7" s="36">
        <v>43.16</v>
      </c>
      <c r="DA7" s="36">
        <v>45.88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27"/>
      <c r="B9" s="27" t="s">
        <v>102</v>
      </c>
      <c r="C9" s="27" t="s">
        <v>103</v>
      </c>
      <c r="D9" s="27" t="s">
        <v>104</v>
      </c>
      <c r="E9" s="27" t="s">
        <v>105</v>
      </c>
      <c r="F9" s="27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27" t="s">
        <v>60</v>
      </c>
      <c r="B10" s="33">
        <f>DATEVALUE($B$6-4&amp;"年1月1日")</f>
        <v>40179</v>
      </c>
      <c r="C10" s="33">
        <f>DATEVALUE($B$6-3&amp;"年1月1日")</f>
        <v>40544</v>
      </c>
      <c r="D10" s="33">
        <f>DATEVALUE($B$6-2&amp;"年1月1日")</f>
        <v>40909</v>
      </c>
      <c r="E10" s="33">
        <f>DATEVALUE($B$6-1&amp;"年1月1日")</f>
        <v>41275</v>
      </c>
      <c r="F10" s="33">
        <f>DATEVALUE($B$6&amp;"年1月1日")</f>
        <v>41640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2016-02-03T09:06:40Z</dcterms:created>
  <dcterms:modified xsi:type="dcterms:W3CDTF">2016-02-26T05:34:40Z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2.0.5.0</vt:lpwstr>
    </vt:vector>
  </property>
  <property fmtid="{DCFEDD21-7773-49B2-8022-6FC58DB5260B}" pid="3" name="LastSavedVersion">
    <vt:lpwstr>2.0.5.0</vt:lpwstr>
  </property>
  <property fmtid="{DCFEDD21-7773-49B2-8022-6FC58DB5260B}" pid="4" name="LastSavedDate">
    <vt:filetime>2016-02-12T06:16:12Z</vt:filetime>
  </property>
</Properties>
</file>