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G:\共有ドライブ\130323000健康寿命推進課_2026\H_周産期・歯科口腔担当\05 周産期医療\06_医療施設等施設整備・設備整備補助金（半田申請なし）\03 意向調査（R8.9）\半田病院へ\"/>
    </mc:Choice>
  </mc:AlternateContent>
  <xr:revisionPtr revIDLastSave="0" documentId="13_ncr:1_{478D67F4-F281-49D4-9AE7-180D8004E342}" xr6:coauthVersionLast="47" xr6:coauthVersionMax="47" xr10:uidLastSave="{00000000-0000-0000-0000-000000000000}"/>
  <bookViews>
    <workbookView xWindow="-28920" yWindow="-180" windowWidth="29040" windowHeight="15720" activeTab="3" xr2:uid="{AF0517FB-13B9-4C45-BF74-3C6D20FAE37D}"/>
  </bookViews>
  <sheets>
    <sheet name="第1号様式_補助金調書" sheetId="23" r:id="rId1"/>
    <sheet name="第2号様式_交付申請書" sheetId="3" r:id="rId2"/>
    <sheet name="第2号様式_別紙1 経費所要額調" sheetId="4" r:id="rId3"/>
    <sheet name="第2号様式_別紙2 事業計画書" sheetId="20" r:id="rId4"/>
    <sheet name="第3号様式_事業遂行状況報告書" sheetId="6" r:id="rId5"/>
    <sheet name="第3号様式_別表" sheetId="7" r:id="rId6"/>
    <sheet name="第4号様式_事業実績報告書" sheetId="8" r:id="rId7"/>
    <sheet name="第4号様式_別紙1 経費所要額精算書" sheetId="9" r:id="rId8"/>
    <sheet name="第4号様式_別紙2 事業実績報告書" sheetId="22" r:id="rId9"/>
    <sheet name="第5号様式_年度終了実績報告書" sheetId="17" r:id="rId10"/>
    <sheet name="第5号_別表" sheetId="11" r:id="rId11"/>
    <sheet name="第6号様式_消費税仕入控除（直接補助）" sheetId="12" r:id="rId12"/>
    <sheet name="第7号様式_消費税仕入控除（間接補助）" sheetId="13" r:id="rId13"/>
    <sheet name="管理用（このシートは削除しないでください）" sheetId="16" r:id="rId14"/>
  </sheets>
  <definedNames>
    <definedName name="_xlnm.Print_Area" localSheetId="0">第1号様式_補助金調書!$A$1:$M$27</definedName>
    <definedName name="_xlnm.Print_Area" localSheetId="1">第2号様式_交付申請書!$A$1:$J$51</definedName>
    <definedName name="_xlnm.Print_Area" localSheetId="2">'第2号様式_別紙1 経費所要額調'!$A$1:$O$57</definedName>
    <definedName name="_xlnm.Print_Area" localSheetId="3">'第2号様式_別紙2 事業計画書'!$A$1:$I$58</definedName>
    <definedName name="_xlnm.Print_Area" localSheetId="4">第3号様式_事業遂行状況報告書!$A$1:$J$55</definedName>
    <definedName name="_xlnm.Print_Area" localSheetId="5">第3号様式_別表!$A$1:$O$57</definedName>
    <definedName name="_xlnm.Print_Area" localSheetId="6">第4号様式_事業実績報告書!$A$1:$J$55</definedName>
    <definedName name="_xlnm.Print_Area" localSheetId="7">'第4号様式_別紙1 経費所要額精算書'!$A$1:$O$56</definedName>
    <definedName name="_xlnm.Print_Area" localSheetId="8">'第4号様式_別紙2 事業実績報告書'!$A$1:$I$58</definedName>
    <definedName name="_xlnm.Print_Area" localSheetId="10">第5号_別表!$A$1:$L$20</definedName>
    <definedName name="_xlnm.Print_Area" localSheetId="9">第5号様式_年度終了実績報告書!$A$1:$J$29</definedName>
    <definedName name="_xlnm.Print_Area" localSheetId="11">'第6号様式_消費税仕入控除（直接補助）'!$A$1:$J$42</definedName>
    <definedName name="_xlnm.Print_Area" localSheetId="12">'第7号様式_消費税仕入控除（間接補助）'!$A$1:$J$43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5" i="22" l="1"/>
  <c r="U10" i="4"/>
  <c r="U11" i="4"/>
  <c r="U12" i="4"/>
  <c r="U13" i="4"/>
  <c r="U14" i="4"/>
  <c r="U15" i="4"/>
  <c r="U16" i="4"/>
  <c r="U17" i="4"/>
  <c r="U18" i="4"/>
  <c r="U19" i="4"/>
  <c r="U20" i="4"/>
  <c r="U21" i="4"/>
  <c r="U22" i="4"/>
  <c r="U23" i="4"/>
  <c r="U24" i="4"/>
  <c r="U25" i="4"/>
  <c r="U26" i="4"/>
  <c r="U27" i="4"/>
  <c r="U28" i="4"/>
  <c r="U29" i="4"/>
  <c r="U30" i="4"/>
  <c r="U31" i="4"/>
  <c r="U32" i="4"/>
  <c r="U33" i="4"/>
  <c r="U34" i="4"/>
  <c r="U35" i="4"/>
  <c r="U36" i="4"/>
  <c r="U37" i="4"/>
  <c r="T10" i="4"/>
  <c r="T11" i="4"/>
  <c r="T12" i="4"/>
  <c r="T13" i="4"/>
  <c r="T14" i="4"/>
  <c r="T15" i="4"/>
  <c r="T16" i="4"/>
  <c r="T17" i="4"/>
  <c r="T18" i="4"/>
  <c r="T19" i="4"/>
  <c r="T20" i="4"/>
  <c r="T21" i="4"/>
  <c r="T22" i="4"/>
  <c r="T23" i="4"/>
  <c r="T24" i="4"/>
  <c r="T25" i="4"/>
  <c r="T26" i="4"/>
  <c r="T27" i="4"/>
  <c r="T28" i="4"/>
  <c r="T29" i="4"/>
  <c r="T30" i="4"/>
  <c r="T31" i="4"/>
  <c r="T32" i="4"/>
  <c r="T33" i="4"/>
  <c r="T34" i="4"/>
  <c r="T35" i="4"/>
  <c r="T36" i="4"/>
  <c r="T37" i="4"/>
  <c r="S10" i="4"/>
  <c r="S11" i="4"/>
  <c r="S12" i="4"/>
  <c r="S13" i="4"/>
  <c r="S14" i="4"/>
  <c r="S15" i="4"/>
  <c r="S16" i="4"/>
  <c r="S17" i="4"/>
  <c r="S18" i="4"/>
  <c r="S19" i="4"/>
  <c r="S20" i="4"/>
  <c r="S21" i="4"/>
  <c r="S22" i="4"/>
  <c r="S23" i="4"/>
  <c r="S24" i="4"/>
  <c r="S25" i="4"/>
  <c r="S26" i="4"/>
  <c r="S27" i="4"/>
  <c r="S28" i="4"/>
  <c r="S29" i="4"/>
  <c r="S30" i="4"/>
  <c r="S31" i="4"/>
  <c r="S32" i="4"/>
  <c r="S33" i="4"/>
  <c r="S34" i="4"/>
  <c r="S35" i="4"/>
  <c r="S36" i="4"/>
  <c r="S37" i="4"/>
  <c r="R10" i="4"/>
  <c r="R11" i="4"/>
  <c r="R12" i="4"/>
  <c r="R13" i="4"/>
  <c r="R14" i="4"/>
  <c r="R15" i="4"/>
  <c r="R16" i="4"/>
  <c r="R17" i="4"/>
  <c r="R18" i="4"/>
  <c r="R19" i="4"/>
  <c r="R20" i="4"/>
  <c r="R21" i="4"/>
  <c r="R22" i="4"/>
  <c r="R23" i="4"/>
  <c r="R24" i="4"/>
  <c r="R25" i="4"/>
  <c r="R26" i="4"/>
  <c r="R27" i="4"/>
  <c r="R28" i="4"/>
  <c r="R29" i="4"/>
  <c r="R30" i="4"/>
  <c r="R31" i="4"/>
  <c r="R32" i="4"/>
  <c r="R33" i="4"/>
  <c r="R34" i="4"/>
  <c r="R35" i="4"/>
  <c r="R36" i="4"/>
  <c r="R37" i="4"/>
  <c r="Q10" i="4"/>
  <c r="Q11" i="4"/>
  <c r="Q12" i="4"/>
  <c r="Q13" i="4"/>
  <c r="Q14" i="4"/>
  <c r="Q15" i="4"/>
  <c r="Q16" i="4"/>
  <c r="Q17" i="4"/>
  <c r="Q18" i="4"/>
  <c r="Q19" i="4"/>
  <c r="Q20" i="4"/>
  <c r="Q21" i="4"/>
  <c r="Q22" i="4"/>
  <c r="Q23" i="4"/>
  <c r="Q24" i="4"/>
  <c r="Q25" i="4"/>
  <c r="Q26" i="4"/>
  <c r="Q27" i="4"/>
  <c r="Q28" i="4"/>
  <c r="Q29" i="4"/>
  <c r="Q30" i="4"/>
  <c r="Q31" i="4"/>
  <c r="Q32" i="4"/>
  <c r="Q33" i="4"/>
  <c r="Q34" i="4"/>
  <c r="Q35" i="4"/>
  <c r="Q36" i="4"/>
  <c r="Q37" i="4"/>
  <c r="U9" i="4"/>
  <c r="T9" i="4"/>
  <c r="S9" i="4"/>
  <c r="R9" i="4"/>
  <c r="Q9" i="4"/>
  <c r="Q10" i="9"/>
  <c r="Q11" i="9"/>
  <c r="Q12" i="9"/>
  <c r="Q13" i="9"/>
  <c r="Q14" i="9"/>
  <c r="Q15" i="9"/>
  <c r="Q16" i="9"/>
  <c r="Q17" i="9"/>
  <c r="Q18" i="9"/>
  <c r="Q19" i="9"/>
  <c r="Q20" i="9"/>
  <c r="Q21" i="9"/>
  <c r="Q22" i="9"/>
  <c r="Q23" i="9"/>
  <c r="Q24" i="9"/>
  <c r="Q25" i="9"/>
  <c r="Q26" i="9"/>
  <c r="Q27" i="9"/>
  <c r="Q28" i="9"/>
  <c r="Q29" i="9"/>
  <c r="Q30" i="9"/>
  <c r="Q31" i="9"/>
  <c r="Q32" i="9"/>
  <c r="Q33" i="9"/>
  <c r="Q34" i="9"/>
  <c r="Q35" i="9"/>
  <c r="Q36" i="9"/>
  <c r="Q37" i="9"/>
  <c r="Q9" i="9"/>
  <c r="R10" i="9"/>
  <c r="R11" i="9"/>
  <c r="R12" i="9"/>
  <c r="R13" i="9"/>
  <c r="R14" i="9"/>
  <c r="R15" i="9"/>
  <c r="R16" i="9"/>
  <c r="R17" i="9"/>
  <c r="R18" i="9"/>
  <c r="R19" i="9"/>
  <c r="R20" i="9"/>
  <c r="R21" i="9"/>
  <c r="R22" i="9"/>
  <c r="R23" i="9"/>
  <c r="R24" i="9"/>
  <c r="R25" i="9"/>
  <c r="R26" i="9"/>
  <c r="R27" i="9"/>
  <c r="R28" i="9"/>
  <c r="R29" i="9"/>
  <c r="R30" i="9"/>
  <c r="R31" i="9"/>
  <c r="R32" i="9"/>
  <c r="R33" i="9"/>
  <c r="R34" i="9"/>
  <c r="R35" i="9"/>
  <c r="R36" i="9"/>
  <c r="R37" i="9"/>
  <c r="R9" i="9"/>
  <c r="S10" i="9"/>
  <c r="S11" i="9"/>
  <c r="S12" i="9"/>
  <c r="S13" i="9"/>
  <c r="S14" i="9"/>
  <c r="S15" i="9"/>
  <c r="S16" i="9"/>
  <c r="S17" i="9"/>
  <c r="S18" i="9"/>
  <c r="S19" i="9"/>
  <c r="S20" i="9"/>
  <c r="S21" i="9"/>
  <c r="S22" i="9"/>
  <c r="S23" i="9"/>
  <c r="S24" i="9"/>
  <c r="S25" i="9"/>
  <c r="S26" i="9"/>
  <c r="S27" i="9"/>
  <c r="S28" i="9"/>
  <c r="S29" i="9"/>
  <c r="S30" i="9"/>
  <c r="S31" i="9"/>
  <c r="S32" i="9"/>
  <c r="S33" i="9"/>
  <c r="S34" i="9"/>
  <c r="S35" i="9"/>
  <c r="S36" i="9"/>
  <c r="S37" i="9"/>
  <c r="S9" i="9"/>
  <c r="U10" i="9"/>
  <c r="U11" i="9"/>
  <c r="U12" i="9"/>
  <c r="U13" i="9"/>
  <c r="U14" i="9"/>
  <c r="U15" i="9"/>
  <c r="U16" i="9"/>
  <c r="U17" i="9"/>
  <c r="U18" i="9"/>
  <c r="U19" i="9"/>
  <c r="U20" i="9"/>
  <c r="U21" i="9"/>
  <c r="U22" i="9"/>
  <c r="U23" i="9"/>
  <c r="U24" i="9"/>
  <c r="U25" i="9"/>
  <c r="U26" i="9"/>
  <c r="U27" i="9"/>
  <c r="U28" i="9"/>
  <c r="U29" i="9"/>
  <c r="U30" i="9"/>
  <c r="U31" i="9"/>
  <c r="U32" i="9"/>
  <c r="U33" i="9"/>
  <c r="U34" i="9"/>
  <c r="U35" i="9"/>
  <c r="U36" i="9"/>
  <c r="U37" i="9"/>
  <c r="U9" i="9"/>
  <c r="T10" i="9"/>
  <c r="T11" i="9"/>
  <c r="T12" i="9"/>
  <c r="T13" i="9"/>
  <c r="T14" i="9"/>
  <c r="T15" i="9"/>
  <c r="T16" i="9"/>
  <c r="T17" i="9"/>
  <c r="T18" i="9"/>
  <c r="T19" i="9"/>
  <c r="T20" i="9"/>
  <c r="T21" i="9"/>
  <c r="T22" i="9"/>
  <c r="T23" i="9"/>
  <c r="T24" i="9"/>
  <c r="T25" i="9"/>
  <c r="T26" i="9"/>
  <c r="T27" i="9"/>
  <c r="T28" i="9"/>
  <c r="T29" i="9"/>
  <c r="T30" i="9"/>
  <c r="T31" i="9"/>
  <c r="T32" i="9"/>
  <c r="T33" i="9"/>
  <c r="T34" i="9"/>
  <c r="T35" i="9"/>
  <c r="T36" i="9"/>
  <c r="T37" i="9"/>
  <c r="T9" i="9"/>
  <c r="D9" i="9"/>
  <c r="J9" i="4"/>
  <c r="E48" i="20"/>
  <c r="L11" i="9"/>
  <c r="J11" i="9"/>
  <c r="J13" i="9"/>
  <c r="J15" i="9"/>
  <c r="J17" i="9"/>
  <c r="J19" i="9"/>
  <c r="J21" i="9"/>
  <c r="J23" i="9"/>
  <c r="J25" i="9"/>
  <c r="J27" i="9"/>
  <c r="J29" i="9"/>
  <c r="J31" i="9"/>
  <c r="J33" i="9"/>
  <c r="J35" i="9"/>
  <c r="J37" i="9"/>
  <c r="I37" i="9"/>
  <c r="I11" i="9"/>
  <c r="I13" i="9"/>
  <c r="I15" i="9"/>
  <c r="I17" i="9"/>
  <c r="I19" i="9"/>
  <c r="I21" i="9"/>
  <c r="I23" i="9"/>
  <c r="I25" i="9"/>
  <c r="I27" i="9"/>
  <c r="I29" i="9"/>
  <c r="I31" i="9"/>
  <c r="I33" i="9"/>
  <c r="I35" i="9"/>
  <c r="I9" i="9"/>
  <c r="I9" i="4"/>
  <c r="I11" i="4"/>
  <c r="I13" i="4"/>
  <c r="I15" i="4"/>
  <c r="I17" i="4"/>
  <c r="I19" i="4"/>
  <c r="I21" i="4"/>
  <c r="I23" i="4"/>
  <c r="I25" i="4"/>
  <c r="I27" i="4"/>
  <c r="I29" i="4"/>
  <c r="I31" i="4"/>
  <c r="I33" i="4"/>
  <c r="I35" i="4"/>
  <c r="I37" i="4"/>
  <c r="J9" i="9"/>
  <c r="O9" i="9"/>
  <c r="L37" i="9"/>
  <c r="L13" i="9"/>
  <c r="L15" i="9"/>
  <c r="L17" i="9"/>
  <c r="L19" i="9"/>
  <c r="L21" i="9"/>
  <c r="L23" i="9"/>
  <c r="L25" i="9"/>
  <c r="L27" i="9"/>
  <c r="L29" i="9"/>
  <c r="L31" i="9"/>
  <c r="L33" i="9"/>
  <c r="L35" i="9"/>
  <c r="L9" i="9"/>
  <c r="O11" i="9"/>
  <c r="O13" i="9"/>
  <c r="O15" i="9"/>
  <c r="O17" i="9"/>
  <c r="O19" i="9"/>
  <c r="O21" i="9"/>
  <c r="O23" i="9"/>
  <c r="O25" i="9"/>
  <c r="O27" i="9"/>
  <c r="O29" i="9"/>
  <c r="O31" i="9"/>
  <c r="O33" i="9"/>
  <c r="O35" i="9"/>
  <c r="O37" i="9"/>
  <c r="L11" i="4"/>
  <c r="L13" i="4"/>
  <c r="L15" i="4"/>
  <c r="L17" i="4"/>
  <c r="L19" i="4"/>
  <c r="L21" i="4"/>
  <c r="L23" i="4"/>
  <c r="L25" i="4"/>
  <c r="L27" i="4"/>
  <c r="L29" i="4"/>
  <c r="L31" i="4"/>
  <c r="L33" i="4"/>
  <c r="L35" i="4"/>
  <c r="N11" i="4"/>
  <c r="N13" i="4"/>
  <c r="N15" i="4"/>
  <c r="N17" i="4"/>
  <c r="N19" i="4"/>
  <c r="N21" i="4"/>
  <c r="N23" i="4"/>
  <c r="N25" i="4"/>
  <c r="N27" i="4"/>
  <c r="N29" i="4"/>
  <c r="N31" i="4"/>
  <c r="N33" i="4"/>
  <c r="N35" i="4"/>
  <c r="N37" i="4"/>
  <c r="N9" i="4"/>
  <c r="L9" i="4"/>
  <c r="L37" i="4"/>
  <c r="G9" i="4"/>
  <c r="F32" i="13"/>
  <c r="F32" i="12"/>
  <c r="F28" i="13"/>
  <c r="F28" i="12"/>
  <c r="G9" i="9" l="1"/>
  <c r="A5" i="7"/>
  <c r="I52" i="7" l="1"/>
  <c r="I48" i="7"/>
  <c r="E52" i="7"/>
  <c r="E48" i="7"/>
  <c r="J17" i="4" l="1"/>
  <c r="G17" i="4"/>
  <c r="D17" i="4"/>
  <c r="G16" i="4"/>
  <c r="D16" i="4"/>
  <c r="J15" i="4"/>
  <c r="G15" i="4"/>
  <c r="D15" i="4"/>
  <c r="G14" i="4"/>
  <c r="D14" i="4"/>
  <c r="J27" i="4"/>
  <c r="G27" i="4"/>
  <c r="D27" i="4"/>
  <c r="G26" i="4"/>
  <c r="D26" i="4"/>
  <c r="J25" i="4"/>
  <c r="G25" i="4"/>
  <c r="D25" i="4"/>
  <c r="G24" i="4"/>
  <c r="D24" i="4"/>
  <c r="J37" i="4" l="1"/>
  <c r="G37" i="4"/>
  <c r="D37" i="4"/>
  <c r="G36" i="4"/>
  <c r="D36" i="4"/>
  <c r="J35" i="4"/>
  <c r="G35" i="4"/>
  <c r="D35" i="4"/>
  <c r="G34" i="4"/>
  <c r="D34" i="4"/>
  <c r="J33" i="4"/>
  <c r="G33" i="4"/>
  <c r="D33" i="4"/>
  <c r="G32" i="4"/>
  <c r="D32" i="4"/>
  <c r="J31" i="4"/>
  <c r="G31" i="4"/>
  <c r="D31" i="4"/>
  <c r="G30" i="4"/>
  <c r="D30" i="4"/>
  <c r="J29" i="4"/>
  <c r="G29" i="4"/>
  <c r="D29" i="4"/>
  <c r="G28" i="4"/>
  <c r="D28" i="4"/>
  <c r="J23" i="4"/>
  <c r="G23" i="4"/>
  <c r="D23" i="4"/>
  <c r="G22" i="4"/>
  <c r="D22" i="4"/>
  <c r="J21" i="4"/>
  <c r="G21" i="4"/>
  <c r="D21" i="4"/>
  <c r="G20" i="4"/>
  <c r="D20" i="4"/>
  <c r="J19" i="4"/>
  <c r="G19" i="4"/>
  <c r="D19" i="4"/>
  <c r="G18" i="4"/>
  <c r="D18" i="4"/>
  <c r="G37" i="9"/>
  <c r="D37" i="9"/>
  <c r="G36" i="9"/>
  <c r="D36" i="9"/>
  <c r="G35" i="9"/>
  <c r="D35" i="9"/>
  <c r="G34" i="9"/>
  <c r="D34" i="9"/>
  <c r="G33" i="9"/>
  <c r="D33" i="9"/>
  <c r="G32" i="9"/>
  <c r="D32" i="9"/>
  <c r="G31" i="9"/>
  <c r="D31" i="9"/>
  <c r="G30" i="9"/>
  <c r="D30" i="9"/>
  <c r="G29" i="9"/>
  <c r="D29" i="9"/>
  <c r="G28" i="9"/>
  <c r="D28" i="9"/>
  <c r="G27" i="9"/>
  <c r="D27" i="9"/>
  <c r="G26" i="9"/>
  <c r="D26" i="9"/>
  <c r="G25" i="9"/>
  <c r="D25" i="9"/>
  <c r="G24" i="9"/>
  <c r="D24" i="9"/>
  <c r="G23" i="9"/>
  <c r="D23" i="9"/>
  <c r="G22" i="9"/>
  <c r="D22" i="9"/>
  <c r="G21" i="9"/>
  <c r="D21" i="9"/>
  <c r="G20" i="9"/>
  <c r="D20" i="9"/>
  <c r="G19" i="9"/>
  <c r="D19" i="9"/>
  <c r="G18" i="9"/>
  <c r="D18" i="9"/>
  <c r="G17" i="9"/>
  <c r="D17" i="9"/>
  <c r="G16" i="9"/>
  <c r="D16" i="9"/>
  <c r="G15" i="9"/>
  <c r="D15" i="9"/>
  <c r="G14" i="9"/>
  <c r="D14" i="9"/>
  <c r="G13" i="9"/>
  <c r="D13" i="9"/>
  <c r="G12" i="9"/>
  <c r="D12" i="9"/>
  <c r="G11" i="9"/>
  <c r="D11" i="9"/>
  <c r="G10" i="9"/>
  <c r="D10" i="9"/>
  <c r="J13" i="4" l="1"/>
  <c r="J11" i="4"/>
  <c r="D9" i="4"/>
  <c r="G8" i="9" l="1"/>
  <c r="G12" i="4"/>
  <c r="G10" i="4"/>
  <c r="G8" i="4"/>
  <c r="D7" i="22" l="1"/>
  <c r="D8" i="9"/>
  <c r="D12" i="4"/>
  <c r="D10" i="4"/>
  <c r="D8" i="4"/>
  <c r="E7" i="13" l="1"/>
  <c r="E7" i="12"/>
  <c r="E10" i="17"/>
  <c r="E10" i="8"/>
  <c r="E10" i="6"/>
  <c r="M4" i="9"/>
  <c r="B45" i="7"/>
  <c r="I19" i="7" l="1"/>
  <c r="F19" i="7"/>
  <c r="C19" i="7"/>
  <c r="E41" i="22"/>
  <c r="E48" i="22" s="1"/>
  <c r="E41" i="20"/>
  <c r="H36" i="20"/>
  <c r="G36" i="20" s="1"/>
  <c r="E36" i="20"/>
  <c r="E37" i="20" s="1"/>
  <c r="G35" i="20"/>
  <c r="G34" i="20"/>
  <c r="G33" i="20"/>
  <c r="G32" i="20"/>
  <c r="G31" i="20"/>
  <c r="G30" i="20"/>
  <c r="G29" i="20"/>
  <c r="G28" i="20"/>
  <c r="G27" i="20"/>
  <c r="H25" i="20"/>
  <c r="E25" i="20"/>
  <c r="G24" i="20"/>
  <c r="G23" i="20"/>
  <c r="G22" i="20"/>
  <c r="G21" i="20"/>
  <c r="G20" i="20"/>
  <c r="G19" i="20"/>
  <c r="G18" i="20"/>
  <c r="G17" i="20"/>
  <c r="G16" i="20"/>
  <c r="G35" i="22"/>
  <c r="G34" i="22"/>
  <c r="G33" i="22"/>
  <c r="G32" i="22"/>
  <c r="G31" i="22"/>
  <c r="G30" i="22"/>
  <c r="G29" i="22"/>
  <c r="G28" i="22"/>
  <c r="G27" i="22"/>
  <c r="G24" i="22"/>
  <c r="G23" i="22"/>
  <c r="G22" i="22"/>
  <c r="G21" i="22"/>
  <c r="G20" i="22"/>
  <c r="G19" i="22"/>
  <c r="G18" i="22"/>
  <c r="G17" i="22"/>
  <c r="G16" i="22"/>
  <c r="H36" i="22"/>
  <c r="G36" i="22" s="1"/>
  <c r="E36" i="22"/>
  <c r="H25" i="22"/>
  <c r="G25" i="22" s="1"/>
  <c r="I5" i="7"/>
  <c r="D5" i="7"/>
  <c r="O38" i="9"/>
  <c r="N38" i="9"/>
  <c r="M38" i="9"/>
  <c r="J38" i="9"/>
  <c r="I38" i="9"/>
  <c r="H38" i="9"/>
  <c r="F38" i="9"/>
  <c r="E38" i="9"/>
  <c r="B38" i="9"/>
  <c r="C38" i="9" s="1"/>
  <c r="F38" i="4"/>
  <c r="E38" i="4"/>
  <c r="B38" i="4"/>
  <c r="C38" i="4" s="1"/>
  <c r="H6" i="22"/>
  <c r="D6" i="22"/>
  <c r="A6" i="22"/>
  <c r="D4" i="22"/>
  <c r="L23" i="7"/>
  <c r="G38" i="9"/>
  <c r="D38" i="9"/>
  <c r="E22" i="8"/>
  <c r="E22" i="3"/>
  <c r="F24" i="13"/>
  <c r="F20" i="13"/>
  <c r="F24" i="12"/>
  <c r="F20" i="12"/>
  <c r="G13" i="4"/>
  <c r="G11" i="4"/>
  <c r="D13" i="4"/>
  <c r="D11" i="4"/>
  <c r="H37" i="22" l="1"/>
  <c r="H48" i="22" s="1"/>
  <c r="E37" i="22"/>
  <c r="H37" i="20"/>
  <c r="G37" i="20" s="1"/>
  <c r="G25" i="20"/>
  <c r="G37" i="22"/>
  <c r="H48" i="20"/>
  <c r="G38" i="4"/>
  <c r="D38" i="4"/>
  <c r="H38" i="4"/>
  <c r="I38" i="4" l="1"/>
  <c r="J38"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9" authorId="0" shapeId="0" xr:uid="{00000000-0006-0000-0200-000001000000}">
      <text>
        <r>
          <rPr>
            <sz val="9"/>
            <color indexed="81"/>
            <rFont val="ＭＳ Ｐゴシック"/>
            <family val="3"/>
            <charset val="128"/>
          </rPr>
          <t>国からの直接補助及び都道府県自らが実施主体の場合は「-」（半角ハイフン）を入力</t>
        </r>
      </text>
    </comment>
  </commentList>
</comments>
</file>

<file path=xl/sharedStrings.xml><?xml version="1.0" encoding="utf-8"?>
<sst xmlns="http://schemas.openxmlformats.org/spreadsheetml/2006/main" count="701" uniqueCount="366">
  <si>
    <t>予算現額</t>
  </si>
  <si>
    <t>　　　　　　</t>
  </si>
  <si>
    <t>第２号様式</t>
  </si>
  <si>
    <t>　厚生労働大臣　　殿</t>
  </si>
  <si>
    <t>総事業費</t>
  </si>
  <si>
    <t>差引額</t>
  </si>
  <si>
    <t>基 準 額</t>
  </si>
  <si>
    <t>選 定 額</t>
  </si>
  <si>
    <t xml:space="preserve">         円</t>
  </si>
  <si>
    <t>　　　　円</t>
  </si>
  <si>
    <t xml:space="preserve">       円</t>
  </si>
  <si>
    <t>３　「選定額」欄は、(D)と(E)とを比較して少ない方の額を記入すること。</t>
  </si>
  <si>
    <t>４　「国庫補助基本額」欄は、次により記入すること。</t>
  </si>
  <si>
    <t>５　「国庫補助所要額」欄は、次により記入すること。ただし、算出された額に1,000円未満の端数が生じた場合にはこれを切捨てるものとする。</t>
  </si>
  <si>
    <t>施設名</t>
  </si>
  <si>
    <t>　　　</t>
  </si>
  <si>
    <t xml:space="preserve">        ㎡</t>
  </si>
  <si>
    <t xml:space="preserve">            円</t>
  </si>
  <si>
    <t>　　　　　</t>
  </si>
  <si>
    <t>　　　　　　　　　　　　　　　　　　　　　　　　　　　　　　</t>
  </si>
  <si>
    <t>施工期間</t>
  </si>
  <si>
    <t xml:space="preserve">  　　  円</t>
  </si>
  <si>
    <t>小  計</t>
  </si>
  <si>
    <t>第３号様式</t>
  </si>
  <si>
    <t xml:space="preserve">  　現在竣工量</t>
  </si>
  <si>
    <t xml:space="preserve">  　まで竣工見込量</t>
  </si>
  <si>
    <t xml:space="preserve"> 工事名</t>
  </si>
  <si>
    <t>　　</t>
  </si>
  <si>
    <t>　　　　　　　　　　　　　　　　　　　　　　　　　　　　　　　　　　　　　　　　　　　　　　　　　</t>
  </si>
  <si>
    <t xml:space="preserve"> 設計事務</t>
  </si>
  <si>
    <t xml:space="preserve"> 入札事務</t>
  </si>
  <si>
    <t xml:space="preserve"> 整地工事</t>
  </si>
  <si>
    <t xml:space="preserve"> 基礎工事</t>
  </si>
  <si>
    <t xml:space="preserve"> ○○工事</t>
  </si>
  <si>
    <t>　３．繰越予定状況</t>
  </si>
  <si>
    <t>第４号様式</t>
  </si>
  <si>
    <t>基準額</t>
  </si>
  <si>
    <t>選定額</t>
  </si>
  <si>
    <t>円</t>
  </si>
  <si>
    <t>交 付 決 定 の 内 容</t>
  </si>
  <si>
    <t>年 度 内 遂 行 実 績</t>
  </si>
  <si>
    <t>翌年度繰越額</t>
  </si>
  <si>
    <t>事業実施期間</t>
  </si>
  <si>
    <t>事 業 費</t>
  </si>
  <si>
    <t>補助金額</t>
  </si>
  <si>
    <t>着手年月</t>
  </si>
  <si>
    <t xml:space="preserve">     円</t>
  </si>
  <si>
    <t>　　円</t>
  </si>
  <si>
    <t>　　 円</t>
  </si>
  <si>
    <t xml:space="preserve">    ％</t>
  </si>
  <si>
    <t>第６号様式</t>
  </si>
  <si>
    <t>第７号様式</t>
  </si>
  <si>
    <t>番号</t>
    <rPh sb="0" eb="2">
      <t>バンゴウ</t>
    </rPh>
    <phoneticPr fontId="2"/>
  </si>
  <si>
    <t>　　　　　　　　　　　　　　の交付申請書</t>
    <phoneticPr fontId="2"/>
  </si>
  <si>
    <t>合計</t>
    <rPh sb="0" eb="2">
      <t>ゴウケイ</t>
    </rPh>
    <phoneticPr fontId="2"/>
  </si>
  <si>
    <t>対象経費の
支出予定額</t>
    <phoneticPr fontId="2"/>
  </si>
  <si>
    <t>都道府県
補 助 額</t>
    <phoneticPr fontId="2"/>
  </si>
  <si>
    <t>国庫補助
基 本 額</t>
    <phoneticPr fontId="2"/>
  </si>
  <si>
    <t>国庫補助
所 要 額</t>
    <phoneticPr fontId="2"/>
  </si>
  <si>
    <t>経　　費　　所　　要　　額　　調</t>
    <phoneticPr fontId="2"/>
  </si>
  <si>
    <t>事　　　　業　　　　計　　　　画　　　　書</t>
    <phoneticPr fontId="2"/>
  </si>
  <si>
    <t>面　積　</t>
    <phoneticPr fontId="2"/>
  </si>
  <si>
    <t>単　価　</t>
    <phoneticPr fontId="2"/>
  </si>
  <si>
    <t>備　　考　</t>
    <phoneticPr fontId="2"/>
  </si>
  <si>
    <t>金　　額　</t>
    <phoneticPr fontId="2"/>
  </si>
  <si>
    <t>費　　目</t>
    <phoneticPr fontId="2"/>
  </si>
  <si>
    <t>区　分</t>
    <phoneticPr fontId="2"/>
  </si>
  <si>
    <t>補助対象事業分</t>
    <rPh sb="0" eb="2">
      <t>ホジョ</t>
    </rPh>
    <rPh sb="2" eb="4">
      <t>タイショウ</t>
    </rPh>
    <rPh sb="4" eb="7">
      <t>ジギョウブン</t>
    </rPh>
    <phoneticPr fontId="2"/>
  </si>
  <si>
    <t>経　　費　　所　　要　　額　　精　　算　　書</t>
    <phoneticPr fontId="2"/>
  </si>
  <si>
    <t xml:space="preserve">　　　　　　　　　　　　　　　　 　　　　　   　　　　　　　　　　　 　　　　　　　　　　　　　　　　　　　　　　　　　 </t>
    <phoneticPr fontId="2"/>
  </si>
  <si>
    <t>対象経費の
実支出額</t>
    <phoneticPr fontId="2"/>
  </si>
  <si>
    <t>国庫補助
交付決定額</t>
    <phoneticPr fontId="2"/>
  </si>
  <si>
    <t>国庫補助
受入済額</t>
    <phoneticPr fontId="2"/>
  </si>
  <si>
    <t>差引過△
不足額</t>
    <phoneticPr fontId="2"/>
  </si>
  <si>
    <t>事　　業　　実　　績　　報　　告　　書</t>
    <phoneticPr fontId="2"/>
  </si>
  <si>
    <t>　　　　　　　　　　　　　　の補助対象事業の遂行状況報告書</t>
    <phoneticPr fontId="2"/>
  </si>
  <si>
    <t>　　　　　　　　　　　　　　の事業実績報告書</t>
    <rPh sb="15" eb="17">
      <t>ジギョウ</t>
    </rPh>
    <rPh sb="17" eb="19">
      <t>ジッセキ</t>
    </rPh>
    <phoneticPr fontId="2"/>
  </si>
  <si>
    <t>(1) へき地診療所施設整備事業</t>
    <phoneticPr fontId="2"/>
  </si>
  <si>
    <t>(2) 過疎地域等特定診療所施設整備事業</t>
    <phoneticPr fontId="2"/>
  </si>
  <si>
    <t>(3) へき地保健指導所施設整備事業</t>
    <phoneticPr fontId="2"/>
  </si>
  <si>
    <t>(4) 研修医のための研修施設整備事業</t>
    <phoneticPr fontId="2"/>
  </si>
  <si>
    <t>(5) 臨床研修病院施設整備事業</t>
    <phoneticPr fontId="2"/>
  </si>
  <si>
    <t>(6) へき地医療拠点病院施設整備事業</t>
    <phoneticPr fontId="2"/>
  </si>
  <si>
    <t>(7) 医師臨床研修病院研修医環境整備事業</t>
    <phoneticPr fontId="2"/>
  </si>
  <si>
    <t>(8) 離島等患者宿泊施設施設整備事業</t>
    <phoneticPr fontId="2"/>
  </si>
  <si>
    <t>　補助金等に係る予算の執行の適正化に関する法律（昭和３０年法律第１７９号）第１５条の規定による確定額又は事業実績報告による精算額</t>
    <phoneticPr fontId="2"/>
  </si>
  <si>
    <t>　記載内容を確認するための書類（確定申告書の写し、課税売上割合等が把握できる資料、特定収入の割合を確認できる資料）を添付する。</t>
    <phoneticPr fontId="2"/>
  </si>
  <si>
    <t>　補助金等に係る予算の執行の適正化に関する法律（昭和３０年法律第１７９号）第１５条の規定による確定額又は事業実績報告による精算額</t>
    <phoneticPr fontId="2"/>
  </si>
  <si>
    <t>　消費税及び地方消費税の申告により確定した消費税及び地方消費税に係る仕入控除税額（要国庫補助金返還相当額）</t>
    <phoneticPr fontId="2"/>
  </si>
  <si>
    <t>　添付書類</t>
    <phoneticPr fontId="2"/>
  </si>
  <si>
    <t>　記載内容を確認するための書類（確定申告書の写し、課税売上割合等が把握できる資料、特定収入の割合を確認できる資料）を添付する。</t>
    <phoneticPr fontId="2"/>
  </si>
  <si>
    <t>　消費税及び地方消費税の申告により確定した消費税及び地方消費税に係る仕入控除税額（要補助金返還相当額）</t>
    <phoneticPr fontId="2"/>
  </si>
  <si>
    <t>　添付書類</t>
    <phoneticPr fontId="2"/>
  </si>
  <si>
    <t>補助事業者名</t>
    <phoneticPr fontId="2"/>
  </si>
  <si>
    <t>円</t>
    <rPh sb="0" eb="1">
      <t>エン</t>
    </rPh>
    <phoneticPr fontId="2"/>
  </si>
  <si>
    <t>　標記について、次により国庫補助金を交付されるよう関係書類を添えて申請する。</t>
    <phoneticPr fontId="2"/>
  </si>
  <si>
    <t>　標記について、補助金等に係る予算の執行の適正化に関する法律第１２条の規定により、別表のとおり報告する。</t>
    <phoneticPr fontId="2"/>
  </si>
  <si>
    <t>　添付書類</t>
    <phoneticPr fontId="2"/>
  </si>
  <si>
    <t>　添付書類</t>
    <phoneticPr fontId="2"/>
  </si>
  <si>
    <t>　国庫補助申請額</t>
    <phoneticPr fontId="2"/>
  </si>
  <si>
    <t>　国庫補助精算額</t>
    <phoneticPr fontId="2"/>
  </si>
  <si>
    <t>　２．工事進捗状況</t>
    <phoneticPr fontId="2"/>
  </si>
  <si>
    <t>事 業 区 分</t>
    <phoneticPr fontId="2"/>
  </si>
  <si>
    <t>施 設 名</t>
    <rPh sb="0" eb="1">
      <t>シ</t>
    </rPh>
    <rPh sb="2" eb="3">
      <t>セツ</t>
    </rPh>
    <rPh sb="4" eb="5">
      <t>メイ</t>
    </rPh>
    <phoneticPr fontId="2"/>
  </si>
  <si>
    <t>　１．事業施行状況</t>
    <phoneticPr fontId="2"/>
  </si>
  <si>
    <t>区 分</t>
    <phoneticPr fontId="2"/>
  </si>
  <si>
    <t>施 工 面 積</t>
    <rPh sb="0" eb="1">
      <t>シ</t>
    </rPh>
    <rPh sb="2" eb="3">
      <t>コウ</t>
    </rPh>
    <rPh sb="4" eb="5">
      <t>メン</t>
    </rPh>
    <rPh sb="6" eb="7">
      <t>セキ</t>
    </rPh>
    <phoneticPr fontId="2"/>
  </si>
  <si>
    <t>工 事 施 工 率</t>
    <rPh sb="0" eb="1">
      <t>コウ</t>
    </rPh>
    <rPh sb="2" eb="3">
      <t>コト</t>
    </rPh>
    <rPh sb="4" eb="5">
      <t>シ</t>
    </rPh>
    <rPh sb="6" eb="7">
      <t>コウ</t>
    </rPh>
    <rPh sb="8" eb="9">
      <t>リツ</t>
    </rPh>
    <phoneticPr fontId="2"/>
  </si>
  <si>
    <t>金 額</t>
    <rPh sb="0" eb="1">
      <t>キン</t>
    </rPh>
    <rPh sb="2" eb="3">
      <t>ガク</t>
    </rPh>
    <phoneticPr fontId="2"/>
  </si>
  <si>
    <t>備 考</t>
    <rPh sb="0" eb="1">
      <t>ビ</t>
    </rPh>
    <rPh sb="2" eb="3">
      <t>コウ</t>
    </rPh>
    <phoneticPr fontId="2"/>
  </si>
  <si>
    <t>㎡</t>
    <phoneticPr fontId="2"/>
  </si>
  <si>
    <t>％</t>
    <phoneticPr fontId="2"/>
  </si>
  <si>
    <t>（全体契約額）</t>
    <rPh sb="1" eb="3">
      <t>ゼンタイ</t>
    </rPh>
    <rPh sb="3" eb="6">
      <t>ケイヤクガク</t>
    </rPh>
    <phoneticPr fontId="2"/>
  </si>
  <si>
    <t>（うち国庫補助金分）</t>
    <rPh sb="3" eb="5">
      <t>コッコ</t>
    </rPh>
    <rPh sb="5" eb="8">
      <t>ホジョキン</t>
    </rPh>
    <rPh sb="8" eb="9">
      <t>ブン</t>
    </rPh>
    <phoneticPr fontId="2"/>
  </si>
  <si>
    <t>計</t>
    <phoneticPr fontId="2"/>
  </si>
  <si>
    <t>請 負 契 約 額</t>
    <rPh sb="0" eb="1">
      <t>ショウ</t>
    </rPh>
    <rPh sb="2" eb="3">
      <t>フ</t>
    </rPh>
    <rPh sb="4" eb="5">
      <t>チギリ</t>
    </rPh>
    <rPh sb="6" eb="7">
      <t>ヤク</t>
    </rPh>
    <rPh sb="8" eb="9">
      <t>ガク</t>
    </rPh>
    <phoneticPr fontId="2"/>
  </si>
  <si>
    <t>年 度 内 完 成 （見 込）</t>
    <rPh sb="0" eb="1">
      <t>トシ</t>
    </rPh>
    <rPh sb="2" eb="3">
      <t>ド</t>
    </rPh>
    <rPh sb="4" eb="5">
      <t>ウチ</t>
    </rPh>
    <rPh sb="6" eb="7">
      <t>カン</t>
    </rPh>
    <rPh sb="8" eb="9">
      <t>シゲル</t>
    </rPh>
    <rPh sb="11" eb="12">
      <t>ケン</t>
    </rPh>
    <rPh sb="13" eb="14">
      <t>コミ</t>
    </rPh>
    <phoneticPr fontId="2"/>
  </si>
  <si>
    <t>繰 越 予 定</t>
    <rPh sb="0" eb="1">
      <t>クリ</t>
    </rPh>
    <rPh sb="2" eb="3">
      <t>コシ</t>
    </rPh>
    <rPh sb="4" eb="5">
      <t>ヨ</t>
    </rPh>
    <rPh sb="6" eb="7">
      <t>サダム</t>
    </rPh>
    <phoneticPr fontId="2"/>
  </si>
  <si>
    <t>繰 越 理 由</t>
    <rPh sb="0" eb="1">
      <t>クリ</t>
    </rPh>
    <rPh sb="2" eb="3">
      <t>コシ</t>
    </rPh>
    <rPh sb="4" eb="5">
      <t>リ</t>
    </rPh>
    <rPh sb="6" eb="7">
      <t>ヨシ</t>
    </rPh>
    <phoneticPr fontId="2"/>
  </si>
  <si>
    <t>年 度 末 現 在 （見 込）</t>
    <rPh sb="0" eb="1">
      <t>トシ</t>
    </rPh>
    <rPh sb="2" eb="3">
      <t>ド</t>
    </rPh>
    <rPh sb="4" eb="5">
      <t>スエ</t>
    </rPh>
    <rPh sb="6" eb="7">
      <t>ゲン</t>
    </rPh>
    <rPh sb="8" eb="9">
      <t>ザイ</t>
    </rPh>
    <rPh sb="11" eb="12">
      <t>ケン</t>
    </rPh>
    <rPh sb="13" eb="14">
      <t>コミ</t>
    </rPh>
    <phoneticPr fontId="2"/>
  </si>
  <si>
    <t>第５号様式</t>
    <phoneticPr fontId="4"/>
  </si>
  <si>
    <t>　　　　　　　　　　　　　　年度終了実績報告書</t>
    <phoneticPr fontId="2"/>
  </si>
  <si>
    <t>別　表</t>
    <phoneticPr fontId="2"/>
  </si>
  <si>
    <t>補　助
基本額</t>
    <phoneticPr fontId="2"/>
  </si>
  <si>
    <t>事 業 費
支払実績
(見込)額</t>
    <phoneticPr fontId="2"/>
  </si>
  <si>
    <t>事　業
進捗率</t>
    <phoneticPr fontId="2"/>
  </si>
  <si>
    <t>補助金
受入額</t>
    <phoneticPr fontId="2"/>
  </si>
  <si>
    <t>完　　了
予定年月</t>
    <phoneticPr fontId="2"/>
  </si>
  <si>
    <t>摘　要</t>
    <phoneticPr fontId="2"/>
  </si>
  <si>
    <t>←写真は極力枚数を減らし、簡潔にまとめること</t>
    <rPh sb="1" eb="3">
      <t>シャシン</t>
    </rPh>
    <rPh sb="4" eb="6">
      <t>キョクリョク</t>
    </rPh>
    <rPh sb="6" eb="8">
      <t>マイスウ</t>
    </rPh>
    <rPh sb="9" eb="10">
      <t>ヘ</t>
    </rPh>
    <rPh sb="13" eb="15">
      <t>カンケツ</t>
    </rPh>
    <phoneticPr fontId="2"/>
  </si>
  <si>
    <t>所在地</t>
    <rPh sb="0" eb="3">
      <t>ショザイチ</t>
    </rPh>
    <phoneticPr fontId="2"/>
  </si>
  <si>
    <t>所 在 地</t>
    <rPh sb="0" eb="1">
      <t>ショ</t>
    </rPh>
    <rPh sb="1" eb="2">
      <t>トコロドコロ</t>
    </rPh>
    <rPh sb="2" eb="3">
      <t>ザイ</t>
    </rPh>
    <rPh sb="4" eb="5">
      <t>チ</t>
    </rPh>
    <phoneticPr fontId="2"/>
  </si>
  <si>
    <t>合　計</t>
    <rPh sb="0" eb="1">
      <t>ゴウ</t>
    </rPh>
    <rPh sb="2" eb="3">
      <t>ケイ</t>
    </rPh>
    <phoneticPr fontId="6"/>
  </si>
  <si>
    <t>円</t>
    <rPh sb="0" eb="1">
      <t>エン</t>
    </rPh>
    <phoneticPr fontId="6"/>
  </si>
  <si>
    <t>（内　訳）</t>
    <rPh sb="1" eb="2">
      <t>ウチ</t>
    </rPh>
    <rPh sb="3" eb="4">
      <t>ヤク</t>
    </rPh>
    <phoneticPr fontId="6"/>
  </si>
  <si>
    <t>(2)  地方債</t>
    <phoneticPr fontId="6"/>
  </si>
  <si>
    <t>計</t>
    <rPh sb="0" eb="1">
      <t>ケイ</t>
    </rPh>
    <phoneticPr fontId="6"/>
  </si>
  <si>
    <t>補助対象外事業分</t>
    <rPh sb="0" eb="2">
      <t>ホジョ</t>
    </rPh>
    <rPh sb="2" eb="4">
      <t>タイショウ</t>
    </rPh>
    <rPh sb="4" eb="5">
      <t>ソト</t>
    </rPh>
    <rPh sb="5" eb="8">
      <t>ジギョウブン</t>
    </rPh>
    <phoneticPr fontId="2"/>
  </si>
  <si>
    <t>区分</t>
    <rPh sb="0" eb="2">
      <t>クブン</t>
    </rPh>
    <phoneticPr fontId="6"/>
  </si>
  <si>
    <t>金額</t>
    <rPh sb="0" eb="2">
      <t>キンガク</t>
    </rPh>
    <phoneticPr fontId="6"/>
  </si>
  <si>
    <t>備考</t>
    <rPh sb="0" eb="2">
      <t>ビコウ</t>
    </rPh>
    <phoneticPr fontId="6"/>
  </si>
  <si>
    <t>建物の構造及び面積</t>
    <phoneticPr fontId="6"/>
  </si>
  <si>
    <t>←プルダウンで選択</t>
    <rPh sb="7" eb="9">
      <t>センタク</t>
    </rPh>
    <phoneticPr fontId="6"/>
  </si>
  <si>
    <t>　　年度医療施設等施設整備費補助金</t>
    <phoneticPr fontId="2"/>
  </si>
  <si>
    <t>　年度消費税及び地方消費税に係る仕入控除税額報告書</t>
    <phoneticPr fontId="2"/>
  </si>
  <si>
    <t>第１号様式</t>
    <rPh sb="0" eb="1">
      <t>ダイ</t>
    </rPh>
    <rPh sb="2" eb="3">
      <t>ゴウ</t>
    </rPh>
    <rPh sb="3" eb="5">
      <t>ヨウシキ</t>
    </rPh>
    <phoneticPr fontId="1"/>
  </si>
  <si>
    <t>（地方公共団体）</t>
    <rPh sb="1" eb="3">
      <t>チホウ</t>
    </rPh>
    <rPh sb="3" eb="5">
      <t>コウキョウ</t>
    </rPh>
    <rPh sb="5" eb="7">
      <t>ダンタイ</t>
    </rPh>
    <phoneticPr fontId="9"/>
  </si>
  <si>
    <t>国</t>
    <rPh sb="0" eb="1">
      <t>クニ</t>
    </rPh>
    <phoneticPr fontId="1"/>
  </si>
  <si>
    <t>地　方　公　共　団　体</t>
    <rPh sb="0" eb="1">
      <t>チ</t>
    </rPh>
    <rPh sb="2" eb="3">
      <t>カタ</t>
    </rPh>
    <rPh sb="4" eb="5">
      <t>コウ</t>
    </rPh>
    <rPh sb="6" eb="7">
      <t>トモ</t>
    </rPh>
    <rPh sb="8" eb="9">
      <t>ダン</t>
    </rPh>
    <rPh sb="10" eb="11">
      <t>カラダ</t>
    </rPh>
    <phoneticPr fontId="1"/>
  </si>
  <si>
    <t>歳　　入</t>
    <rPh sb="0" eb="1">
      <t>トシ</t>
    </rPh>
    <rPh sb="3" eb="4">
      <t>イリ</t>
    </rPh>
    <phoneticPr fontId="1"/>
  </si>
  <si>
    <t>歳　　　　出</t>
    <rPh sb="0" eb="1">
      <t>トシ</t>
    </rPh>
    <rPh sb="5" eb="6">
      <t>デ</t>
    </rPh>
    <phoneticPr fontId="1"/>
  </si>
  <si>
    <t>歳 出 予 算 科 目</t>
    <rPh sb="0" eb="1">
      <t>トシ</t>
    </rPh>
    <rPh sb="2" eb="3">
      <t>デ</t>
    </rPh>
    <rPh sb="4" eb="5">
      <t>ヨ</t>
    </rPh>
    <rPh sb="6" eb="7">
      <t>ザン</t>
    </rPh>
    <rPh sb="8" eb="9">
      <t>カ</t>
    </rPh>
    <rPh sb="10" eb="11">
      <t>メ</t>
    </rPh>
    <phoneticPr fontId="1"/>
  </si>
  <si>
    <t>交付決定</t>
    <rPh sb="0" eb="2">
      <t>コウフ</t>
    </rPh>
    <rPh sb="2" eb="4">
      <t>ケッテイ</t>
    </rPh>
    <phoneticPr fontId="1"/>
  </si>
  <si>
    <t>支出済額</t>
    <rPh sb="0" eb="2">
      <t>シシュツ</t>
    </rPh>
    <rPh sb="2" eb="3">
      <t>ズ</t>
    </rPh>
    <phoneticPr fontId="1"/>
  </si>
  <si>
    <t>翌年度繰越額</t>
    <rPh sb="0" eb="3">
      <t>ヨクネンド</t>
    </rPh>
    <rPh sb="3" eb="4">
      <t>ク</t>
    </rPh>
    <rPh sb="4" eb="5">
      <t>コ</t>
    </rPh>
    <rPh sb="5" eb="6">
      <t>ガク</t>
    </rPh>
    <phoneticPr fontId="1"/>
  </si>
  <si>
    <t>備　考</t>
    <rPh sb="0" eb="1">
      <t>ソナエ</t>
    </rPh>
    <rPh sb="2" eb="3">
      <t>コウ</t>
    </rPh>
    <phoneticPr fontId="1"/>
  </si>
  <si>
    <t>の　　額</t>
  </si>
  <si>
    <t>科　目</t>
    <rPh sb="0" eb="1">
      <t>カ</t>
    </rPh>
    <rPh sb="2" eb="3">
      <t>メ</t>
    </rPh>
    <phoneticPr fontId="1"/>
  </si>
  <si>
    <t>予算現額</t>
    <rPh sb="0" eb="2">
      <t>ヨサン</t>
    </rPh>
    <rPh sb="2" eb="3">
      <t>ウツツ</t>
    </rPh>
    <rPh sb="3" eb="4">
      <t>ガク</t>
    </rPh>
    <phoneticPr fontId="1"/>
  </si>
  <si>
    <t>収入済額</t>
    <rPh sb="0" eb="2">
      <t>シュウニュウ</t>
    </rPh>
    <rPh sb="2" eb="3">
      <t>ズ</t>
    </rPh>
    <rPh sb="3" eb="4">
      <t>ガク</t>
    </rPh>
    <phoneticPr fontId="1"/>
  </si>
  <si>
    <t>うち補助金</t>
    <rPh sb="2" eb="5">
      <t>ホジョキン</t>
    </rPh>
    <phoneticPr fontId="1"/>
  </si>
  <si>
    <t>相　当　額</t>
    <rPh sb="0" eb="1">
      <t>ソウ</t>
    </rPh>
    <rPh sb="2" eb="3">
      <t>トウ</t>
    </rPh>
    <rPh sb="4" eb="5">
      <t>ガク</t>
    </rPh>
    <phoneticPr fontId="1"/>
  </si>
  <si>
    <t>円</t>
    <rPh sb="0" eb="1">
      <t>エン</t>
    </rPh>
    <phoneticPr fontId="1"/>
  </si>
  <si>
    <t>（項）医療提供体制基盤整備費</t>
    <rPh sb="1" eb="2">
      <t>コウ</t>
    </rPh>
    <rPh sb="3" eb="5">
      <t>イリョウ</t>
    </rPh>
    <rPh sb="5" eb="7">
      <t>テイキョウ</t>
    </rPh>
    <rPh sb="7" eb="9">
      <t>タイセイ</t>
    </rPh>
    <rPh sb="9" eb="11">
      <t>キバン</t>
    </rPh>
    <rPh sb="11" eb="14">
      <t>セイビヒ</t>
    </rPh>
    <phoneticPr fontId="1"/>
  </si>
  <si>
    <t>　（目）医療施設等施設整備費</t>
    <rPh sb="2" eb="3">
      <t>モク</t>
    </rPh>
    <rPh sb="4" eb="6">
      <t>イリョウ</t>
    </rPh>
    <rPh sb="6" eb="9">
      <t>シセツトウ</t>
    </rPh>
    <rPh sb="9" eb="11">
      <t>シセツ</t>
    </rPh>
    <rPh sb="11" eb="13">
      <t>セイビ</t>
    </rPh>
    <phoneticPr fontId="1"/>
  </si>
  <si>
    <t>　　　補助金</t>
    <rPh sb="3" eb="6">
      <t>ホジョキン</t>
    </rPh>
    <phoneticPr fontId="1"/>
  </si>
  <si>
    <t>　事業計画書　 　（別紙２）</t>
    <phoneticPr fontId="2"/>
  </si>
  <si>
    <t>別紙１</t>
    <phoneticPr fontId="2"/>
  </si>
  <si>
    <t>別紙２</t>
    <phoneticPr fontId="2"/>
  </si>
  <si>
    <t>補助（間接補助）事業者名</t>
    <rPh sb="0" eb="2">
      <t>ホジョ</t>
    </rPh>
    <rPh sb="3" eb="5">
      <t>カンセツ</t>
    </rPh>
    <rPh sb="5" eb="7">
      <t>ホジョ</t>
    </rPh>
    <rPh sb="8" eb="12">
      <t>ジギョウシャメイ</t>
    </rPh>
    <phoneticPr fontId="6"/>
  </si>
  <si>
    <t>事業区分</t>
    <rPh sb="0" eb="2">
      <t>ジギョウ</t>
    </rPh>
    <rPh sb="2" eb="4">
      <t>クブン</t>
    </rPh>
    <phoneticPr fontId="2"/>
  </si>
  <si>
    <t>施工内容</t>
    <rPh sb="0" eb="2">
      <t>セコウ</t>
    </rPh>
    <rPh sb="2" eb="4">
      <t>ナイヨウ</t>
    </rPh>
    <phoneticPr fontId="6"/>
  </si>
  <si>
    <t>整備費内訳　　　　　　　　　　　　　　　　　　　　　　　　</t>
    <phoneticPr fontId="6"/>
  </si>
  <si>
    <t>財源内訳</t>
    <phoneticPr fontId="6"/>
  </si>
  <si>
    <t>その他　参考事項　</t>
    <phoneticPr fontId="6"/>
  </si>
  <si>
    <t xml:space="preserve"> 自　　年　月　日</t>
    <phoneticPr fontId="2"/>
  </si>
  <si>
    <t xml:space="preserve"> 至　　年　月　日</t>
    <phoneticPr fontId="2"/>
  </si>
  <si>
    <t>　　　年　　月　　日厚生労働省発医政　　第　　号をもって交付決定を受けた標記について、次のとおり関係書類を添えて報告する。</t>
    <phoneticPr fontId="2"/>
  </si>
  <si>
    <t>　経費所要額調　（別紙１）</t>
    <phoneticPr fontId="2"/>
  </si>
  <si>
    <t>　経費所要額精算書　（別紙１）</t>
    <phoneticPr fontId="2"/>
  </si>
  <si>
    <t>　事業実績報告書　 　（別紙2）</t>
    <phoneticPr fontId="2"/>
  </si>
  <si>
    <t>別紙２</t>
    <phoneticPr fontId="2"/>
  </si>
  <si>
    <t>施工内容</t>
    <rPh sb="0" eb="2">
      <t>セコウ</t>
    </rPh>
    <rPh sb="2" eb="4">
      <t>ナイヨウ</t>
    </rPh>
    <phoneticPr fontId="2"/>
  </si>
  <si>
    <t>←プルダウンから選択</t>
    <rPh sb="8" eb="10">
      <t>センタク</t>
    </rPh>
    <phoneticPr fontId="6"/>
  </si>
  <si>
    <t>←第2号様式別紙2より自動で反映</t>
    <rPh sb="1" eb="2">
      <t>ダイ</t>
    </rPh>
    <rPh sb="3" eb="4">
      <t>ゴウ</t>
    </rPh>
    <rPh sb="4" eb="6">
      <t>ヨウシキ</t>
    </rPh>
    <rPh sb="6" eb="8">
      <t>ベッシ</t>
    </rPh>
    <rPh sb="11" eb="13">
      <t>ジドウ</t>
    </rPh>
    <rPh sb="14" eb="16">
      <t>ハンエイ</t>
    </rPh>
    <phoneticPr fontId="6"/>
  </si>
  <si>
    <t>○階建</t>
    <rPh sb="1" eb="2">
      <t>カイ</t>
    </rPh>
    <rPh sb="2" eb="3">
      <t>ダ</t>
    </rPh>
    <phoneticPr fontId="6"/>
  </si>
  <si>
    <t>構造</t>
    <rPh sb="0" eb="2">
      <t>コウゾウ</t>
    </rPh>
    <phoneticPr fontId="2"/>
  </si>
  <si>
    <t>←構造はプルダウンから選択</t>
    <rPh sb="1" eb="3">
      <t>コウゾウ</t>
    </rPh>
    <rPh sb="11" eb="13">
      <t>センタク</t>
    </rPh>
    <phoneticPr fontId="6"/>
  </si>
  <si>
    <t>構造：</t>
    <rPh sb="0" eb="2">
      <t>コウゾウ</t>
    </rPh>
    <phoneticPr fontId="6"/>
  </si>
  <si>
    <t>　　　　単価、小計、合計は自動計算</t>
    <rPh sb="4" eb="6">
      <t>タンカ</t>
    </rPh>
    <rPh sb="7" eb="9">
      <t>ショウケイ</t>
    </rPh>
    <rPh sb="10" eb="12">
      <t>ゴウケイ</t>
    </rPh>
    <rPh sb="13" eb="15">
      <t>ジドウ</t>
    </rPh>
    <rPh sb="15" eb="17">
      <t>ケイサン</t>
    </rPh>
    <phoneticPr fontId="6"/>
  </si>
  <si>
    <t>←国と都道府県の合計は自動計算</t>
    <rPh sb="1" eb="2">
      <t>クニ</t>
    </rPh>
    <rPh sb="3" eb="7">
      <t>トドウフケン</t>
    </rPh>
    <rPh sb="8" eb="10">
      <t>ゴウケイ</t>
    </rPh>
    <rPh sb="11" eb="13">
      <t>ジドウ</t>
    </rPh>
    <rPh sb="13" eb="15">
      <t>ケイサン</t>
    </rPh>
    <phoneticPr fontId="6"/>
  </si>
  <si>
    <t>←自動計算</t>
    <rPh sb="1" eb="3">
      <t>ジドウ</t>
    </rPh>
    <rPh sb="3" eb="5">
      <t>ケイサン</t>
    </rPh>
    <phoneticPr fontId="6"/>
  </si>
  <si>
    <t>←１．「事業施工状況」の日付を自動で反映</t>
    <rPh sb="4" eb="6">
      <t>ジギョウ</t>
    </rPh>
    <rPh sb="6" eb="8">
      <t>セコウ</t>
    </rPh>
    <rPh sb="8" eb="10">
      <t>ジョウキョウ</t>
    </rPh>
    <rPh sb="12" eb="14">
      <t>ヒヅケ</t>
    </rPh>
    <rPh sb="15" eb="17">
      <t>ジドウ</t>
    </rPh>
    <rPh sb="18" eb="20">
      <t>ハンエイ</t>
    </rPh>
    <phoneticPr fontId="6"/>
  </si>
  <si>
    <t>補助事業者名：</t>
    <phoneticPr fontId="2"/>
  </si>
  <si>
    <t>←第2号様式別紙1より自動で反映</t>
    <rPh sb="1" eb="2">
      <t>ダイ</t>
    </rPh>
    <rPh sb="3" eb="4">
      <t>ゴウ</t>
    </rPh>
    <rPh sb="4" eb="6">
      <t>ヨウシキ</t>
    </rPh>
    <rPh sb="6" eb="8">
      <t>ベッシ</t>
    </rPh>
    <rPh sb="11" eb="13">
      <t>ジドウ</t>
    </rPh>
    <rPh sb="14" eb="16">
      <t>ハンエイ</t>
    </rPh>
    <phoneticPr fontId="6"/>
  </si>
  <si>
    <t>←第2号様式交付申請書より自動で反映</t>
    <rPh sb="1" eb="2">
      <t>ダイ</t>
    </rPh>
    <rPh sb="3" eb="4">
      <t>ゴウ</t>
    </rPh>
    <rPh sb="4" eb="6">
      <t>ヨウシキ</t>
    </rPh>
    <rPh sb="6" eb="8">
      <t>コウフ</t>
    </rPh>
    <rPh sb="8" eb="11">
      <t>シンセイショ</t>
    </rPh>
    <rPh sb="13" eb="15">
      <t>ジドウ</t>
    </rPh>
    <rPh sb="16" eb="18">
      <t>ハンエイ</t>
    </rPh>
    <phoneticPr fontId="6"/>
  </si>
  <si>
    <t>新築</t>
    <rPh sb="0" eb="2">
      <t>シンチク</t>
    </rPh>
    <phoneticPr fontId="3"/>
  </si>
  <si>
    <t>移転新築</t>
    <rPh sb="0" eb="2">
      <t>イテン</t>
    </rPh>
    <rPh sb="2" eb="4">
      <t>シンチク</t>
    </rPh>
    <phoneticPr fontId="3"/>
  </si>
  <si>
    <t>改築</t>
    <rPh sb="0" eb="2">
      <t>カイチク</t>
    </rPh>
    <phoneticPr fontId="3"/>
  </si>
  <si>
    <t>増築</t>
    <rPh sb="0" eb="2">
      <t>ゾウチク</t>
    </rPh>
    <phoneticPr fontId="3"/>
  </si>
  <si>
    <t>改修</t>
    <rPh sb="0" eb="2">
      <t>カイシュウ</t>
    </rPh>
    <phoneticPr fontId="3"/>
  </si>
  <si>
    <t>鉄骨鉄筋コンクリート造</t>
    <rPh sb="0" eb="2">
      <t>テッコツ</t>
    </rPh>
    <rPh sb="2" eb="4">
      <t>テッキン</t>
    </rPh>
    <phoneticPr fontId="3"/>
  </si>
  <si>
    <t>鉄筋コンクリート造</t>
    <rPh sb="0" eb="2">
      <t>テッキン</t>
    </rPh>
    <phoneticPr fontId="3"/>
  </si>
  <si>
    <t>鉄骨造（鉄筋コンクリート造と同等の強度）</t>
    <rPh sb="0" eb="2">
      <t>テッコツ</t>
    </rPh>
    <rPh sb="4" eb="6">
      <t>テッキン</t>
    </rPh>
    <rPh sb="12" eb="13">
      <t>ヅク</t>
    </rPh>
    <rPh sb="14" eb="16">
      <t>ドウトウ</t>
    </rPh>
    <rPh sb="17" eb="19">
      <t>キョウド</t>
    </rPh>
    <phoneticPr fontId="3"/>
  </si>
  <si>
    <t>鉄骨造（ブロック造と同等の強度）</t>
    <rPh sb="0" eb="2">
      <t>テッコツ</t>
    </rPh>
    <rPh sb="8" eb="9">
      <t>ツク</t>
    </rPh>
    <rPh sb="10" eb="12">
      <t>ドウトウ</t>
    </rPh>
    <rPh sb="13" eb="15">
      <t>キョウド</t>
    </rPh>
    <phoneticPr fontId="3"/>
  </si>
  <si>
    <t>ブロック造</t>
    <rPh sb="4" eb="5">
      <t>ヅク</t>
    </rPh>
    <phoneticPr fontId="3"/>
  </si>
  <si>
    <t>木造</t>
    <rPh sb="0" eb="2">
      <t>モクゾウ</t>
    </rPh>
    <phoneticPr fontId="3"/>
  </si>
  <si>
    <t>プレハブ造</t>
    <rPh sb="4" eb="5">
      <t>ツク</t>
    </rPh>
    <phoneticPr fontId="3"/>
  </si>
  <si>
    <t>その他</t>
    <rPh sb="2" eb="3">
      <t>タ</t>
    </rPh>
    <phoneticPr fontId="3"/>
  </si>
  <si>
    <t>へき地診療所施設整備事業</t>
  </si>
  <si>
    <t>へき地診療所施設整備事業</t>
    <phoneticPr fontId="2"/>
  </si>
  <si>
    <t>過疎地域等特定診療所施設整備事業</t>
  </si>
  <si>
    <t>過疎地域等特定診療所施設整備事業</t>
    <phoneticPr fontId="2"/>
  </si>
  <si>
    <t>へき地保健指導所施設整備事業</t>
  </si>
  <si>
    <t>へき地保健指導所施設整備事業</t>
    <phoneticPr fontId="2"/>
  </si>
  <si>
    <t>研修医のための研修施設整備事業</t>
  </si>
  <si>
    <t>研修医のための研修施設整備事業</t>
    <phoneticPr fontId="2"/>
  </si>
  <si>
    <t>臨床研修病院施設整備事業</t>
  </si>
  <si>
    <t>臨床研修病院施設整備事業</t>
    <phoneticPr fontId="2"/>
  </si>
  <si>
    <t>へき地医療拠点病院施設整備事業</t>
  </si>
  <si>
    <t>へき地医療拠点病院施設整備事業</t>
    <phoneticPr fontId="2"/>
  </si>
  <si>
    <t>医師臨床研修病院研修医環境整備事業</t>
  </si>
  <si>
    <t>医師臨床研修病院研修医環境整備事業</t>
    <phoneticPr fontId="2"/>
  </si>
  <si>
    <t>離島等患者宿泊施設施設整備事業</t>
  </si>
  <si>
    <t>離島等患者宿泊施設施設整備事業</t>
    <phoneticPr fontId="2"/>
  </si>
  <si>
    <t>分娩取扱施設施設整備事業</t>
  </si>
  <si>
    <t>分娩取扱施設施設整備事業</t>
    <phoneticPr fontId="2"/>
  </si>
  <si>
    <t>院内感染対策施設整備事業</t>
  </si>
  <si>
    <t>院内感染対策施設整備事業</t>
    <phoneticPr fontId="2"/>
  </si>
  <si>
    <t>延べ面積</t>
    <phoneticPr fontId="6"/>
  </si>
  <si>
    <t>建築面積 　</t>
    <rPh sb="0" eb="2">
      <t>ケンチク</t>
    </rPh>
    <phoneticPr fontId="6"/>
  </si>
  <si>
    <r>
      <rPr>
        <u/>
        <sz val="9"/>
        <color rgb="FF000000"/>
        <rFont val="ＭＳ Ｐゴシック"/>
        <family val="3"/>
        <charset val="128"/>
      </rPr>
      <t xml:space="preserve">           ㎡</t>
    </r>
    <r>
      <rPr>
        <sz val="9"/>
        <color rgb="FF000000"/>
        <rFont val="ＭＳ Ｐゴシック"/>
        <family val="3"/>
        <charset val="128"/>
      </rPr>
      <t xml:space="preserve"> </t>
    </r>
    <phoneticPr fontId="6"/>
  </si>
  <si>
    <t>着工</t>
    <phoneticPr fontId="2"/>
  </si>
  <si>
    <t>～</t>
    <phoneticPr fontId="6"/>
  </si>
  <si>
    <t xml:space="preserve"> 　 年   月　 日</t>
    <phoneticPr fontId="6"/>
  </si>
  <si>
    <t>　　 年   月　 日</t>
    <phoneticPr fontId="6"/>
  </si>
  <si>
    <t>　竣工</t>
    <phoneticPr fontId="6"/>
  </si>
  <si>
    <t xml:space="preserve"> 至　　年　月　日</t>
    <phoneticPr fontId="2"/>
  </si>
  <si>
    <t>事業区分（様式２，４，５用）</t>
    <rPh sb="0" eb="2">
      <t>ジギョウ</t>
    </rPh>
    <rPh sb="2" eb="4">
      <t>クブン</t>
    </rPh>
    <rPh sb="5" eb="7">
      <t>ヨウシキ</t>
    </rPh>
    <rPh sb="12" eb="13">
      <t>ヨウ</t>
    </rPh>
    <phoneticPr fontId="2"/>
  </si>
  <si>
    <t>所要額計算</t>
    <rPh sb="0" eb="3">
      <t>ショヨウガク</t>
    </rPh>
    <rPh sb="3" eb="5">
      <t>ケイサン</t>
    </rPh>
    <phoneticPr fontId="2"/>
  </si>
  <si>
    <t>国庫補助
基本額係数</t>
    <rPh sb="0" eb="2">
      <t>コッコ</t>
    </rPh>
    <rPh sb="2" eb="4">
      <t>ホジョ</t>
    </rPh>
    <rPh sb="5" eb="8">
      <t>キホンガク</t>
    </rPh>
    <rPh sb="8" eb="10">
      <t>ケイスウ</t>
    </rPh>
    <phoneticPr fontId="2"/>
  </si>
  <si>
    <t>-</t>
    <phoneticPr fontId="2"/>
  </si>
  <si>
    <t>-</t>
    <phoneticPr fontId="2"/>
  </si>
  <si>
    <t>a</t>
    <phoneticPr fontId="2"/>
  </si>
  <si>
    <t>b</t>
  </si>
  <si>
    <t>b</t>
    <phoneticPr fontId="2"/>
  </si>
  <si>
    <t>c</t>
    <phoneticPr fontId="2"/>
  </si>
  <si>
    <t>分類</t>
    <rPh sb="0" eb="2">
      <t>ブンルイ</t>
    </rPh>
    <phoneticPr fontId="2"/>
  </si>
  <si>
    <t>国庫補助
所要額係数
（直接、都道府県）</t>
    <rPh sb="0" eb="2">
      <t>コッコ</t>
    </rPh>
    <rPh sb="2" eb="4">
      <t>ホジョ</t>
    </rPh>
    <rPh sb="5" eb="8">
      <t>ショヨウガク</t>
    </rPh>
    <rPh sb="8" eb="10">
      <t>ケイスウ</t>
    </rPh>
    <rPh sb="12" eb="14">
      <t>チョクセツ</t>
    </rPh>
    <rPh sb="15" eb="19">
      <t>トドウフケン</t>
    </rPh>
    <phoneticPr fontId="2"/>
  </si>
  <si>
    <t>国庫補助
所要額係数
（間接）</t>
    <rPh sb="0" eb="2">
      <t>コッコ</t>
    </rPh>
    <rPh sb="2" eb="4">
      <t>ホジョ</t>
    </rPh>
    <rPh sb="5" eb="8">
      <t>ショヨウガク</t>
    </rPh>
    <rPh sb="8" eb="10">
      <t>ケイスウ</t>
    </rPh>
    <rPh sb="12" eb="14">
      <t>カンセツ</t>
    </rPh>
    <phoneticPr fontId="2"/>
  </si>
  <si>
    <t>再分類</t>
    <rPh sb="0" eb="3">
      <t>サイブンルイ</t>
    </rPh>
    <phoneticPr fontId="2"/>
  </si>
  <si>
    <t>A</t>
  </si>
  <si>
    <t>A</t>
    <phoneticPr fontId="2"/>
  </si>
  <si>
    <t>B</t>
    <phoneticPr fontId="2"/>
  </si>
  <si>
    <r>
      <rPr>
        <sz val="12"/>
        <color theme="1"/>
        <rFont val="ＭＳ Ｐゴシック"/>
        <family val="3"/>
        <charset val="128"/>
      </rPr>
      <t xml:space="preserve">  　年度</t>
    </r>
    <r>
      <rPr>
        <sz val="12"/>
        <rFont val="ＭＳ Ｐゴシック"/>
        <family val="3"/>
        <charset val="128"/>
      </rPr>
      <t>　　厚生労働省所管</t>
    </r>
    <phoneticPr fontId="1"/>
  </si>
  <si>
    <r>
      <t>　</t>
    </r>
    <r>
      <rPr>
        <sz val="12"/>
        <color theme="1"/>
        <rFont val="ＭＳ Ｐゴシック"/>
        <family val="3"/>
        <charset val="128"/>
      </rPr>
      <t>１　「国」の「交付決定の額」は、交付決定通知書の交付決定の額を記入すること。</t>
    </r>
    <phoneticPr fontId="1"/>
  </si>
  <si>
    <r>
      <t>　</t>
    </r>
    <r>
      <rPr>
        <sz val="12"/>
        <color theme="1"/>
        <rFont val="ＭＳ Ｐゴシック"/>
        <family val="3"/>
        <charset val="128"/>
      </rPr>
      <t>３　「予算現額」は、歳入にあっては、当初予算額、補正予算額等の区分を、歳出にあっては、当初予算額、補正予算額、予備費支出額、流用増減額等の区分を明らかにすること。</t>
    </r>
    <rPh sb="56" eb="59">
      <t>ヨビヒ</t>
    </rPh>
    <phoneticPr fontId="1"/>
  </si>
  <si>
    <r>
      <t>　</t>
    </r>
    <r>
      <rPr>
        <sz val="12"/>
        <color theme="1"/>
        <rFont val="ＭＳ Ｐゴシック"/>
        <family val="3"/>
        <charset val="128"/>
      </rPr>
      <t>４　「備考」は、参考となるべき事項を適宜記入すること。</t>
    </r>
    <phoneticPr fontId="1"/>
  </si>
  <si>
    <t>　　年　月　日</t>
    <rPh sb="2" eb="3">
      <t>ネン</t>
    </rPh>
    <rPh sb="4" eb="5">
      <t>ツキ</t>
    </rPh>
    <rPh sb="6" eb="7">
      <t>ニチ</t>
    </rPh>
    <phoneticPr fontId="2"/>
  </si>
  <si>
    <t>　事業区分</t>
    <rPh sb="3" eb="5">
      <t>クブン</t>
    </rPh>
    <phoneticPr fontId="2"/>
  </si>
  <si>
    <r>
      <t>事業</t>
    </r>
    <r>
      <rPr>
        <sz val="9"/>
        <color theme="1"/>
        <rFont val="ＭＳ Ｐゴシック"/>
        <family val="3"/>
        <charset val="128"/>
      </rPr>
      <t>区分</t>
    </r>
    <rPh sb="2" eb="4">
      <t>クブン</t>
    </rPh>
    <phoneticPr fontId="6"/>
  </si>
  <si>
    <t>(1)  補助金</t>
    <phoneticPr fontId="6"/>
  </si>
  <si>
    <t>　　　　うち国</t>
    <phoneticPr fontId="6"/>
  </si>
  <si>
    <t>　　　　うち都道府県</t>
    <phoneticPr fontId="6"/>
  </si>
  <si>
    <t>(4)  その他（診療収入等）</t>
    <rPh sb="9" eb="11">
      <t>シンリョウ</t>
    </rPh>
    <rPh sb="11" eb="13">
      <t>シュウニュウ</t>
    </rPh>
    <rPh sb="13" eb="14">
      <t>トウ</t>
    </rPh>
    <phoneticPr fontId="6"/>
  </si>
  <si>
    <t xml:space="preserve">   ○年</t>
    <phoneticPr fontId="2"/>
  </si>
  <si>
    <t xml:space="preserve">   ○年</t>
    <phoneticPr fontId="2"/>
  </si>
  <si>
    <r>
      <t>　事業</t>
    </r>
    <r>
      <rPr>
        <sz val="11"/>
        <color theme="1"/>
        <rFont val="ＭＳ Ｐゴシック"/>
        <family val="3"/>
        <charset val="128"/>
      </rPr>
      <t>区分</t>
    </r>
    <rPh sb="3" eb="5">
      <t>クブン</t>
    </rPh>
    <phoneticPr fontId="2"/>
  </si>
  <si>
    <r>
      <t>（１）</t>
    </r>
    <r>
      <rPr>
        <sz val="11"/>
        <color theme="1"/>
        <rFont val="ＭＳ Ｐゴシック"/>
        <family val="3"/>
        <charset val="128"/>
      </rPr>
      <t>収入支出決算書抄本</t>
    </r>
    <rPh sb="3" eb="5">
      <t>シュウニュウ</t>
    </rPh>
    <rPh sb="5" eb="7">
      <t>シシュツ</t>
    </rPh>
    <phoneticPr fontId="2"/>
  </si>
  <si>
    <r>
      <t>（２）補助事業</t>
    </r>
    <r>
      <rPr>
        <sz val="11"/>
        <color theme="1"/>
        <rFont val="ＭＳ Ｐゴシック"/>
        <family val="3"/>
        <charset val="128"/>
      </rPr>
      <t>完了</t>
    </r>
    <r>
      <rPr>
        <sz val="11"/>
        <color theme="1"/>
        <rFont val="ＭＳ Ｐゴシック"/>
        <family val="3"/>
        <charset val="128"/>
        <scheme val="minor"/>
      </rPr>
      <t>後の</t>
    </r>
    <r>
      <rPr>
        <sz val="11"/>
        <color theme="1"/>
        <rFont val="ＭＳ Ｐゴシック"/>
        <family val="3"/>
        <charset val="128"/>
      </rPr>
      <t>施設</t>
    </r>
    <r>
      <rPr>
        <sz val="11"/>
        <color theme="1"/>
        <rFont val="ＭＳ Ｐゴシック"/>
        <family val="3"/>
        <charset val="128"/>
        <scheme val="minor"/>
      </rPr>
      <t>の写真</t>
    </r>
    <rPh sb="7" eb="9">
      <t>カンリョウ</t>
    </rPh>
    <rPh sb="11" eb="13">
      <t>シセツ</t>
    </rPh>
    <phoneticPr fontId="2"/>
  </si>
  <si>
    <r>
      <t>（３）契約書の写し</t>
    </r>
    <r>
      <rPr>
        <sz val="11"/>
        <color theme="1"/>
        <rFont val="ＭＳ Ｐゴシック"/>
        <family val="3"/>
        <charset val="128"/>
      </rPr>
      <t>（契約書が作成されない場合は、請求書の写し）</t>
    </r>
    <rPh sb="10" eb="13">
      <t>ケイヤクショ</t>
    </rPh>
    <rPh sb="14" eb="16">
      <t>サクセイ</t>
    </rPh>
    <rPh sb="20" eb="22">
      <t>バアイ</t>
    </rPh>
    <rPh sb="24" eb="27">
      <t>セイキュウショ</t>
    </rPh>
    <rPh sb="28" eb="29">
      <t>ウツ</t>
    </rPh>
    <phoneticPr fontId="2"/>
  </si>
  <si>
    <r>
      <rPr>
        <sz val="11"/>
        <color theme="1"/>
        <rFont val="ＭＳ Ｐゴシック"/>
        <family val="3"/>
        <charset val="128"/>
      </rPr>
      <t>（４）</t>
    </r>
    <r>
      <rPr>
        <sz val="11"/>
        <color theme="1"/>
        <rFont val="ＭＳ Ｐゴシック"/>
        <family val="3"/>
        <charset val="128"/>
        <scheme val="minor"/>
      </rPr>
      <t>補助対象区域の工事設計図</t>
    </r>
    <phoneticPr fontId="2"/>
  </si>
  <si>
    <t>事業区分</t>
    <rPh sb="2" eb="4">
      <t>クブン</t>
    </rPh>
    <phoneticPr fontId="6"/>
  </si>
  <si>
    <t>(1)  補助金</t>
    <phoneticPr fontId="6"/>
  </si>
  <si>
    <t>事 業 区 分</t>
    <rPh sb="4" eb="5">
      <t>ク</t>
    </rPh>
    <rPh sb="6" eb="7">
      <t>ブン</t>
    </rPh>
    <phoneticPr fontId="2"/>
  </si>
  <si>
    <t>　　年　月　日厚生労働省発医政　　第　　号により交付決定があった　年度医療施設等施設整備費補助金について、交付決定通知により付された条件に基づき、次のとおり報告する。</t>
    <phoneticPr fontId="2"/>
  </si>
  <si>
    <t>　年　月　日</t>
    <rPh sb="1" eb="2">
      <t>ネン</t>
    </rPh>
    <rPh sb="3" eb="4">
      <t>ツキ</t>
    </rPh>
    <rPh sb="5" eb="6">
      <t>ニチ</t>
    </rPh>
    <phoneticPr fontId="2"/>
  </si>
  <si>
    <t>補助財産を取得する際に、当該補助財産を取得するための抵当権設定の有無</t>
    <phoneticPr fontId="6"/>
  </si>
  <si>
    <t>補助財産を取得する際に、当該補助財産を取得するための抵当権設定の有無</t>
    <phoneticPr fontId="6"/>
  </si>
  <si>
    <t>　標記について、補助金等に係る予算の執行の適正化に関する法律第１４条後段の規定により、別表のとおり報告する。</t>
    <phoneticPr fontId="2"/>
  </si>
  <si>
    <t>　　年　月　日厚生労働省発医政　　第　　号により交付決定があった　年度医療施設等施設整備費補助金について、医療施設等施設整備費補助金交付要綱7.(11)の規定に基づき、次のとおり報告する。</t>
    <phoneticPr fontId="2"/>
  </si>
  <si>
    <t>医療施設ブロック塀改修等施設整備事業</t>
    <phoneticPr fontId="2"/>
  </si>
  <si>
    <t>b</t>
    <phoneticPr fontId="2"/>
  </si>
  <si>
    <t>　変更申請の場合は、１にかかわらず次のとおりとする。</t>
    <rPh sb="1" eb="3">
      <t>ヘンコウ</t>
    </rPh>
    <rPh sb="3" eb="5">
      <t>シンセイ</t>
    </rPh>
    <rPh sb="6" eb="8">
      <t>バアイ</t>
    </rPh>
    <rPh sb="17" eb="18">
      <t>ツギ</t>
    </rPh>
    <phoneticPr fontId="1"/>
  </si>
  <si>
    <t>円（Ａ）</t>
    <rPh sb="0" eb="1">
      <t>エン</t>
    </rPh>
    <phoneticPr fontId="1"/>
  </si>
  <si>
    <t>円（Ｂ）</t>
    <rPh sb="0" eb="1">
      <t>エン</t>
    </rPh>
    <phoneticPr fontId="1"/>
  </si>
  <si>
    <t>円（Ａ）－（Ｂ）</t>
    <rPh sb="0" eb="1">
      <t>エン</t>
    </rPh>
    <phoneticPr fontId="1"/>
  </si>
  <si>
    <t>国庫補助金
交付決定額</t>
    <rPh sb="0" eb="2">
      <t>コッコ</t>
    </rPh>
    <rPh sb="2" eb="5">
      <t>ホジョキン</t>
    </rPh>
    <rPh sb="6" eb="8">
      <t>コウフ</t>
    </rPh>
    <rPh sb="8" eb="10">
      <t>ケッテイ</t>
    </rPh>
    <rPh sb="10" eb="11">
      <t>ガク</t>
    </rPh>
    <phoneticPr fontId="2"/>
  </si>
  <si>
    <t>申　　　請　　　額　　　　　　　　金</t>
    <rPh sb="0" eb="1">
      <t>サル</t>
    </rPh>
    <rPh sb="4" eb="5">
      <t>ショウ</t>
    </rPh>
    <rPh sb="8" eb="9">
      <t>ガク</t>
    </rPh>
    <rPh sb="17" eb="18">
      <t>キン</t>
    </rPh>
    <phoneticPr fontId="1"/>
  </si>
  <si>
    <t>前回までの交付決定額　　　　金</t>
    <rPh sb="0" eb="2">
      <t>ゼンカイ</t>
    </rPh>
    <rPh sb="5" eb="7">
      <t>コウフ</t>
    </rPh>
    <rPh sb="7" eb="9">
      <t>ケッテイ</t>
    </rPh>
    <rPh sb="9" eb="10">
      <t>ガク</t>
    </rPh>
    <rPh sb="14" eb="15">
      <t>キン</t>
    </rPh>
    <phoneticPr fontId="1"/>
  </si>
  <si>
    <t>差引今回変更増減額　　　　　金</t>
    <rPh sb="0" eb="2">
      <t>サシヒキ</t>
    </rPh>
    <rPh sb="2" eb="4">
      <t>コンカイ</t>
    </rPh>
    <rPh sb="4" eb="6">
      <t>ヘンコウ</t>
    </rPh>
    <rPh sb="6" eb="7">
      <t>ゾウ</t>
    </rPh>
    <rPh sb="7" eb="9">
      <t>ゲンガク</t>
    </rPh>
    <rPh sb="14" eb="15">
      <t>キン</t>
    </rPh>
    <phoneticPr fontId="1"/>
  </si>
  <si>
    <t>備　　　考</t>
    <phoneticPr fontId="2"/>
  </si>
  <si>
    <t>差引追加交付
（一部取消）
申請額</t>
    <rPh sb="0" eb="2">
      <t>サシヒキ</t>
    </rPh>
    <rPh sb="2" eb="4">
      <t>ツイカ</t>
    </rPh>
    <rPh sb="4" eb="6">
      <t>コウフ</t>
    </rPh>
    <rPh sb="8" eb="10">
      <t>イチブ</t>
    </rPh>
    <rPh sb="10" eb="12">
      <t>トリケシ</t>
    </rPh>
    <rPh sb="14" eb="16">
      <t>シンセイ</t>
    </rPh>
    <rPh sb="16" eb="17">
      <t>ガク</t>
    </rPh>
    <phoneticPr fontId="2"/>
  </si>
  <si>
    <t>　　歳入歳出予算抄本</t>
    <phoneticPr fontId="2"/>
  </si>
  <si>
    <t>南海トラフ及び日本海溝・千島海溝周辺海溝型地震に係る津波避難対策緊急事業</t>
    <rPh sb="5" eb="6">
      <t>オヨ</t>
    </rPh>
    <rPh sb="7" eb="9">
      <t>ニホン</t>
    </rPh>
    <rPh sb="9" eb="11">
      <t>カイコウ</t>
    </rPh>
    <rPh sb="12" eb="14">
      <t>チシマ</t>
    </rPh>
    <rPh sb="14" eb="16">
      <t>カイコウ</t>
    </rPh>
    <rPh sb="16" eb="18">
      <t>シュウヘン</t>
    </rPh>
    <rPh sb="18" eb="20">
      <t>カイコウ</t>
    </rPh>
    <rPh sb="20" eb="21">
      <t>ガタ</t>
    </rPh>
    <phoneticPr fontId="2"/>
  </si>
  <si>
    <t>新興感染症対応力強化事業（病室の感染対策に係る整備）</t>
    <rPh sb="0" eb="2">
      <t>シンコウ</t>
    </rPh>
    <rPh sb="2" eb="5">
      <t>カンセンショウ</t>
    </rPh>
    <rPh sb="5" eb="8">
      <t>タイオウリョク</t>
    </rPh>
    <rPh sb="8" eb="10">
      <t>キョウカ</t>
    </rPh>
    <rPh sb="10" eb="12">
      <t>ジギョウ</t>
    </rPh>
    <rPh sb="13" eb="15">
      <t>ビョウシツ</t>
    </rPh>
    <rPh sb="16" eb="18">
      <t>カンセン</t>
    </rPh>
    <rPh sb="18" eb="20">
      <t>タイサク</t>
    </rPh>
    <rPh sb="21" eb="22">
      <t>カカ</t>
    </rPh>
    <rPh sb="23" eb="25">
      <t>セイビ</t>
    </rPh>
    <phoneticPr fontId="5"/>
  </si>
  <si>
    <t>新興感染症対応力強化事業（病室の感染対策に係る整備以外）</t>
    <rPh sb="0" eb="2">
      <t>シンコウ</t>
    </rPh>
    <rPh sb="2" eb="5">
      <t>カンセンショウ</t>
    </rPh>
    <rPh sb="5" eb="8">
      <t>タイオウリョク</t>
    </rPh>
    <rPh sb="8" eb="10">
      <t>キョウカ</t>
    </rPh>
    <rPh sb="10" eb="12">
      <t>ジギョウ</t>
    </rPh>
    <rPh sb="13" eb="15">
      <t>ビョウシツ</t>
    </rPh>
    <rPh sb="16" eb="18">
      <t>カンセン</t>
    </rPh>
    <rPh sb="18" eb="20">
      <t>タイサク</t>
    </rPh>
    <rPh sb="21" eb="22">
      <t>カカ</t>
    </rPh>
    <rPh sb="23" eb="25">
      <t>セイビ</t>
    </rPh>
    <rPh sb="25" eb="27">
      <t>イガイ</t>
    </rPh>
    <phoneticPr fontId="5"/>
  </si>
  <si>
    <t>a</t>
  </si>
  <si>
    <t>-</t>
  </si>
  <si>
    <t>１　本調査表は、施設ごとに作成すること。</t>
    <phoneticPr fontId="2"/>
  </si>
  <si>
    <t>３　「選定額」欄は、(D)と(E)とを比較して少ない方の額を記入すること。</t>
    <phoneticPr fontId="2"/>
  </si>
  <si>
    <t>２　「事業区分」欄、上段には交付の対象となる事業の名称をプルダウンから選択、下段には施設の名称を記載すること。</t>
    <phoneticPr fontId="2"/>
  </si>
  <si>
    <t>【留意事項】</t>
    <rPh sb="1" eb="3">
      <t>リュウイ</t>
    </rPh>
    <rPh sb="3" eb="5">
      <t>ジコウ</t>
    </rPh>
    <phoneticPr fontId="2"/>
  </si>
  <si>
    <t xml:space="preserve"> (1)　交付要綱５（交付額の算定方法）（1）に掲げる事業･･･(C)と(F)とを比較して少ない方の額</t>
    <phoneticPr fontId="2"/>
  </si>
  <si>
    <t xml:space="preserve"> (3)　　　　　　　　　　〃　　　　　　　　　　（3）に掲げる事業･･･(C)と(F)とを比較して少ない方の額に３分の２を乗じて得た額と(G)とを比較して少ない方の額</t>
    <phoneticPr fontId="2"/>
  </si>
  <si>
    <t xml:space="preserve"> (4)　　　　　　　　　　〃　　　　　　　　　　（4）に掲げる事業･･･(C)と(F)とを比較して少ない方の額に補助率を乗じて得た額と(G)とを比較して少ない方の額</t>
    <phoneticPr fontId="2"/>
  </si>
  <si>
    <t xml:space="preserve"> (5)　　　　　　　　　　〃　　　　　　　　　　（5）に掲げる事業･･･(C)と(F)とを比較して少ない方の額に４分の３を乗じて得た額と(G)とを比較して少ない方の額</t>
    <phoneticPr fontId="2"/>
  </si>
  <si>
    <t xml:space="preserve"> (2)　　　　　　　　　　〃　　　　　　　　　　（2）及び（3）に掲げる事業･･･(H)欄に記載された額に２分の１を乗じて得た額</t>
    <phoneticPr fontId="2"/>
  </si>
  <si>
    <t xml:space="preserve"> (1)　交付要綱５（交付額の算定方法）（1）に掲げる事業･･･････････(H)欄に記載された額に補助率を乗じて得た額</t>
    <rPh sb="11" eb="14">
      <t>コウフガク</t>
    </rPh>
    <rPh sb="15" eb="17">
      <t>サンテイ</t>
    </rPh>
    <rPh sb="17" eb="19">
      <t>ホウホウ</t>
    </rPh>
    <phoneticPr fontId="2"/>
  </si>
  <si>
    <t xml:space="preserve"> (3)　　　　　　　　　　〃　　　　　　　　　　（4）に掲げる事業･･･････････(H)欄に記載された額</t>
    <phoneticPr fontId="2"/>
  </si>
  <si>
    <t>　 整備費内訳の「費目」欄は、交付要綱の５（交付額の算定方法）の対象経費に定める各部門に区分して記入すること。</t>
    <phoneticPr fontId="6"/>
  </si>
  <si>
    <t>　 １　工事予定を点線の棒線で示し、その上に工事進捗状況を実線の棒線で示すこと。</t>
    <phoneticPr fontId="2"/>
  </si>
  <si>
    <t>　 ２　工事名ごとに工事進捗状況（出来高）を％をもって示すこと。</t>
    <phoneticPr fontId="2"/>
  </si>
  <si>
    <r>
      <t>　</t>
    </r>
    <r>
      <rPr>
        <sz val="9"/>
        <color rgb="FFFF0000"/>
        <rFont val="ＭＳ Ｐゴシック"/>
        <family val="3"/>
        <charset val="128"/>
      </rPr>
      <t>○</t>
    </r>
    <r>
      <rPr>
        <sz val="9"/>
        <color theme="1"/>
        <rFont val="ＭＳ Ｐゴシック"/>
        <family val="3"/>
        <charset val="128"/>
      </rPr>
      <t>年　　月　　日現在</t>
    </r>
    <phoneticPr fontId="2"/>
  </si>
  <si>
    <t>　 請負契約額欄の（うち国庫補助金分）は、交付決定額を記入すること。</t>
    <phoneticPr fontId="2"/>
  </si>
  <si>
    <t>寄附金その
他の収入額</t>
    <rPh sb="0" eb="2">
      <t>キフ</t>
    </rPh>
    <phoneticPr fontId="2"/>
  </si>
  <si>
    <t>【作成要領】</t>
    <rPh sb="1" eb="3">
      <t>サクセイ</t>
    </rPh>
    <rPh sb="3" eb="5">
      <t>ヨウリョウ</t>
    </rPh>
    <phoneticPr fontId="1"/>
  </si>
  <si>
    <r>
      <t xml:space="preserve">  年度</t>
    </r>
    <r>
      <rPr>
        <sz val="12"/>
        <color theme="1"/>
        <rFont val="ＭＳ Ｐゴシック"/>
        <family val="3"/>
        <charset val="128"/>
        <scheme val="minor"/>
      </rPr>
      <t>　</t>
    </r>
    <r>
      <rPr>
        <sz val="12"/>
        <color theme="1"/>
        <rFont val="ＭＳ Ｐゴシック"/>
        <family val="3"/>
        <charset val="128"/>
      </rPr>
      <t>医療施設等施設整備費補助金　補</t>
    </r>
    <r>
      <rPr>
        <sz val="12"/>
        <rFont val="ＭＳ Ｐゴシック"/>
        <family val="3"/>
        <charset val="128"/>
      </rPr>
      <t>助金調書</t>
    </r>
    <rPh sb="2" eb="4">
      <t>ネンド</t>
    </rPh>
    <rPh sb="5" eb="7">
      <t>イリョウ</t>
    </rPh>
    <rPh sb="7" eb="10">
      <t>シセツトウ</t>
    </rPh>
    <rPh sb="10" eb="12">
      <t>シセツ</t>
    </rPh>
    <rPh sb="12" eb="15">
      <t>セイビヒ</t>
    </rPh>
    <rPh sb="15" eb="18">
      <t>ホジョキン</t>
    </rPh>
    <rPh sb="19" eb="22">
      <t>ホジョキン</t>
    </rPh>
    <rPh sb="22" eb="24">
      <t>チョウショ</t>
    </rPh>
    <phoneticPr fontId="1"/>
  </si>
  <si>
    <r>
      <t>　</t>
    </r>
    <r>
      <rPr>
        <sz val="12"/>
        <color theme="1"/>
        <rFont val="ＭＳ Ｐゴシック"/>
        <family val="3"/>
        <charset val="128"/>
      </rPr>
      <t>２　「地方公共団体」の「科目」は、歳入にあっては、款、項、目、節を、歳出にあっては、款、項、目をそれぞれ記入すること。</t>
    </r>
    <phoneticPr fontId="1"/>
  </si>
  <si>
    <r>
      <t>　　なお、歳出については、前記１の額に対応する経費の配分が、目の内訳に係るときは、</t>
    </r>
    <r>
      <rPr>
        <sz val="12"/>
        <color theme="1"/>
        <rFont val="ＭＳ Ｐゴシック"/>
        <family val="3"/>
        <charset val="128"/>
      </rPr>
      <t>当該経費の配分の目の内訳として記入すること。</t>
    </r>
    <phoneticPr fontId="9"/>
  </si>
  <si>
    <r>
      <t>　</t>
    </r>
    <r>
      <rPr>
        <sz val="12"/>
        <color theme="1"/>
        <rFont val="ＭＳ Ｐゴシック"/>
        <family val="3"/>
        <charset val="128"/>
      </rPr>
      <t>５　補助事業等の地方公共団体の歳出予算額の繰越が行われた場合における翌年度に行われる当該補助事業等に係る補助金についての調書の作成は、本表に準じること。</t>
    </r>
    <rPh sb="51" eb="52">
      <t>カカ</t>
    </rPh>
    <rPh sb="53" eb="55">
      <t>ホジョ</t>
    </rPh>
    <phoneticPr fontId="1"/>
  </si>
  <si>
    <r>
      <t xml:space="preserve"> 　 この場合において地方公共団体の</t>
    </r>
    <r>
      <rPr>
        <sz val="12"/>
        <color theme="1"/>
        <rFont val="ＭＳ Ｐゴシック"/>
        <family val="3"/>
        <charset val="128"/>
      </rPr>
      <t>歳入の科目に「前年度繰越額」を掲げる場合は、その「予算現額」及び「収入済額」の数字下欄に国庫補助額を内書（　　）をもって附記すること。</t>
    </r>
    <rPh sb="30" eb="31">
      <t>ガク</t>
    </rPh>
    <rPh sb="62" eb="64">
      <t>コッコ</t>
    </rPh>
    <rPh sb="64" eb="66">
      <t>ホジョ</t>
    </rPh>
    <rPh sb="78" eb="80">
      <t>フキ</t>
    </rPh>
    <phoneticPr fontId="1"/>
  </si>
  <si>
    <t>(3)  寄附金</t>
    <rPh sb="5" eb="7">
      <t>キフ</t>
    </rPh>
    <phoneticPr fontId="6"/>
  </si>
  <si>
    <t>　都道府県知事　　殿</t>
    <phoneticPr fontId="2"/>
  </si>
  <si>
    <t xml:space="preserve"> (2)　　　　　　　　　　〃　　　　　　　　　　（2）に掲げる事業･･･(C)と(F)と(G)とを比較して最も少ない額</t>
    <rPh sb="54" eb="55">
      <t>モット</t>
    </rPh>
    <phoneticPr fontId="2"/>
  </si>
  <si>
    <t>解剖・死亡時画像診断等施設整備事業</t>
    <rPh sb="0" eb="2">
      <t>カイボウ</t>
    </rPh>
    <rPh sb="8" eb="10">
      <t>シンダン</t>
    </rPh>
    <rPh sb="10" eb="11">
      <t>トウ</t>
    </rPh>
    <phoneticPr fontId="2"/>
  </si>
  <si>
    <t>重点医師偏在対策支援区域における診療所の承継・開業支援事業</t>
    <rPh sb="0" eb="2">
      <t>ジュウテン</t>
    </rPh>
    <rPh sb="2" eb="4">
      <t>イシ</t>
    </rPh>
    <rPh sb="4" eb="6">
      <t>ヘンザイ</t>
    </rPh>
    <rPh sb="6" eb="8">
      <t>タイサク</t>
    </rPh>
    <rPh sb="8" eb="10">
      <t>シエン</t>
    </rPh>
    <rPh sb="10" eb="12">
      <t>クイキ</t>
    </rPh>
    <rPh sb="16" eb="19">
      <t>シンリョウジョ</t>
    </rPh>
    <rPh sb="20" eb="22">
      <t>ショウケイ</t>
    </rPh>
    <rPh sb="23" eb="25">
      <t>カイギョウ</t>
    </rPh>
    <rPh sb="25" eb="27">
      <t>シエン</t>
    </rPh>
    <rPh sb="27" eb="29">
      <t>ジギョウ</t>
    </rPh>
    <phoneticPr fontId="2"/>
  </si>
  <si>
    <t>解剖・死亡時画像診断等施設整備事業</t>
    <phoneticPr fontId="2"/>
  </si>
  <si>
    <t>Ａ</t>
    <phoneticPr fontId="2"/>
  </si>
  <si>
    <t>Ｂ</t>
    <phoneticPr fontId="2"/>
  </si>
  <si>
    <t>Ａ-Ｂ=Ｃ</t>
    <phoneticPr fontId="2"/>
  </si>
  <si>
    <t>Ｄ</t>
    <phoneticPr fontId="2"/>
  </si>
  <si>
    <t>Ｅ</t>
    <phoneticPr fontId="2"/>
  </si>
  <si>
    <t>Ｆ</t>
    <phoneticPr fontId="2"/>
  </si>
  <si>
    <t>Ｇ</t>
    <phoneticPr fontId="2"/>
  </si>
  <si>
    <t>Ｈ</t>
    <phoneticPr fontId="2"/>
  </si>
  <si>
    <t>Ｉ</t>
    <phoneticPr fontId="2"/>
  </si>
  <si>
    <t>Ｊ</t>
    <phoneticPr fontId="2"/>
  </si>
  <si>
    <t>Ｌ</t>
    <phoneticPr fontId="2"/>
  </si>
  <si>
    <t>Ｍ</t>
    <phoneticPr fontId="2"/>
  </si>
  <si>
    <t>Ｌ－Ｋ＝Ｍ</t>
    <phoneticPr fontId="2"/>
  </si>
  <si>
    <t>Ｉ－Ｊ＝Ｋ</t>
    <phoneticPr fontId="2"/>
  </si>
  <si>
    <t>Ｉ－J＝Ｋ</t>
    <phoneticPr fontId="2"/>
  </si>
  <si>
    <t>Ｍ－Ｋ=Ｎ</t>
    <phoneticPr fontId="2"/>
  </si>
  <si>
    <t>　確定時に減額した仕入れに係る消費税額</t>
    <rPh sb="1" eb="4">
      <t>カクテイジ</t>
    </rPh>
    <rPh sb="5" eb="7">
      <t>ゲンガク</t>
    </rPh>
    <rPh sb="9" eb="11">
      <t>シイ</t>
    </rPh>
    <rPh sb="13" eb="14">
      <t>カカワ</t>
    </rPh>
    <rPh sb="15" eb="18">
      <t>ショウヒゼイ</t>
    </rPh>
    <rPh sb="18" eb="19">
      <t>ガク</t>
    </rPh>
    <phoneticPr fontId="2"/>
  </si>
  <si>
    <t>６　(Ｌ)欄及び(M)欄については交付要綱の９による変更交付申請手続の他は斜線を引くこと。</t>
    <rPh sb="5" eb="6">
      <t>ラン</t>
    </rPh>
    <rPh sb="6" eb="7">
      <t>オヨ</t>
    </rPh>
    <rPh sb="11" eb="12">
      <t>ラン</t>
    </rPh>
    <rPh sb="17" eb="19">
      <t>コウフ</t>
    </rPh>
    <rPh sb="19" eb="21">
      <t>ヨウコウ</t>
    </rPh>
    <rPh sb="26" eb="28">
      <t>ヘンコウ</t>
    </rPh>
    <rPh sb="28" eb="30">
      <t>コウフ</t>
    </rPh>
    <rPh sb="30" eb="32">
      <t>シンセイ</t>
    </rPh>
    <rPh sb="32" eb="34">
      <t>テツヅ</t>
    </rPh>
    <rPh sb="35" eb="36">
      <t>ホカ</t>
    </rPh>
    <rPh sb="37" eb="39">
      <t>シャセン</t>
    </rPh>
    <rPh sb="40" eb="41">
      <t>ヒ</t>
    </rPh>
    <phoneticPr fontId="2"/>
  </si>
  <si>
    <t>要国庫補助額</t>
    <phoneticPr fontId="2"/>
  </si>
  <si>
    <t>仕入れに係る消費税等相当額</t>
    <phoneticPr fontId="2"/>
  </si>
  <si>
    <t>　補助金返還相当額</t>
    <rPh sb="1" eb="4">
      <t>ホジョキン</t>
    </rPh>
    <rPh sb="4" eb="6">
      <t>ヘンカン</t>
    </rPh>
    <rPh sb="6" eb="8">
      <t>ソウトウ</t>
    </rPh>
    <rPh sb="8" eb="9">
      <t>ガク</t>
    </rPh>
    <phoneticPr fontId="2"/>
  </si>
  <si>
    <t>　事業区分及び施設の名称</t>
    <phoneticPr fontId="2"/>
  </si>
  <si>
    <t xml:space="preserve"> (6)　　　　　　　　　　〃　　　　　　　　　　（6）に掲げる事業･･･(C)と(F)とを比較して少ない方の額に２分の１を乗じて得た額と(G)とを比較して少ない方の額</t>
    <phoneticPr fontId="2"/>
  </si>
  <si>
    <t xml:space="preserve"> (4)　　　　　　　　　　〃　　　　　　　　　　（5）及び（6）に掲げる事業･･･(H)欄に記載された額に３分の２を乗じて得た額</t>
    <rPh sb="28" eb="29">
      <t>オヨ</t>
    </rPh>
    <phoneticPr fontId="2"/>
  </si>
  <si>
    <r>
      <rPr>
        <sz val="9"/>
        <color theme="1"/>
        <rFont val="ＭＳ Ｐゴシック"/>
        <family val="3"/>
        <charset val="128"/>
      </rPr>
      <t>事  業</t>
    </r>
    <r>
      <rPr>
        <sz val="9"/>
        <color indexed="10"/>
        <rFont val="ＭＳ Ｐゴシック"/>
        <family val="3"/>
        <charset val="128"/>
      </rPr>
      <t xml:space="preserve">  </t>
    </r>
    <r>
      <rPr>
        <sz val="9"/>
        <color indexed="8"/>
        <rFont val="ＭＳ Ｐゴシック"/>
        <family val="3"/>
        <charset val="128"/>
      </rPr>
      <t>区  分</t>
    </r>
    <r>
      <rPr>
        <sz val="9"/>
        <color rgb="FF000000"/>
        <rFont val="ＭＳ Ｐゴシック"/>
        <family val="3"/>
        <charset val="128"/>
      </rPr>
      <t xml:space="preserve">
</t>
    </r>
    <r>
      <rPr>
        <sz val="9"/>
        <color rgb="FFFF0000"/>
        <rFont val="ＭＳ Ｐゴシック"/>
        <family val="3"/>
        <charset val="128"/>
      </rPr>
      <t>施　設　名</t>
    </r>
    <rPh sb="0" eb="1">
      <t>コト</t>
    </rPh>
    <rPh sb="3" eb="4">
      <t>ギョウ</t>
    </rPh>
    <rPh sb="6" eb="7">
      <t>ク</t>
    </rPh>
    <rPh sb="9" eb="10">
      <t>ブン</t>
    </rPh>
    <rPh sb="11" eb="12">
      <t>シ</t>
    </rPh>
    <rPh sb="13" eb="14">
      <t>セツ</t>
    </rPh>
    <rPh sb="15" eb="16">
      <t>ナ</t>
    </rPh>
    <phoneticPr fontId="2"/>
  </si>
  <si>
    <r>
      <t xml:space="preserve">事  業  区  分
</t>
    </r>
    <r>
      <rPr>
        <sz val="9"/>
        <color rgb="FFFF0000"/>
        <rFont val="ＭＳ Ｐゴシック"/>
        <family val="3"/>
        <charset val="128"/>
      </rPr>
      <t>施　設　名</t>
    </r>
    <rPh sb="0" eb="1">
      <t>コト</t>
    </rPh>
    <rPh sb="3" eb="4">
      <t>ギョウ</t>
    </rPh>
    <rPh sb="6" eb="7">
      <t>ク</t>
    </rPh>
    <rPh sb="9" eb="10">
      <t>ブン</t>
    </rPh>
    <rPh sb="11" eb="12">
      <t>シ</t>
    </rPh>
    <rPh sb="13" eb="14">
      <t>セツ</t>
    </rPh>
    <rPh sb="15" eb="16">
      <t>ナ</t>
    </rPh>
    <phoneticPr fontId="2"/>
  </si>
  <si>
    <t>(9) 分娩取扱施設施設整備事業</t>
    <phoneticPr fontId="2"/>
  </si>
  <si>
    <t>(10) 解剖・死亡時画像診断等施設整備事業</t>
    <phoneticPr fontId="2"/>
  </si>
  <si>
    <t>(11) 南海トラフ及び日本海溝・千島海溝周辺海溝型地震に係る津波避難対策緊急事業</t>
    <phoneticPr fontId="2"/>
  </si>
  <si>
    <t>(12) 院内感染対策施設整備事業</t>
    <phoneticPr fontId="2"/>
  </si>
  <si>
    <t>(13) 医療施設ブロック塀改修等施設整備事業</t>
    <phoneticPr fontId="2"/>
  </si>
  <si>
    <t>(14) 新興感染症対応力強化事業（病室の感染対策に係る整備）</t>
    <rPh sb="5" eb="7">
      <t>シンコウ</t>
    </rPh>
    <rPh sb="7" eb="10">
      <t>カンセンショウ</t>
    </rPh>
    <rPh sb="10" eb="13">
      <t>タイオウリョク</t>
    </rPh>
    <rPh sb="13" eb="15">
      <t>キョウカ</t>
    </rPh>
    <rPh sb="15" eb="17">
      <t>ジギョウ</t>
    </rPh>
    <rPh sb="18" eb="20">
      <t>ビョウシツ</t>
    </rPh>
    <rPh sb="21" eb="23">
      <t>カンセン</t>
    </rPh>
    <rPh sb="23" eb="25">
      <t>タイサク</t>
    </rPh>
    <rPh sb="26" eb="27">
      <t>カカ</t>
    </rPh>
    <rPh sb="28" eb="30">
      <t>セイビ</t>
    </rPh>
    <phoneticPr fontId="5"/>
  </si>
  <si>
    <t>(14) 新興感染症対応力強化事業（病室の感染対策に係る整備以外）</t>
    <rPh sb="5" eb="7">
      <t>シンコウ</t>
    </rPh>
    <rPh sb="7" eb="10">
      <t>カンセンショウ</t>
    </rPh>
    <rPh sb="10" eb="13">
      <t>タイオウリョク</t>
    </rPh>
    <rPh sb="13" eb="15">
      <t>キョウカ</t>
    </rPh>
    <rPh sb="15" eb="17">
      <t>ジギョウ</t>
    </rPh>
    <rPh sb="18" eb="20">
      <t>ビョウシツ</t>
    </rPh>
    <rPh sb="21" eb="23">
      <t>カンセン</t>
    </rPh>
    <rPh sb="23" eb="25">
      <t>タイサク</t>
    </rPh>
    <rPh sb="26" eb="27">
      <t>カカ</t>
    </rPh>
    <rPh sb="28" eb="30">
      <t>セイビ</t>
    </rPh>
    <rPh sb="30" eb="32">
      <t>イガイ</t>
    </rPh>
    <phoneticPr fontId="5"/>
  </si>
  <si>
    <t>(15)重点医師偏在対策支援区域における診療所の承継・開業支援事業</t>
    <rPh sb="4" eb="6">
      <t>ジュウテン</t>
    </rPh>
    <rPh sb="6" eb="8">
      <t>イシ</t>
    </rPh>
    <rPh sb="8" eb="10">
      <t>ヘンザイ</t>
    </rPh>
    <rPh sb="10" eb="12">
      <t>タイサク</t>
    </rPh>
    <rPh sb="12" eb="14">
      <t>シエン</t>
    </rPh>
    <rPh sb="14" eb="16">
      <t>クイキ</t>
    </rPh>
    <rPh sb="20" eb="23">
      <t>シンリョウジョ</t>
    </rPh>
    <rPh sb="24" eb="26">
      <t>ショウケイ</t>
    </rPh>
    <rPh sb="27" eb="29">
      <t>カイギョウ</t>
    </rPh>
    <rPh sb="29" eb="31">
      <t>シエン</t>
    </rPh>
    <rPh sb="31" eb="33">
      <t>ジギョウ</t>
    </rPh>
    <phoneticPr fontId="2"/>
  </si>
  <si>
    <t>(16)重点医師偏在対策支援区域における医師の勤務・生活環境改善のための施設整備事業</t>
    <rPh sb="4" eb="6">
      <t>ジュウテン</t>
    </rPh>
    <rPh sb="6" eb="8">
      <t>イシ</t>
    </rPh>
    <rPh sb="8" eb="10">
      <t>ヘンザイ</t>
    </rPh>
    <rPh sb="10" eb="12">
      <t>タイサク</t>
    </rPh>
    <rPh sb="12" eb="14">
      <t>シエン</t>
    </rPh>
    <rPh sb="14" eb="16">
      <t>クイキ</t>
    </rPh>
    <rPh sb="20" eb="22">
      <t>イシ</t>
    </rPh>
    <rPh sb="23" eb="25">
      <t>キンム</t>
    </rPh>
    <rPh sb="26" eb="28">
      <t>セイカツ</t>
    </rPh>
    <rPh sb="28" eb="30">
      <t>カンキョウ</t>
    </rPh>
    <rPh sb="30" eb="32">
      <t>カイゼン</t>
    </rPh>
    <rPh sb="36" eb="38">
      <t>シセツ</t>
    </rPh>
    <rPh sb="38" eb="40">
      <t>セイビ</t>
    </rPh>
    <rPh sb="40" eb="42">
      <t>ジギョウ</t>
    </rPh>
    <phoneticPr fontId="2"/>
  </si>
  <si>
    <t>重点医師偏在対策支援区域における医師の勤務・生活環境改善のための施設整備事業</t>
    <rPh sb="0" eb="1">
      <t>ジュウ</t>
    </rPh>
    <rPh sb="1" eb="2">
      <t>テン</t>
    </rPh>
    <rPh sb="2" eb="4">
      <t>イシ</t>
    </rPh>
    <rPh sb="4" eb="6">
      <t>ヘンザイ</t>
    </rPh>
    <rPh sb="6" eb="8">
      <t>タイサク</t>
    </rPh>
    <rPh sb="8" eb="10">
      <t>シエン</t>
    </rPh>
    <rPh sb="10" eb="12">
      <t>クイキ</t>
    </rPh>
    <rPh sb="16" eb="18">
      <t>イシ</t>
    </rPh>
    <rPh sb="19" eb="21">
      <t>キンム</t>
    </rPh>
    <rPh sb="22" eb="24">
      <t>セイカツ</t>
    </rPh>
    <rPh sb="24" eb="26">
      <t>カンキョウ</t>
    </rPh>
    <rPh sb="26" eb="28">
      <t>カイゼン</t>
    </rPh>
    <rPh sb="32" eb="34">
      <t>シセツ</t>
    </rPh>
    <rPh sb="34" eb="36">
      <t>セイビ</t>
    </rPh>
    <rPh sb="36" eb="38">
      <t>ジギョウ</t>
    </rPh>
    <phoneticPr fontId="2"/>
  </si>
  <si>
    <t>重点医師偏在対策支援区域における医師の勤務・生活環境改善のための施設整備事業</t>
    <rPh sb="0" eb="2">
      <t>ジュウテン</t>
    </rPh>
    <rPh sb="2" eb="4">
      <t>イシ</t>
    </rPh>
    <rPh sb="4" eb="6">
      <t>ヘンザイ</t>
    </rPh>
    <rPh sb="6" eb="8">
      <t>タイサク</t>
    </rPh>
    <rPh sb="8" eb="10">
      <t>シエン</t>
    </rPh>
    <rPh sb="10" eb="12">
      <t>クイキ</t>
    </rPh>
    <rPh sb="16" eb="18">
      <t>イシ</t>
    </rPh>
    <rPh sb="19" eb="21">
      <t>キンム</t>
    </rPh>
    <rPh sb="22" eb="24">
      <t>セイカツ</t>
    </rPh>
    <rPh sb="24" eb="26">
      <t>カンキョウ</t>
    </rPh>
    <rPh sb="26" eb="28">
      <t>カイゼン</t>
    </rPh>
    <rPh sb="32" eb="34">
      <t>シセツ</t>
    </rPh>
    <rPh sb="34" eb="36">
      <t>セイビ</t>
    </rPh>
    <rPh sb="36" eb="38">
      <t>ジギョウ</t>
    </rPh>
    <phoneticPr fontId="2"/>
  </si>
  <si>
    <t>(9) 分娩取扱施設施設整備事業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</si>
</sst>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 &quot;#,##0"/>
    <numFmt numFmtId="177" formatCode="&quot;金 &quot;#,###"/>
    <numFmt numFmtId="178" formatCode="[$-411]ggge&quot;年&quot;m&quot;月&quot;d&quot;日&quot;;@"/>
    <numFmt numFmtId="179" formatCode="#,##0_ ;[Red]\-#,##0\ "/>
    <numFmt numFmtId="180" formatCode="#,##0_);[Red]\(#,##0\)"/>
    <numFmt numFmtId="181" formatCode="#,##0.00;&quot;△ &quot;#,##0.00"/>
    <numFmt numFmtId="182" formatCode="#,##0.00_);[Red]\(#,##0.00\)"/>
    <numFmt numFmtId="183" formatCode="#,##0_ "/>
    <numFmt numFmtId="184" formatCode="&quot;（&quot;@&quot;）&quot;"/>
    <numFmt numFmtId="185" formatCode="\(@\)"/>
  </numFmts>
  <fonts count="58"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sz val="9"/>
      <color indexed="8"/>
      <name val="ＭＳ Ｐゴシック"/>
      <family val="3"/>
      <charset val="128"/>
    </font>
    <font>
      <sz val="6"/>
      <name val="ＭＳ Ｐゴシック"/>
      <family val="3"/>
      <charset val="128"/>
    </font>
    <font>
      <sz val="12"/>
      <color indexed="8"/>
      <name val="ＭＳ Ｐゴシック"/>
      <family val="3"/>
      <charset val="128"/>
    </font>
    <font>
      <sz val="6"/>
      <name val="ＭＳ Ｐゴシック"/>
      <family val="3"/>
      <charset val="128"/>
    </font>
    <font>
      <sz val="9"/>
      <color indexed="10"/>
      <name val="ＭＳ Ｐゴシック"/>
      <family val="3"/>
      <charset val="128"/>
    </font>
    <font>
      <sz val="12"/>
      <name val="ＭＳ Ｐゴシック"/>
      <family val="3"/>
      <charset val="128"/>
    </font>
    <font>
      <sz val="6"/>
      <name val="ＭＳ Ｐゴシック"/>
      <family val="3"/>
      <charset val="128"/>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9"/>
      <color rgb="FF000000"/>
      <name val="ＭＳ Ｐゴシック"/>
      <family val="3"/>
      <charset val="128"/>
    </font>
    <font>
      <sz val="11"/>
      <color theme="1"/>
      <name val="ＭＳ Ｐゴシック"/>
      <family val="3"/>
      <charset val="128"/>
    </font>
    <font>
      <sz val="11"/>
      <color rgb="FF000000"/>
      <name val="ＭＳ Ｐゴシック"/>
      <family val="3"/>
      <charset val="128"/>
    </font>
    <font>
      <sz val="10"/>
      <color theme="1"/>
      <name val="ＭＳ Ｐゴシック"/>
      <family val="3"/>
      <charset val="128"/>
    </font>
    <font>
      <sz val="8"/>
      <color rgb="FF000000"/>
      <name val="ＭＳ Ｐゴシック"/>
      <family val="3"/>
      <charset val="128"/>
    </font>
    <font>
      <sz val="11"/>
      <color rgb="FF000000"/>
      <name val="ＭＳ Ｐゴシック"/>
      <family val="3"/>
      <charset val="128"/>
      <scheme val="minor"/>
    </font>
    <font>
      <sz val="12"/>
      <color rgb="FF000000"/>
      <name val="ＭＳ Ｐゴシック"/>
      <family val="3"/>
      <charset val="128"/>
    </font>
    <font>
      <sz val="12"/>
      <color theme="1"/>
      <name val="ＭＳ Ｐゴシック"/>
      <family val="3"/>
      <charset val="128"/>
    </font>
    <font>
      <sz val="9"/>
      <color theme="1"/>
      <name val="ＭＳ Ｐゴシック"/>
      <family val="3"/>
      <charset val="128"/>
    </font>
    <font>
      <sz val="8"/>
      <color theme="1"/>
      <name val="ＭＳ Ｐゴシック"/>
      <family val="3"/>
      <charset val="128"/>
    </font>
    <font>
      <strike/>
      <sz val="12"/>
      <color rgb="FFFF0000"/>
      <name val="ＭＳ Ｐゴシック"/>
      <family val="3"/>
      <charset val="128"/>
    </font>
    <font>
      <b/>
      <sz val="11"/>
      <color rgb="FFFF0000"/>
      <name val="ＭＳ Ｐゴシック"/>
      <family val="3"/>
      <charset val="128"/>
      <scheme val="minor"/>
    </font>
    <font>
      <strike/>
      <sz val="11"/>
      <color rgb="FFFF0000"/>
      <name val="ＭＳ Ｐゴシック"/>
      <family val="3"/>
      <charset val="128"/>
      <scheme val="minor"/>
    </font>
    <font>
      <u/>
      <sz val="9"/>
      <color rgb="FFFF0000"/>
      <name val="ＭＳ Ｐゴシック"/>
      <family val="3"/>
      <charset val="128"/>
    </font>
    <font>
      <sz val="12"/>
      <name val="ＭＳ Ｐゴシック"/>
      <family val="3"/>
      <charset val="128"/>
      <scheme val="minor"/>
    </font>
    <font>
      <sz val="12"/>
      <color rgb="FFFF0000"/>
      <name val="ＭＳ Ｐゴシック"/>
      <family val="3"/>
      <charset val="128"/>
      <scheme val="minor"/>
    </font>
    <font>
      <sz val="8"/>
      <color rgb="FFFF0000"/>
      <name val="ＭＳ Ｐゴシック"/>
      <family val="3"/>
      <charset val="128"/>
    </font>
    <font>
      <u/>
      <sz val="9"/>
      <color theme="1"/>
      <name val="ＭＳ Ｐゴシック"/>
      <family val="3"/>
      <charset val="128"/>
    </font>
    <font>
      <sz val="9"/>
      <color indexed="81"/>
      <name val="ＭＳ Ｐゴシック"/>
      <family val="3"/>
      <charset val="128"/>
    </font>
    <font>
      <u/>
      <sz val="9"/>
      <color rgb="FF000000"/>
      <name val="ＭＳ Ｐゴシック"/>
      <family val="3"/>
      <charset val="128"/>
    </font>
    <font>
      <b/>
      <sz val="9"/>
      <color theme="1"/>
      <name val="ＭＳ Ｐゴシック"/>
      <family val="3"/>
      <charset val="128"/>
    </font>
    <font>
      <b/>
      <sz val="9"/>
      <color rgb="FFFF0000"/>
      <name val="ＭＳ Ｐゴシック"/>
      <family val="3"/>
      <charset val="128"/>
    </font>
    <font>
      <sz val="8"/>
      <color theme="1"/>
      <name val="ＭＳ Ｐゴシック"/>
      <family val="3"/>
      <charset val="128"/>
      <scheme val="minor"/>
    </font>
    <font>
      <sz val="12"/>
      <color theme="1"/>
      <name val="ＭＳ Ｐゴシック"/>
      <family val="3"/>
      <charset val="128"/>
      <scheme val="minor"/>
    </font>
    <font>
      <sz val="9"/>
      <name val="ＭＳ Ｐゴシック"/>
      <family val="3"/>
      <charset val="128"/>
    </font>
    <font>
      <sz val="9"/>
      <color rgb="FFFF0000"/>
      <name val="ＭＳ Ｐゴシック"/>
      <family val="3"/>
      <charset val="128"/>
    </font>
    <font>
      <sz val="12"/>
      <color rgb="FFFF0000"/>
      <name val="ＭＳ Ｐゴシック"/>
      <family val="3"/>
      <charset val="128"/>
    </font>
    <font>
      <sz val="11"/>
      <color rgb="FFFF0000"/>
      <name val="ＭＳ Ｐゴシック"/>
      <family val="3"/>
      <charset val="128"/>
    </font>
    <font>
      <sz val="11"/>
      <name val="ＭＳ Ｐゴシック"/>
      <family val="3"/>
      <charset val="128"/>
    </font>
    <font>
      <sz val="12"/>
      <name val="ＭＳ 明朝"/>
      <family val="1"/>
      <charset val="128"/>
    </font>
    <font>
      <sz val="12"/>
      <name val="ＭＳ Ｐゴシック"/>
      <family val="3"/>
      <charset val="128"/>
      <scheme val="major"/>
    </font>
  </fonts>
  <fills count="35">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
      <patternFill patternType="solid">
        <fgColor theme="0" tint="-0.14999847407452621"/>
        <bgColor indexed="64"/>
      </patternFill>
    </fill>
    <fill>
      <patternFill patternType="solid">
        <fgColor theme="9" tint="0.79998168889431442"/>
        <bgColor indexed="64"/>
      </patternFill>
    </fill>
  </fills>
  <borders count="93">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bottom/>
      <diagonal/>
    </border>
    <border>
      <left/>
      <right/>
      <top/>
      <bottom style="medium">
        <color indexed="64"/>
      </bottom>
      <diagonal/>
    </border>
    <border>
      <left style="thin">
        <color indexed="64"/>
      </left>
      <right/>
      <top/>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style="medium">
        <color rgb="FF000000"/>
      </right>
      <top/>
      <bottom style="medium">
        <color rgb="FF000000"/>
      </bottom>
      <diagonal/>
    </border>
    <border>
      <left/>
      <right style="thick">
        <color rgb="FF000000"/>
      </right>
      <top/>
      <bottom style="medium">
        <color rgb="FF000000"/>
      </bottom>
      <diagonal/>
    </border>
    <border>
      <left style="medium">
        <color rgb="FF000000"/>
      </left>
      <right style="thick">
        <color rgb="FF000000"/>
      </right>
      <top style="medium">
        <color rgb="FF000000"/>
      </top>
      <bottom/>
      <diagonal/>
    </border>
    <border>
      <left style="thick">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style="thick">
        <color rgb="FF000000"/>
      </right>
      <top/>
      <bottom/>
      <diagonal/>
    </border>
    <border>
      <left style="medium">
        <color rgb="FF000000"/>
      </left>
      <right style="thick">
        <color rgb="FF000000"/>
      </right>
      <top/>
      <bottom style="thick">
        <color rgb="FF000000"/>
      </bottom>
      <diagonal/>
    </border>
    <border>
      <left style="medium">
        <color rgb="FF000000"/>
      </left>
      <right style="thick">
        <color rgb="FF000000"/>
      </right>
      <top/>
      <bottom style="double">
        <color indexed="64"/>
      </bottom>
      <diagonal/>
    </border>
    <border>
      <left style="thick">
        <color rgb="FF000000"/>
      </left>
      <right style="medium">
        <color rgb="FF000000"/>
      </right>
      <top/>
      <bottom/>
      <diagonal/>
    </border>
    <border>
      <left style="thick">
        <color rgb="FF000000"/>
      </left>
      <right style="medium">
        <color rgb="FF000000"/>
      </right>
      <top/>
      <bottom style="double">
        <color indexed="64"/>
      </bottom>
      <diagonal/>
    </border>
    <border>
      <left style="thick">
        <color rgb="FF000000"/>
      </left>
      <right style="medium">
        <color rgb="FF000000"/>
      </right>
      <top/>
      <bottom style="thick">
        <color rgb="FF000000"/>
      </bottom>
      <diagonal/>
    </border>
    <border>
      <left style="medium">
        <color rgb="FF000000"/>
      </left>
      <right style="medium">
        <color rgb="FF000000"/>
      </right>
      <top style="thick">
        <color rgb="FF000000"/>
      </top>
      <bottom/>
      <diagonal/>
    </border>
    <border>
      <left style="medium">
        <color rgb="FF000000"/>
      </left>
      <right style="thick">
        <color rgb="FF000000"/>
      </right>
      <top style="thick">
        <color rgb="FF000000"/>
      </top>
      <bottom/>
      <diagonal/>
    </border>
    <border>
      <left style="medium">
        <color rgb="FF000000"/>
      </left>
      <right style="medium">
        <color rgb="FF000000"/>
      </right>
      <top/>
      <bottom/>
      <diagonal/>
    </border>
    <border>
      <left style="medium">
        <color rgb="FF000000"/>
      </left>
      <right style="medium">
        <color rgb="FF000000"/>
      </right>
      <top/>
      <bottom style="double">
        <color indexed="64"/>
      </bottom>
      <diagonal/>
    </border>
    <border>
      <left style="medium">
        <color rgb="FF000000"/>
      </left>
      <right style="medium">
        <color rgb="FF000000"/>
      </right>
      <top/>
      <bottom style="thick">
        <color rgb="FF000000"/>
      </bottom>
      <diagonal/>
    </border>
    <border>
      <left/>
      <right/>
      <top/>
      <bottom style="thick">
        <color rgb="FF000000"/>
      </bottom>
      <diagonal/>
    </border>
    <border>
      <left style="thick">
        <color rgb="FF000000"/>
      </left>
      <right style="medium">
        <color rgb="FF000000"/>
      </right>
      <top style="thick">
        <color rgb="FF000000"/>
      </top>
      <bottom/>
      <diagonal/>
    </border>
    <border>
      <left style="thick">
        <color rgb="FF000000"/>
      </left>
      <right style="medium">
        <color rgb="FF000000"/>
      </right>
      <top/>
      <bottom style="medium">
        <color rgb="FF000000"/>
      </bottom>
      <diagonal/>
    </border>
    <border>
      <left style="medium">
        <color rgb="FF000000"/>
      </left>
      <right style="thick">
        <color rgb="FF000000"/>
      </right>
      <top/>
      <bottom style="medium">
        <color rgb="FF000000"/>
      </bottom>
      <diagonal/>
    </border>
    <border>
      <left style="thick">
        <color rgb="FF000000"/>
      </left>
      <right style="medium">
        <color rgb="FF000000"/>
      </right>
      <top/>
      <bottom style="hair">
        <color indexed="64"/>
      </bottom>
      <diagonal/>
    </border>
    <border>
      <left style="medium">
        <color rgb="FF000000"/>
      </left>
      <right style="medium">
        <color rgb="FF000000"/>
      </right>
      <top/>
      <bottom style="hair">
        <color indexed="64"/>
      </bottom>
      <diagonal/>
    </border>
    <border>
      <left style="medium">
        <color rgb="FF000000"/>
      </left>
      <right style="thick">
        <color rgb="FF000000"/>
      </right>
      <top/>
      <bottom style="hair">
        <color indexed="64"/>
      </bottom>
      <diagonal/>
    </border>
    <border>
      <left style="medium">
        <color indexed="64"/>
      </left>
      <right style="medium">
        <color indexed="64"/>
      </right>
      <top/>
      <bottom style="hair">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medium">
        <color rgb="FF000000"/>
      </left>
      <right/>
      <top style="thick">
        <color rgb="FF000000"/>
      </top>
      <bottom/>
      <diagonal/>
    </border>
    <border>
      <left style="medium">
        <color rgb="FF000000"/>
      </left>
      <right/>
      <top/>
      <bottom/>
      <diagonal/>
    </border>
    <border>
      <left style="medium">
        <color rgb="FF000000"/>
      </left>
      <right/>
      <top/>
      <bottom style="hair">
        <color indexed="64"/>
      </bottom>
      <diagonal/>
    </border>
    <border>
      <left style="medium">
        <color rgb="FF000000"/>
      </left>
      <right/>
      <top/>
      <bottom style="double">
        <color indexed="64"/>
      </bottom>
      <diagonal/>
    </border>
    <border>
      <left style="medium">
        <color rgb="FF000000"/>
      </left>
      <right/>
      <top/>
      <bottom style="thick">
        <color rgb="FF000000"/>
      </bottom>
      <diagonal/>
    </border>
    <border>
      <left style="medium">
        <color rgb="FF000000"/>
      </left>
      <right/>
      <top style="hair">
        <color indexed="64"/>
      </top>
      <bottom/>
      <diagonal/>
    </border>
    <border>
      <left style="medium">
        <color rgb="FF000000"/>
      </left>
      <right style="thick">
        <color rgb="FF000000"/>
      </right>
      <top style="hair">
        <color indexed="64"/>
      </top>
      <bottom/>
      <diagonal/>
    </border>
  </borders>
  <cellStyleXfs count="43">
    <xf numFmtId="0" fontId="0" fillId="0" borderId="0">
      <alignment vertical="center"/>
    </xf>
    <xf numFmtId="0" fontId="10" fillId="2" borderId="0" applyNumberFormat="0" applyBorder="0" applyAlignment="0" applyProtection="0">
      <alignment vertical="center"/>
    </xf>
    <xf numFmtId="0" fontId="10" fillId="3" borderId="0" applyNumberFormat="0" applyBorder="0" applyAlignment="0" applyProtection="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1" borderId="0" applyNumberFormat="0" applyBorder="0" applyAlignment="0" applyProtection="0">
      <alignment vertical="center"/>
    </xf>
    <xf numFmtId="0" fontId="10" fillId="12" borderId="0" applyNumberFormat="0" applyBorder="0" applyAlignment="0" applyProtection="0">
      <alignment vertical="center"/>
    </xf>
    <xf numFmtId="0" fontId="10"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1" fillId="16" borderId="0" applyNumberFormat="0" applyBorder="0" applyAlignment="0" applyProtection="0">
      <alignment vertical="center"/>
    </xf>
    <xf numFmtId="0" fontId="11" fillId="17" borderId="0" applyNumberFormat="0" applyBorder="0" applyAlignment="0" applyProtection="0">
      <alignment vertical="center"/>
    </xf>
    <xf numFmtId="0" fontId="11" fillId="18" borderId="0" applyNumberFormat="0" applyBorder="0" applyAlignment="0" applyProtection="0">
      <alignment vertical="center"/>
    </xf>
    <xf numFmtId="0" fontId="11" fillId="19" borderId="0" applyNumberFormat="0" applyBorder="0" applyAlignment="0" applyProtection="0">
      <alignment vertical="center"/>
    </xf>
    <xf numFmtId="0" fontId="11" fillId="2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11" fillId="25" borderId="0" applyNumberFormat="0" applyBorder="0" applyAlignment="0" applyProtection="0">
      <alignment vertical="center"/>
    </xf>
    <xf numFmtId="0" fontId="12" fillId="0" borderId="0" applyNumberFormat="0" applyFill="0" applyBorder="0" applyAlignment="0" applyProtection="0">
      <alignment vertical="center"/>
    </xf>
    <xf numFmtId="0" fontId="13" fillId="26" borderId="50" applyNumberFormat="0" applyAlignment="0" applyProtection="0">
      <alignment vertical="center"/>
    </xf>
    <xf numFmtId="0" fontId="14" fillId="27" borderId="0" applyNumberFormat="0" applyBorder="0" applyAlignment="0" applyProtection="0">
      <alignment vertical="center"/>
    </xf>
    <xf numFmtId="0" fontId="10" fillId="28" borderId="51" applyNumberFormat="0" applyFont="0" applyAlignment="0" applyProtection="0">
      <alignment vertical="center"/>
    </xf>
    <xf numFmtId="0" fontId="15" fillId="0" borderId="52" applyNumberFormat="0" applyFill="0" applyAlignment="0" applyProtection="0">
      <alignment vertical="center"/>
    </xf>
    <xf numFmtId="0" fontId="16" fillId="29" borderId="0" applyNumberFormat="0" applyBorder="0" applyAlignment="0" applyProtection="0">
      <alignment vertical="center"/>
    </xf>
    <xf numFmtId="0" fontId="17" fillId="30" borderId="53" applyNumberFormat="0" applyAlignment="0" applyProtection="0">
      <alignment vertical="center"/>
    </xf>
    <xf numFmtId="0" fontId="18" fillId="0" borderId="0" applyNumberFormat="0" applyFill="0" applyBorder="0" applyAlignment="0" applyProtection="0">
      <alignment vertical="center"/>
    </xf>
    <xf numFmtId="0" fontId="19" fillId="0" borderId="54" applyNumberFormat="0" applyFill="0" applyAlignment="0" applyProtection="0">
      <alignment vertical="center"/>
    </xf>
    <xf numFmtId="0" fontId="20" fillId="0" borderId="55" applyNumberFormat="0" applyFill="0" applyAlignment="0" applyProtection="0">
      <alignment vertical="center"/>
    </xf>
    <xf numFmtId="0" fontId="21" fillId="0" borderId="56" applyNumberFormat="0" applyFill="0" applyAlignment="0" applyProtection="0">
      <alignment vertical="center"/>
    </xf>
    <xf numFmtId="0" fontId="21" fillId="0" borderId="0" applyNumberFormat="0" applyFill="0" applyBorder="0" applyAlignment="0" applyProtection="0">
      <alignment vertical="center"/>
    </xf>
    <xf numFmtId="0" fontId="22" fillId="0" borderId="57" applyNumberFormat="0" applyFill="0" applyAlignment="0" applyProtection="0">
      <alignment vertical="center"/>
    </xf>
    <xf numFmtId="0" fontId="23" fillId="30" borderId="58" applyNumberFormat="0" applyAlignment="0" applyProtection="0">
      <alignment vertical="center"/>
    </xf>
    <xf numFmtId="0" fontId="24" fillId="0" borderId="0" applyNumberFormat="0" applyFill="0" applyBorder="0" applyAlignment="0" applyProtection="0">
      <alignment vertical="center"/>
    </xf>
    <xf numFmtId="0" fontId="25" fillId="31" borderId="53" applyNumberFormat="0" applyAlignment="0" applyProtection="0">
      <alignment vertical="center"/>
    </xf>
    <xf numFmtId="0" fontId="26" fillId="32" borderId="0" applyNumberFormat="0" applyBorder="0" applyAlignment="0" applyProtection="0">
      <alignment vertical="center"/>
    </xf>
    <xf numFmtId="0" fontId="10" fillId="0" borderId="0">
      <alignment vertical="center"/>
    </xf>
  </cellStyleXfs>
  <cellXfs count="462">
    <xf numFmtId="0" fontId="0" fillId="0" borderId="0" xfId="0">
      <alignment vertical="center"/>
    </xf>
    <xf numFmtId="0" fontId="27" fillId="0" borderId="0" xfId="0" applyFont="1">
      <alignment vertical="center"/>
    </xf>
    <xf numFmtId="0" fontId="27" fillId="0" borderId="0" xfId="0" applyFont="1" applyAlignment="1">
      <alignment horizontal="left" vertical="center" indent="1"/>
    </xf>
    <xf numFmtId="0" fontId="28" fillId="0" borderId="0" xfId="0" applyFont="1">
      <alignment vertical="center"/>
    </xf>
    <xf numFmtId="0" fontId="29" fillId="0" borderId="0" xfId="0" applyFont="1">
      <alignment vertical="center"/>
    </xf>
    <xf numFmtId="0" fontId="30" fillId="0" borderId="0" xfId="0" applyFont="1" applyAlignment="1">
      <alignment vertical="center" wrapText="1"/>
    </xf>
    <xf numFmtId="0" fontId="31" fillId="0" borderId="0" xfId="0" applyFont="1">
      <alignment vertical="center"/>
    </xf>
    <xf numFmtId="0" fontId="32" fillId="0" borderId="0" xfId="0" applyFont="1">
      <alignment vertical="center"/>
    </xf>
    <xf numFmtId="0" fontId="29" fillId="0" borderId="0" xfId="0" applyFont="1" applyAlignment="1">
      <alignment horizontal="center" vertical="center"/>
    </xf>
    <xf numFmtId="0" fontId="33" fillId="0" borderId="0" xfId="0" applyFont="1">
      <alignment vertical="center"/>
    </xf>
    <xf numFmtId="0" fontId="34" fillId="0" borderId="0" xfId="0" applyFont="1">
      <alignment vertical="center"/>
    </xf>
    <xf numFmtId="0" fontId="34" fillId="0" borderId="0" xfId="0" applyFont="1" applyAlignment="1">
      <alignment horizontal="right" vertical="center"/>
    </xf>
    <xf numFmtId="0" fontId="27" fillId="0" borderId="61" xfId="0" applyFont="1" applyBorder="1" applyAlignment="1">
      <alignment vertical="top" wrapText="1"/>
    </xf>
    <xf numFmtId="0" fontId="27" fillId="0" borderId="62" xfId="0" applyFont="1" applyBorder="1" applyAlignment="1">
      <alignment vertical="top" wrapText="1"/>
    </xf>
    <xf numFmtId="0" fontId="27" fillId="0" borderId="63" xfId="0" applyFont="1" applyBorder="1" applyAlignment="1">
      <alignment horizontal="right" vertical="top" wrapText="1"/>
    </xf>
    <xf numFmtId="0" fontId="27" fillId="0" borderId="61" xfId="0" applyFont="1" applyBorder="1" applyAlignment="1">
      <alignment horizontal="right" vertical="top" wrapText="1"/>
    </xf>
    <xf numFmtId="0" fontId="27" fillId="0" borderId="64" xfId="0" applyFont="1" applyBorder="1" applyAlignment="1">
      <alignment vertical="center" wrapText="1"/>
    </xf>
    <xf numFmtId="0" fontId="27" fillId="0" borderId="65" xfId="0" applyFont="1" applyBorder="1" applyAlignment="1">
      <alignment vertical="center" wrapText="1"/>
    </xf>
    <xf numFmtId="0" fontId="27" fillId="0" borderId="66" xfId="0" applyFont="1" applyBorder="1" applyAlignment="1">
      <alignment vertical="center" wrapText="1"/>
    </xf>
    <xf numFmtId="0" fontId="27" fillId="0" borderId="69" xfId="0" applyFont="1" applyBorder="1" applyAlignment="1">
      <alignment horizontal="right" vertical="center" wrapText="1"/>
    </xf>
    <xf numFmtId="0" fontId="27" fillId="0" borderId="70" xfId="0" applyFont="1" applyBorder="1" applyAlignment="1">
      <alignment horizontal="center" vertical="center" wrapText="1"/>
    </xf>
    <xf numFmtId="0" fontId="27" fillId="0" borderId="62" xfId="0" applyFont="1" applyBorder="1" applyAlignment="1">
      <alignment vertical="center" wrapText="1"/>
    </xf>
    <xf numFmtId="176" fontId="27" fillId="0" borderId="72" xfId="0" applyNumberFormat="1" applyFont="1" applyBorder="1" applyAlignment="1">
      <alignment vertical="center" shrinkToFit="1"/>
    </xf>
    <xf numFmtId="176" fontId="27" fillId="0" borderId="73" xfId="0" applyNumberFormat="1" applyFont="1" applyBorder="1" applyAlignment="1">
      <alignment vertical="center" shrinkToFit="1"/>
    </xf>
    <xf numFmtId="176" fontId="27" fillId="0" borderId="74" xfId="0" applyNumberFormat="1" applyFont="1" applyBorder="1" applyAlignment="1">
      <alignment vertical="center" shrinkToFit="1"/>
    </xf>
    <xf numFmtId="176" fontId="27" fillId="0" borderId="66" xfId="0" applyNumberFormat="1" applyFont="1" applyBorder="1" applyAlignment="1">
      <alignment vertical="center" shrinkToFit="1"/>
    </xf>
    <xf numFmtId="0" fontId="33" fillId="0" borderId="0" xfId="0" applyFont="1" applyAlignment="1">
      <alignment horizontal="left" vertical="center" indent="1"/>
    </xf>
    <xf numFmtId="0" fontId="33" fillId="0" borderId="0" xfId="0" applyFont="1" applyAlignment="1">
      <alignment horizontal="left" vertical="center" indent="3"/>
    </xf>
    <xf numFmtId="0" fontId="33" fillId="0" borderId="0" xfId="0" applyFont="1" applyAlignment="1">
      <alignment vertical="center" wrapText="1"/>
    </xf>
    <xf numFmtId="0" fontId="33" fillId="0" borderId="0" xfId="0" applyFont="1" applyAlignment="1">
      <alignment vertical="top"/>
    </xf>
    <xf numFmtId="0" fontId="33" fillId="0" borderId="0" xfId="0" applyFont="1" applyAlignment="1">
      <alignment vertical="top" wrapText="1"/>
    </xf>
    <xf numFmtId="177" fontId="34" fillId="0" borderId="0" xfId="0" applyNumberFormat="1" applyFont="1" applyAlignment="1">
      <alignment horizontal="right" vertical="center" shrinkToFit="1"/>
    </xf>
    <xf numFmtId="176" fontId="27" fillId="0" borderId="65" xfId="0" applyNumberFormat="1" applyFont="1" applyBorder="1" applyAlignment="1">
      <alignment vertical="center" shrinkToFit="1"/>
    </xf>
    <xf numFmtId="0" fontId="37" fillId="0" borderId="0" xfId="0" applyFont="1">
      <alignment vertical="center"/>
    </xf>
    <xf numFmtId="0" fontId="38" fillId="0" borderId="0" xfId="0" applyFont="1">
      <alignment vertical="center"/>
    </xf>
    <xf numFmtId="0" fontId="39" fillId="0" borderId="0" xfId="0" applyFont="1">
      <alignment vertical="center"/>
    </xf>
    <xf numFmtId="0" fontId="27" fillId="0" borderId="30" xfId="0" applyFont="1" applyBorder="1" applyAlignment="1">
      <alignment vertical="center" wrapText="1"/>
    </xf>
    <xf numFmtId="0" fontId="27" fillId="0" borderId="11" xfId="0" applyFont="1" applyBorder="1" applyAlignment="1">
      <alignment horizontal="right" vertical="top" wrapText="1"/>
    </xf>
    <xf numFmtId="0" fontId="27" fillId="0" borderId="30" xfId="0" applyFont="1" applyBorder="1" applyAlignment="1">
      <alignment horizontal="right" vertical="top" wrapText="1"/>
    </xf>
    <xf numFmtId="0" fontId="28" fillId="0" borderId="0" xfId="0" applyFont="1" applyAlignment="1">
      <alignment vertical="top" wrapText="1"/>
    </xf>
    <xf numFmtId="0" fontId="27" fillId="0" borderId="31" xfId="0" applyFont="1" applyBorder="1" applyAlignment="1">
      <alignment horizontal="center" vertical="center" wrapText="1"/>
    </xf>
    <xf numFmtId="0" fontId="27" fillId="0" borderId="22" xfId="0" applyFont="1" applyBorder="1" applyAlignment="1">
      <alignment horizontal="center" vertical="center" wrapText="1"/>
    </xf>
    <xf numFmtId="0" fontId="41" fillId="0" borderId="0" xfId="0" applyFont="1">
      <alignment vertical="center"/>
    </xf>
    <xf numFmtId="0" fontId="42" fillId="0" borderId="0" xfId="0" applyFont="1">
      <alignment vertical="center"/>
    </xf>
    <xf numFmtId="0" fontId="41" fillId="0" borderId="27" xfId="0" applyFont="1" applyBorder="1">
      <alignment vertical="center"/>
    </xf>
    <xf numFmtId="0" fontId="41" fillId="0" borderId="11" xfId="0" applyFont="1" applyBorder="1">
      <alignment vertical="center"/>
    </xf>
    <xf numFmtId="0" fontId="41" fillId="0" borderId="18" xfId="0" applyFont="1" applyBorder="1">
      <alignment vertical="center"/>
    </xf>
    <xf numFmtId="0" fontId="41" fillId="0" borderId="11" xfId="0" applyFont="1" applyBorder="1" applyAlignment="1">
      <alignment horizontal="center" vertical="center"/>
    </xf>
    <xf numFmtId="0" fontId="41" fillId="0" borderId="18" xfId="0" applyFont="1" applyBorder="1" applyAlignment="1">
      <alignment horizontal="center" vertical="center"/>
    </xf>
    <xf numFmtId="0" fontId="41" fillId="0" borderId="30" xfId="0" applyFont="1" applyBorder="1" applyAlignment="1">
      <alignment horizontal="center" vertical="center"/>
    </xf>
    <xf numFmtId="0" fontId="41" fillId="0" borderId="24" xfId="0" applyFont="1" applyBorder="1">
      <alignment vertical="center"/>
    </xf>
    <xf numFmtId="0" fontId="41" fillId="0" borderId="23" xfId="0" applyFont="1" applyBorder="1" applyAlignment="1">
      <alignment horizontal="center" vertical="center"/>
    </xf>
    <xf numFmtId="0" fontId="41" fillId="0" borderId="24" xfId="0" applyFont="1" applyBorder="1" applyAlignment="1">
      <alignment horizontal="center" vertical="center"/>
    </xf>
    <xf numFmtId="0" fontId="41" fillId="0" borderId="23" xfId="0" applyFont="1" applyBorder="1">
      <alignment vertical="center"/>
    </xf>
    <xf numFmtId="0" fontId="41" fillId="0" borderId="18" xfId="0" applyFont="1" applyBorder="1" applyAlignment="1">
      <alignment horizontal="right" vertical="center"/>
    </xf>
    <xf numFmtId="0" fontId="41" fillId="0" borderId="11" xfId="0" applyFont="1" applyBorder="1" applyAlignment="1">
      <alignment horizontal="right" vertical="center"/>
    </xf>
    <xf numFmtId="179" fontId="41" fillId="0" borderId="18" xfId="0" applyNumberFormat="1" applyFont="1" applyBorder="1">
      <alignment vertical="center"/>
    </xf>
    <xf numFmtId="179" fontId="41" fillId="0" borderId="11" xfId="0" applyNumberFormat="1" applyFont="1" applyBorder="1">
      <alignment vertical="center"/>
    </xf>
    <xf numFmtId="179" fontId="41" fillId="0" borderId="23" xfId="0" applyNumberFormat="1" applyFont="1" applyBorder="1">
      <alignment vertical="center"/>
    </xf>
    <xf numFmtId="179" fontId="41" fillId="0" borderId="24" xfId="0" applyNumberFormat="1" applyFont="1" applyBorder="1">
      <alignment vertical="center"/>
    </xf>
    <xf numFmtId="0" fontId="35" fillId="0" borderId="24" xfId="0" applyFont="1" applyBorder="1" applyAlignment="1">
      <alignment vertical="center" wrapText="1"/>
    </xf>
    <xf numFmtId="0" fontId="35" fillId="0" borderId="19" xfId="0" applyFont="1" applyBorder="1" applyAlignment="1">
      <alignment vertical="center" wrapText="1"/>
    </xf>
    <xf numFmtId="0" fontId="35" fillId="0" borderId="32" xfId="0" applyFont="1" applyBorder="1" applyAlignment="1">
      <alignment vertical="center" wrapText="1"/>
    </xf>
    <xf numFmtId="0" fontId="35" fillId="0" borderId="23" xfId="0" applyFont="1" applyBorder="1" applyAlignment="1">
      <alignment vertical="center" wrapText="1"/>
    </xf>
    <xf numFmtId="0" fontId="35" fillId="0" borderId="19" xfId="0" applyFont="1" applyBorder="1" applyAlignment="1">
      <alignment horizontal="center" vertical="center" wrapText="1"/>
    </xf>
    <xf numFmtId="0" fontId="35" fillId="0" borderId="32" xfId="0" applyFont="1" applyBorder="1" applyAlignment="1">
      <alignment horizontal="center" vertical="center" wrapText="1"/>
    </xf>
    <xf numFmtId="0" fontId="35" fillId="0" borderId="23" xfId="0" applyFont="1" applyBorder="1" applyAlignment="1">
      <alignment horizontal="center" vertical="center" wrapText="1"/>
    </xf>
    <xf numFmtId="0" fontId="27" fillId="0" borderId="9" xfId="0" applyFont="1" applyBorder="1" applyAlignment="1">
      <alignment vertical="center" wrapText="1"/>
    </xf>
    <xf numFmtId="0" fontId="27" fillId="0" borderId="0" xfId="0" applyFont="1" applyAlignment="1">
      <alignment vertical="center" wrapText="1"/>
    </xf>
    <xf numFmtId="0" fontId="27" fillId="0" borderId="18" xfId="0" applyFont="1" applyBorder="1" applyAlignment="1">
      <alignment vertical="center" wrapText="1"/>
    </xf>
    <xf numFmtId="0" fontId="27" fillId="0" borderId="32" xfId="0" applyFont="1" applyBorder="1" applyAlignment="1">
      <alignment vertical="center" wrapText="1"/>
    </xf>
    <xf numFmtId="0" fontId="27" fillId="0" borderId="23" xfId="0" applyFont="1" applyBorder="1" applyAlignment="1">
      <alignment vertical="center" wrapText="1"/>
    </xf>
    <xf numFmtId="0" fontId="35" fillId="0" borderId="31" xfId="0" applyFont="1" applyBorder="1" applyAlignment="1">
      <alignment vertical="center" wrapText="1"/>
    </xf>
    <xf numFmtId="0" fontId="35" fillId="0" borderId="9" xfId="0" applyFont="1" applyBorder="1" applyAlignment="1">
      <alignment vertical="center" wrapText="1"/>
    </xf>
    <xf numFmtId="0" fontId="27" fillId="0" borderId="9" xfId="0" applyFont="1" applyBorder="1" applyAlignment="1">
      <alignment horizontal="center" vertical="center" textRotation="255" wrapText="1"/>
    </xf>
    <xf numFmtId="0" fontId="27" fillId="0" borderId="11" xfId="0" applyFont="1" applyBorder="1" applyAlignment="1">
      <alignment horizontal="center" vertical="center" textRotation="255" wrapText="1"/>
    </xf>
    <xf numFmtId="0" fontId="27" fillId="0" borderId="31" xfId="0" applyFont="1" applyBorder="1" applyAlignment="1">
      <alignment vertical="center" wrapText="1"/>
    </xf>
    <xf numFmtId="180" fontId="27" fillId="0" borderId="31" xfId="0" applyNumberFormat="1" applyFont="1" applyBorder="1" applyAlignment="1">
      <alignment vertical="center" wrapText="1"/>
    </xf>
    <xf numFmtId="180" fontId="35" fillId="0" borderId="31" xfId="0" applyNumberFormat="1" applyFont="1" applyBorder="1" applyAlignment="1">
      <alignment vertical="center" wrapText="1"/>
    </xf>
    <xf numFmtId="182" fontId="27" fillId="0" borderId="11" xfId="0" applyNumberFormat="1" applyFont="1" applyBorder="1" applyAlignment="1">
      <alignment vertical="center" wrapText="1"/>
    </xf>
    <xf numFmtId="182" fontId="27" fillId="0" borderId="31" xfId="0" applyNumberFormat="1" applyFont="1" applyBorder="1" applyAlignment="1">
      <alignment vertical="center" wrapText="1"/>
    </xf>
    <xf numFmtId="182" fontId="35" fillId="0" borderId="31" xfId="0" applyNumberFormat="1" applyFont="1" applyBorder="1" applyAlignment="1">
      <alignment vertical="center" wrapText="1"/>
    </xf>
    <xf numFmtId="0" fontId="34" fillId="0" borderId="0" xfId="0" applyFont="1" applyAlignment="1">
      <alignment vertical="center" wrapText="1"/>
    </xf>
    <xf numFmtId="0" fontId="0" fillId="0" borderId="0" xfId="0" applyAlignment="1">
      <alignment vertical="center" wrapText="1"/>
    </xf>
    <xf numFmtId="0" fontId="35" fillId="0" borderId="75" xfId="0" applyFont="1" applyBorder="1" applyAlignment="1">
      <alignment horizontal="right" vertical="center"/>
    </xf>
    <xf numFmtId="0" fontId="35" fillId="0" borderId="75" xfId="0" applyFont="1" applyBorder="1" applyAlignment="1">
      <alignment horizontal="right" vertical="center" shrinkToFit="1"/>
    </xf>
    <xf numFmtId="176" fontId="27" fillId="0" borderId="80" xfId="0" applyNumberFormat="1" applyFont="1" applyBorder="1" applyAlignment="1">
      <alignment vertical="center" shrinkToFit="1"/>
    </xf>
    <xf numFmtId="0" fontId="27" fillId="0" borderId="81" xfId="0" applyFont="1" applyBorder="1" applyAlignment="1">
      <alignment vertical="center" wrapText="1"/>
    </xf>
    <xf numFmtId="176" fontId="27" fillId="0" borderId="81" xfId="0" applyNumberFormat="1" applyFont="1" applyBorder="1" applyAlignment="1">
      <alignment vertical="center" shrinkToFit="1"/>
    </xf>
    <xf numFmtId="0" fontId="27" fillId="0" borderId="69" xfId="0" applyFont="1" applyBorder="1" applyAlignment="1">
      <alignment horizontal="right" vertical="center" shrinkToFit="1"/>
    </xf>
    <xf numFmtId="0" fontId="27" fillId="0" borderId="29" xfId="0" applyFont="1" applyBorder="1" applyAlignment="1">
      <alignment horizontal="right" vertical="center" wrapText="1"/>
    </xf>
    <xf numFmtId="0" fontId="27" fillId="0" borderId="20" xfId="0" applyFont="1" applyBorder="1" applyAlignment="1">
      <alignment horizontal="center" vertical="center" wrapText="1"/>
    </xf>
    <xf numFmtId="0" fontId="27" fillId="0" borderId="20" xfId="0" applyFont="1" applyBorder="1" applyAlignment="1">
      <alignment vertical="center" wrapText="1"/>
    </xf>
    <xf numFmtId="179" fontId="41" fillId="34" borderId="18" xfId="0" applyNumberFormat="1" applyFont="1" applyFill="1" applyBorder="1">
      <alignment vertical="center"/>
    </xf>
    <xf numFmtId="179" fontId="41" fillId="34" borderId="11" xfId="0" applyNumberFormat="1" applyFont="1" applyFill="1" applyBorder="1">
      <alignment vertical="center"/>
    </xf>
    <xf numFmtId="0" fontId="27" fillId="34" borderId="67" xfId="0" applyFont="1" applyFill="1" applyBorder="1" applyAlignment="1">
      <alignment vertical="center" wrapText="1"/>
    </xf>
    <xf numFmtId="0" fontId="27" fillId="34" borderId="79" xfId="0" applyFont="1" applyFill="1" applyBorder="1" applyAlignment="1">
      <alignment vertical="center" wrapText="1"/>
    </xf>
    <xf numFmtId="0" fontId="27" fillId="34" borderId="68" xfId="0" applyFont="1" applyFill="1" applyBorder="1" applyAlignment="1">
      <alignment vertical="center" wrapText="1"/>
    </xf>
    <xf numFmtId="176" fontId="27" fillId="34" borderId="80" xfId="0" applyNumberFormat="1" applyFont="1" applyFill="1" applyBorder="1" applyAlignment="1">
      <alignment vertical="center" shrinkToFit="1"/>
    </xf>
    <xf numFmtId="176" fontId="27" fillId="34" borderId="73" xfId="0" applyNumberFormat="1" applyFont="1" applyFill="1" applyBorder="1" applyAlignment="1">
      <alignment vertical="center" shrinkToFit="1"/>
    </xf>
    <xf numFmtId="0" fontId="27" fillId="34" borderId="0" xfId="0" applyFont="1" applyFill="1" applyAlignment="1">
      <alignment vertical="center" wrapText="1"/>
    </xf>
    <xf numFmtId="0" fontId="27" fillId="34" borderId="32" xfId="0" applyFont="1" applyFill="1" applyBorder="1" applyAlignment="1">
      <alignment vertical="center" wrapText="1"/>
    </xf>
    <xf numFmtId="0" fontId="27" fillId="34" borderId="22" xfId="0" applyFont="1" applyFill="1" applyBorder="1" applyAlignment="1">
      <alignment vertical="center" wrapText="1"/>
    </xf>
    <xf numFmtId="180" fontId="27" fillId="34" borderId="11" xfId="0" applyNumberFormat="1" applyFont="1" applyFill="1" applyBorder="1" applyAlignment="1">
      <alignment vertical="center" wrapText="1"/>
    </xf>
    <xf numFmtId="0" fontId="27" fillId="34" borderId="9" xfId="0" applyFont="1" applyFill="1" applyBorder="1" applyAlignment="1">
      <alignment vertical="center" wrapText="1"/>
    </xf>
    <xf numFmtId="0" fontId="27" fillId="34" borderId="18" xfId="0" applyFont="1" applyFill="1" applyBorder="1" applyAlignment="1">
      <alignment vertical="center" wrapText="1"/>
    </xf>
    <xf numFmtId="0" fontId="27" fillId="34" borderId="19" xfId="0" applyFont="1" applyFill="1" applyBorder="1" applyAlignment="1">
      <alignment vertical="center" wrapText="1"/>
    </xf>
    <xf numFmtId="0" fontId="27" fillId="34" borderId="23" xfId="0" applyFont="1" applyFill="1" applyBorder="1" applyAlignment="1">
      <alignment vertical="center" wrapText="1"/>
    </xf>
    <xf numFmtId="176" fontId="27" fillId="0" borderId="64" xfId="0" applyNumberFormat="1" applyFont="1" applyBorder="1" applyAlignment="1">
      <alignment vertical="center" shrinkToFit="1"/>
    </xf>
    <xf numFmtId="0" fontId="0" fillId="0" borderId="0" xfId="0" applyAlignment="1">
      <alignment horizontal="center" vertical="center"/>
    </xf>
    <xf numFmtId="0" fontId="49" fillId="0" borderId="0" xfId="0" applyFont="1" applyAlignment="1">
      <alignment horizontal="center" vertical="center"/>
    </xf>
    <xf numFmtId="0" fontId="49" fillId="0" borderId="0" xfId="0" applyFont="1" applyAlignment="1">
      <alignment horizontal="center" vertical="center" wrapText="1"/>
    </xf>
    <xf numFmtId="12" fontId="0" fillId="0" borderId="0" xfId="0" applyNumberFormat="1" applyAlignment="1">
      <alignment horizontal="center" vertical="center"/>
    </xf>
    <xf numFmtId="0" fontId="28" fillId="0" borderId="0" xfId="0" applyFont="1" applyAlignment="1">
      <alignment horizontal="center" vertical="center"/>
    </xf>
    <xf numFmtId="12" fontId="28" fillId="0" borderId="0" xfId="0" applyNumberFormat="1" applyFont="1" applyAlignment="1">
      <alignment horizontal="center" vertical="center"/>
    </xf>
    <xf numFmtId="12" fontId="28" fillId="0" borderId="0" xfId="0" applyNumberFormat="1" applyFont="1">
      <alignment vertical="center"/>
    </xf>
    <xf numFmtId="0" fontId="8" fillId="34" borderId="0" xfId="0" applyFont="1" applyFill="1">
      <alignment vertical="center"/>
    </xf>
    <xf numFmtId="0" fontId="50" fillId="0" borderId="0" xfId="0" applyFont="1">
      <alignment vertical="center"/>
    </xf>
    <xf numFmtId="0" fontId="35" fillId="0" borderId="0" xfId="0" applyFont="1" applyAlignment="1">
      <alignment horizontal="right" vertical="center" wrapText="1"/>
    </xf>
    <xf numFmtId="0" fontId="10" fillId="0" borderId="0" xfId="42">
      <alignment vertical="center"/>
    </xf>
    <xf numFmtId="0" fontId="34" fillId="0" borderId="0" xfId="42" applyFont="1">
      <alignment vertical="center"/>
    </xf>
    <xf numFmtId="176" fontId="27" fillId="0" borderId="87" xfId="0" applyNumberFormat="1" applyFont="1" applyBorder="1" applyAlignment="1">
      <alignment vertical="center" shrinkToFit="1"/>
    </xf>
    <xf numFmtId="176" fontId="27" fillId="0" borderId="88" xfId="0" applyNumberFormat="1" applyFont="1" applyBorder="1" applyAlignment="1">
      <alignment vertical="center" shrinkToFit="1"/>
    </xf>
    <xf numFmtId="176" fontId="27" fillId="0" borderId="89" xfId="0" applyNumberFormat="1" applyFont="1" applyBorder="1" applyAlignment="1">
      <alignment vertical="center" shrinkToFit="1"/>
    </xf>
    <xf numFmtId="176" fontId="27" fillId="0" borderId="90" xfId="0" applyNumberFormat="1" applyFont="1" applyBorder="1" applyAlignment="1">
      <alignment vertical="center" shrinkToFit="1"/>
    </xf>
    <xf numFmtId="0" fontId="10" fillId="0" borderId="0" xfId="42" applyAlignment="1">
      <alignment horizontal="left" vertical="center"/>
    </xf>
    <xf numFmtId="0" fontId="53" fillId="0" borderId="0" xfId="0" applyFont="1">
      <alignment vertical="center"/>
    </xf>
    <xf numFmtId="0" fontId="54" fillId="0" borderId="0" xfId="0" applyFont="1">
      <alignment vertical="center"/>
    </xf>
    <xf numFmtId="0" fontId="51" fillId="0" borderId="86" xfId="0" applyFont="1" applyBorder="1" applyAlignment="1">
      <alignment horizontal="center" vertical="center" wrapText="1"/>
    </xf>
    <xf numFmtId="0" fontId="35" fillId="0" borderId="0" xfId="0" applyFont="1" applyAlignment="1">
      <alignment vertical="top" wrapText="1"/>
    </xf>
    <xf numFmtId="0" fontId="35" fillId="0" borderId="0" xfId="0" applyFont="1">
      <alignment vertical="center"/>
    </xf>
    <xf numFmtId="0" fontId="27" fillId="0" borderId="0" xfId="0" applyFont="1" applyAlignment="1">
      <alignment horizontal="left" vertical="center"/>
    </xf>
    <xf numFmtId="49" fontId="27" fillId="0" borderId="0" xfId="0" applyNumberFormat="1" applyFont="1" applyAlignment="1">
      <alignment vertical="top"/>
    </xf>
    <xf numFmtId="0" fontId="35" fillId="0" borderId="0" xfId="0" applyFont="1" applyAlignment="1">
      <alignment vertical="center" wrapText="1"/>
    </xf>
    <xf numFmtId="49" fontId="35" fillId="0" borderId="0" xfId="0" applyNumberFormat="1" applyFont="1">
      <alignment vertical="center"/>
    </xf>
    <xf numFmtId="0" fontId="27" fillId="0" borderId="7" xfId="0" applyFont="1" applyBorder="1" applyAlignment="1">
      <alignment vertical="center" wrapText="1"/>
    </xf>
    <xf numFmtId="0" fontId="27" fillId="0" borderId="5" xfId="0" applyFont="1" applyBorder="1" applyAlignment="1">
      <alignment vertical="center" wrapText="1"/>
    </xf>
    <xf numFmtId="0" fontId="27" fillId="0" borderId="5" xfId="0" applyFont="1" applyBorder="1" applyAlignment="1">
      <alignment horizontal="right" vertical="center" wrapText="1"/>
    </xf>
    <xf numFmtId="0" fontId="35" fillId="0" borderId="7" xfId="0" applyFont="1" applyBorder="1">
      <alignment vertical="center"/>
    </xf>
    <xf numFmtId="0" fontId="35" fillId="0" borderId="5" xfId="0" applyFont="1" applyBorder="1" applyAlignment="1">
      <alignment horizontal="right" vertical="center"/>
    </xf>
    <xf numFmtId="0" fontId="35" fillId="0" borderId="5" xfId="0" applyFont="1" applyBorder="1">
      <alignment vertical="center"/>
    </xf>
    <xf numFmtId="176" fontId="27" fillId="0" borderId="7" xfId="0" applyNumberFormat="1" applyFont="1" applyBorder="1" applyAlignment="1">
      <alignment vertical="center" wrapText="1"/>
    </xf>
    <xf numFmtId="176" fontId="27" fillId="0" borderId="0" xfId="0" applyNumberFormat="1" applyFont="1" applyAlignment="1">
      <alignment vertical="center" wrapText="1"/>
    </xf>
    <xf numFmtId="176" fontId="27" fillId="0" borderId="5" xfId="0" applyNumberFormat="1" applyFont="1" applyBorder="1" applyAlignment="1">
      <alignment vertical="center" wrapText="1"/>
    </xf>
    <xf numFmtId="176" fontId="35" fillId="0" borderId="7" xfId="0" applyNumberFormat="1" applyFont="1" applyBorder="1">
      <alignment vertical="center"/>
    </xf>
    <xf numFmtId="176" fontId="35" fillId="0" borderId="0" xfId="0" applyNumberFormat="1" applyFont="1">
      <alignment vertical="center"/>
    </xf>
    <xf numFmtId="176" fontId="35" fillId="0" borderId="5" xfId="0" applyNumberFormat="1" applyFont="1" applyBorder="1">
      <alignment vertical="center"/>
    </xf>
    <xf numFmtId="0" fontId="27" fillId="0" borderId="4" xfId="0" applyFont="1" applyBorder="1" applyAlignment="1">
      <alignment vertical="center" wrapText="1"/>
    </xf>
    <xf numFmtId="0" fontId="27" fillId="0" borderId="6" xfId="0" applyFont="1" applyBorder="1" applyAlignment="1">
      <alignment vertical="center" wrapText="1"/>
    </xf>
    <xf numFmtId="176" fontId="27" fillId="0" borderId="4" xfId="0" applyNumberFormat="1" applyFont="1" applyBorder="1" applyAlignment="1">
      <alignment vertical="center" wrapText="1"/>
    </xf>
    <xf numFmtId="176" fontId="27" fillId="0" borderId="8" xfId="0" applyNumberFormat="1" applyFont="1" applyBorder="1" applyAlignment="1">
      <alignment vertical="center" wrapText="1"/>
    </xf>
    <xf numFmtId="176" fontId="27" fillId="0" borderId="6" xfId="0" applyNumberFormat="1" applyFont="1" applyBorder="1" applyAlignment="1">
      <alignment vertical="center" wrapText="1"/>
    </xf>
    <xf numFmtId="176" fontId="35" fillId="0" borderId="4" xfId="0" applyNumberFormat="1" applyFont="1" applyBorder="1">
      <alignment vertical="center"/>
    </xf>
    <xf numFmtId="176" fontId="35" fillId="0" borderId="8" xfId="0" applyNumberFormat="1" applyFont="1" applyBorder="1">
      <alignment vertical="center"/>
    </xf>
    <xf numFmtId="176" fontId="35" fillId="0" borderId="6" xfId="0" applyNumberFormat="1" applyFont="1" applyBorder="1">
      <alignment vertical="center"/>
    </xf>
    <xf numFmtId="0" fontId="35" fillId="0" borderId="4" xfId="0" applyFont="1" applyBorder="1">
      <alignment vertical="center"/>
    </xf>
    <xf numFmtId="0" fontId="35" fillId="0" borderId="8" xfId="0" applyFont="1" applyBorder="1">
      <alignment vertical="center"/>
    </xf>
    <xf numFmtId="0" fontId="35" fillId="0" borderId="6" xfId="0" applyFont="1" applyBorder="1">
      <alignment vertical="center"/>
    </xf>
    <xf numFmtId="0" fontId="27" fillId="0" borderId="3" xfId="0" applyFont="1" applyBorder="1" applyAlignment="1">
      <alignment vertical="center" wrapText="1"/>
    </xf>
    <xf numFmtId="0" fontId="27" fillId="0" borderId="1" xfId="0" applyFont="1" applyBorder="1" applyAlignment="1">
      <alignment vertical="center" wrapText="1"/>
    </xf>
    <xf numFmtId="0" fontId="27" fillId="0" borderId="2" xfId="0" applyFont="1" applyBorder="1" applyAlignment="1">
      <alignment vertical="center" wrapText="1"/>
    </xf>
    <xf numFmtId="0" fontId="27" fillId="0" borderId="13" xfId="0" applyFont="1" applyBorder="1" applyAlignment="1">
      <alignment vertical="center" wrapText="1"/>
    </xf>
    <xf numFmtId="0" fontId="27" fillId="0" borderId="10" xfId="0" applyFont="1" applyBorder="1" applyAlignment="1">
      <alignment vertical="center" wrapText="1"/>
    </xf>
    <xf numFmtId="0" fontId="35" fillId="34" borderId="5" xfId="0" applyFont="1" applyFill="1" applyBorder="1">
      <alignment vertical="center"/>
    </xf>
    <xf numFmtId="0" fontId="35" fillId="34" borderId="8" xfId="0" applyFont="1" applyFill="1" applyBorder="1" applyAlignment="1">
      <alignment vertical="center" wrapText="1"/>
    </xf>
    <xf numFmtId="0" fontId="35" fillId="34" borderId="6" xfId="0" applyFont="1" applyFill="1" applyBorder="1">
      <alignment vertical="center"/>
    </xf>
    <xf numFmtId="0" fontId="27" fillId="0" borderId="1" xfId="0" applyFont="1" applyBorder="1">
      <alignment vertical="center"/>
    </xf>
    <xf numFmtId="0" fontId="35" fillId="0" borderId="7" xfId="0" applyFont="1" applyBorder="1" applyAlignment="1">
      <alignment horizontal="right" vertical="center"/>
    </xf>
    <xf numFmtId="0" fontId="35" fillId="0" borderId="0" xfId="0" applyFont="1" applyAlignment="1">
      <alignment horizontal="right" vertical="center"/>
    </xf>
    <xf numFmtId="0" fontId="35" fillId="0" borderId="11" xfId="0" applyFont="1" applyBorder="1" applyAlignment="1">
      <alignment horizontal="right" vertical="center"/>
    </xf>
    <xf numFmtId="0" fontId="35" fillId="0" borderId="9" xfId="0" applyFont="1" applyBorder="1" applyAlignment="1">
      <alignment horizontal="right" vertical="center"/>
    </xf>
    <xf numFmtId="0" fontId="35" fillId="0" borderId="14" xfId="0" applyFont="1" applyBorder="1" applyAlignment="1">
      <alignment horizontal="right" vertical="center"/>
    </xf>
    <xf numFmtId="0" fontId="35" fillId="0" borderId="11" xfId="0" applyFont="1" applyBorder="1">
      <alignment vertical="center"/>
    </xf>
    <xf numFmtId="0" fontId="35" fillId="0" borderId="9" xfId="0" applyFont="1" applyBorder="1">
      <alignment vertical="center"/>
    </xf>
    <xf numFmtId="0" fontId="35" fillId="0" borderId="14" xfId="0" applyFont="1" applyBorder="1">
      <alignment vertical="center"/>
    </xf>
    <xf numFmtId="176" fontId="27" fillId="33" borderId="1" xfId="0" applyNumberFormat="1" applyFont="1" applyFill="1" applyBorder="1" applyAlignment="1">
      <alignment vertical="center" shrinkToFit="1"/>
    </xf>
    <xf numFmtId="181" fontId="35" fillId="33" borderId="11" xfId="0" applyNumberFormat="1" applyFont="1" applyFill="1" applyBorder="1" applyAlignment="1">
      <alignment vertical="center" shrinkToFit="1"/>
    </xf>
    <xf numFmtId="181" fontId="35" fillId="33" borderId="14" xfId="0" applyNumberFormat="1" applyFont="1" applyFill="1" applyBorder="1" applyAlignment="1">
      <alignment vertical="center" shrinkToFit="1"/>
    </xf>
    <xf numFmtId="0" fontId="27" fillId="0" borderId="1" xfId="0" applyFont="1" applyBorder="1" applyAlignment="1">
      <alignment horizontal="right" vertical="top"/>
    </xf>
    <xf numFmtId="0" fontId="35" fillId="0" borderId="18" xfId="0" applyFont="1" applyBorder="1">
      <alignment vertical="center"/>
    </xf>
    <xf numFmtId="0" fontId="27" fillId="0" borderId="2" xfId="0" applyFont="1" applyBorder="1">
      <alignment vertical="center"/>
    </xf>
    <xf numFmtId="0" fontId="35" fillId="0" borderId="10" xfId="0" applyFont="1" applyBorder="1">
      <alignment vertical="center"/>
    </xf>
    <xf numFmtId="0" fontId="35" fillId="0" borderId="12" xfId="0" applyFont="1" applyBorder="1">
      <alignment vertical="center"/>
    </xf>
    <xf numFmtId="0" fontId="35" fillId="0" borderId="15" xfId="0" applyFont="1" applyBorder="1">
      <alignment vertical="center"/>
    </xf>
    <xf numFmtId="0" fontId="27" fillId="0" borderId="1" xfId="0" applyFont="1" applyBorder="1" applyAlignment="1">
      <alignment vertical="top" wrapText="1"/>
    </xf>
    <xf numFmtId="0" fontId="27" fillId="0" borderId="16" xfId="0" applyFont="1" applyBorder="1" applyAlignment="1">
      <alignment horizontal="right" vertical="top" wrapText="1"/>
    </xf>
    <xf numFmtId="0" fontId="27" fillId="0" borderId="14" xfId="0" applyFont="1" applyBorder="1" applyAlignment="1">
      <alignment horizontal="right" vertical="top" wrapText="1"/>
    </xf>
    <xf numFmtId="0" fontId="27" fillId="0" borderId="1" xfId="0" applyFont="1" applyBorder="1" applyAlignment="1">
      <alignment horizontal="right" vertical="top" wrapText="1"/>
    </xf>
    <xf numFmtId="0" fontId="27" fillId="34" borderId="1" xfId="0" applyFont="1" applyFill="1" applyBorder="1" applyAlignment="1">
      <alignment vertical="top" wrapText="1"/>
    </xf>
    <xf numFmtId="176" fontId="27" fillId="34" borderId="16" xfId="0" applyNumberFormat="1" applyFont="1" applyFill="1" applyBorder="1" applyAlignment="1">
      <alignment vertical="top" shrinkToFit="1"/>
    </xf>
    <xf numFmtId="176" fontId="27" fillId="34" borderId="11" xfId="0" applyNumberFormat="1" applyFont="1" applyFill="1" applyBorder="1" applyAlignment="1">
      <alignment vertical="top" shrinkToFit="1"/>
    </xf>
    <xf numFmtId="176" fontId="27" fillId="34" borderId="14" xfId="0" applyNumberFormat="1" applyFont="1" applyFill="1" applyBorder="1" applyAlignment="1">
      <alignment vertical="top" shrinkToFit="1"/>
    </xf>
    <xf numFmtId="181" fontId="27" fillId="34" borderId="11" xfId="0" applyNumberFormat="1" applyFont="1" applyFill="1" applyBorder="1" applyAlignment="1">
      <alignment vertical="top" shrinkToFit="1"/>
    </xf>
    <xf numFmtId="178" fontId="27" fillId="34" borderId="16" xfId="0" applyNumberFormat="1" applyFont="1" applyFill="1" applyBorder="1" applyAlignment="1">
      <alignment vertical="top" shrinkToFit="1"/>
    </xf>
    <xf numFmtId="178" fontId="27" fillId="34" borderId="14" xfId="0" applyNumberFormat="1" applyFont="1" applyFill="1" applyBorder="1" applyAlignment="1">
      <alignment vertical="top" shrinkToFit="1"/>
    </xf>
    <xf numFmtId="0" fontId="27" fillId="34" borderId="82" xfId="0" applyFont="1" applyFill="1" applyBorder="1" applyAlignment="1">
      <alignment vertical="top" wrapText="1"/>
    </xf>
    <xf numFmtId="176" fontId="27" fillId="34" borderId="83" xfId="0" applyNumberFormat="1" applyFont="1" applyFill="1" applyBorder="1" applyAlignment="1">
      <alignment vertical="top" shrinkToFit="1"/>
    </xf>
    <xf numFmtId="176" fontId="27" fillId="34" borderId="84" xfId="0" applyNumberFormat="1" applyFont="1" applyFill="1" applyBorder="1" applyAlignment="1">
      <alignment vertical="top" shrinkToFit="1"/>
    </xf>
    <xf numFmtId="176" fontId="27" fillId="34" borderId="85" xfId="0" applyNumberFormat="1" applyFont="1" applyFill="1" applyBorder="1" applyAlignment="1">
      <alignment vertical="top" shrinkToFit="1"/>
    </xf>
    <xf numFmtId="181" fontId="27" fillId="34" borderId="84" xfId="0" applyNumberFormat="1" applyFont="1" applyFill="1" applyBorder="1" applyAlignment="1">
      <alignment vertical="top" shrinkToFit="1"/>
    </xf>
    <xf numFmtId="178" fontId="27" fillId="34" borderId="83" xfId="0" applyNumberFormat="1" applyFont="1" applyFill="1" applyBorder="1" applyAlignment="1">
      <alignment vertical="top" shrinkToFit="1"/>
    </xf>
    <xf numFmtId="178" fontId="27" fillId="34" borderId="85" xfId="0" applyNumberFormat="1" applyFont="1" applyFill="1" applyBorder="1" applyAlignment="1">
      <alignment vertical="top" shrinkToFit="1"/>
    </xf>
    <xf numFmtId="0" fontId="27" fillId="0" borderId="82" xfId="0" applyFont="1" applyBorder="1" applyAlignment="1">
      <alignment vertical="top" wrapText="1"/>
    </xf>
    <xf numFmtId="0" fontId="27" fillId="34" borderId="2" xfId="0" applyFont="1" applyFill="1" applyBorder="1" applyAlignment="1">
      <alignment vertical="top" wrapText="1"/>
    </xf>
    <xf numFmtId="176" fontId="27" fillId="34" borderId="17" xfId="0" applyNumberFormat="1" applyFont="1" applyFill="1" applyBorder="1" applyAlignment="1">
      <alignment vertical="top" shrinkToFit="1"/>
    </xf>
    <xf numFmtId="176" fontId="27" fillId="34" borderId="10" xfId="0" applyNumberFormat="1" applyFont="1" applyFill="1" applyBorder="1" applyAlignment="1">
      <alignment vertical="top" shrinkToFit="1"/>
    </xf>
    <xf numFmtId="176" fontId="27" fillId="34" borderId="15" xfId="0" applyNumberFormat="1" applyFont="1" applyFill="1" applyBorder="1" applyAlignment="1">
      <alignment vertical="top" shrinkToFit="1"/>
    </xf>
    <xf numFmtId="181" fontId="27" fillId="34" borderId="10" xfId="0" applyNumberFormat="1" applyFont="1" applyFill="1" applyBorder="1" applyAlignment="1">
      <alignment vertical="top" shrinkToFit="1"/>
    </xf>
    <xf numFmtId="178" fontId="27" fillId="34" borderId="17" xfId="0" applyNumberFormat="1" applyFont="1" applyFill="1" applyBorder="1" applyAlignment="1">
      <alignment vertical="top" shrinkToFit="1"/>
    </xf>
    <xf numFmtId="178" fontId="27" fillId="34" borderId="15" xfId="0" applyNumberFormat="1" applyFont="1" applyFill="1" applyBorder="1" applyAlignment="1">
      <alignment vertical="top" shrinkToFit="1"/>
    </xf>
    <xf numFmtId="0" fontId="27" fillId="0" borderId="2" xfId="0" applyFont="1" applyBorder="1" applyAlignment="1">
      <alignment vertical="top" wrapText="1"/>
    </xf>
    <xf numFmtId="0" fontId="51" fillId="0" borderId="70" xfId="0" applyFont="1" applyBorder="1" applyAlignment="1">
      <alignment horizontal="center" vertical="center" wrapText="1"/>
    </xf>
    <xf numFmtId="0" fontId="55" fillId="0" borderId="0" xfId="0" applyFont="1">
      <alignment vertical="center"/>
    </xf>
    <xf numFmtId="58" fontId="34" fillId="0" borderId="0" xfId="0" applyNumberFormat="1" applyFont="1">
      <alignment vertical="center"/>
    </xf>
    <xf numFmtId="185" fontId="35" fillId="0" borderId="59" xfId="0" applyNumberFormat="1" applyFont="1" applyBorder="1" applyAlignment="1">
      <alignment horizontal="center" vertical="center" wrapText="1"/>
    </xf>
    <xf numFmtId="185" fontId="27" fillId="0" borderId="59" xfId="0" applyNumberFormat="1" applyFont="1" applyBorder="1" applyAlignment="1">
      <alignment horizontal="center" vertical="center" wrapText="1"/>
    </xf>
    <xf numFmtId="0" fontId="56" fillId="0" borderId="0" xfId="0" applyFont="1">
      <alignment vertical="center"/>
    </xf>
    <xf numFmtId="0" fontId="57" fillId="0" borderId="0" xfId="0" applyFont="1">
      <alignment vertical="center"/>
    </xf>
    <xf numFmtId="0" fontId="8" fillId="0" borderId="0" xfId="0" applyFont="1">
      <alignment vertical="center"/>
    </xf>
    <xf numFmtId="0" fontId="8" fillId="0" borderId="0" xfId="0" applyFont="1" applyAlignment="1">
      <alignment vertical="top" wrapText="1"/>
    </xf>
    <xf numFmtId="0" fontId="8" fillId="0" borderId="0" xfId="0" applyFont="1" applyAlignment="1">
      <alignment horizontal="right" vertical="center"/>
    </xf>
    <xf numFmtId="0" fontId="8" fillId="0" borderId="0" xfId="0" applyFont="1" applyAlignment="1">
      <alignment vertical="top"/>
    </xf>
    <xf numFmtId="0" fontId="8" fillId="0" borderId="0" xfId="0" applyFont="1" applyAlignment="1">
      <alignment vertical="center" wrapText="1"/>
    </xf>
    <xf numFmtId="185" fontId="51" fillId="0" borderId="59" xfId="0" applyNumberFormat="1" applyFont="1" applyBorder="1" applyAlignment="1">
      <alignment horizontal="center" vertical="center" wrapText="1"/>
    </xf>
    <xf numFmtId="176" fontId="27" fillId="0" borderId="91" xfId="0" applyNumberFormat="1" applyFont="1" applyBorder="1" applyAlignment="1">
      <alignment vertical="center" shrinkToFit="1"/>
    </xf>
    <xf numFmtId="0" fontId="27" fillId="0" borderId="92" xfId="0" applyFont="1" applyBorder="1" applyAlignment="1">
      <alignment vertical="center" wrapText="1"/>
    </xf>
    <xf numFmtId="176" fontId="27" fillId="34" borderId="88" xfId="0" applyNumberFormat="1" applyFont="1" applyFill="1" applyBorder="1" applyAlignment="1">
      <alignment vertical="center" shrinkToFit="1"/>
    </xf>
    <xf numFmtId="176" fontId="27" fillId="34" borderId="89" xfId="0" applyNumberFormat="1" applyFont="1" applyFill="1" applyBorder="1" applyAlignment="1">
      <alignment vertical="center" shrinkToFit="1"/>
    </xf>
    <xf numFmtId="0" fontId="51" fillId="0" borderId="0" xfId="0" applyFont="1" applyAlignment="1">
      <alignment horizontal="left" vertical="center" indent="1"/>
    </xf>
    <xf numFmtId="0" fontId="51" fillId="0" borderId="71" xfId="0" applyFont="1" applyBorder="1" applyAlignment="1">
      <alignment horizontal="center" vertical="center" wrapText="1"/>
    </xf>
    <xf numFmtId="185" fontId="51" fillId="0" borderId="60" xfId="0" applyNumberFormat="1" applyFont="1" applyBorder="1" applyAlignment="1">
      <alignment horizontal="center" vertical="center" wrapText="1"/>
    </xf>
    <xf numFmtId="0" fontId="41" fillId="0" borderId="25" xfId="0" applyFont="1" applyBorder="1" applyAlignment="1">
      <alignment horizontal="center" vertical="center"/>
    </xf>
    <xf numFmtId="0" fontId="41" fillId="0" borderId="27" xfId="0" applyFont="1" applyBorder="1" applyAlignment="1">
      <alignment horizontal="center" vertical="center"/>
    </xf>
    <xf numFmtId="0" fontId="41" fillId="34" borderId="0" xfId="0" applyFont="1" applyFill="1" applyAlignment="1">
      <alignment horizontal="center" vertical="center"/>
    </xf>
    <xf numFmtId="0" fontId="41" fillId="34" borderId="32" xfId="0" applyFont="1" applyFill="1" applyBorder="1" applyAlignment="1">
      <alignment horizontal="right" vertical="center"/>
    </xf>
    <xf numFmtId="0" fontId="41" fillId="0" borderId="29" xfId="0" applyFont="1" applyBorder="1" applyAlignment="1">
      <alignment horizontal="center" vertical="center"/>
    </xf>
    <xf numFmtId="0" fontId="41" fillId="0" borderId="22" xfId="0" applyFont="1" applyBorder="1" applyAlignment="1">
      <alignment horizontal="center" vertical="center"/>
    </xf>
    <xf numFmtId="0" fontId="41" fillId="0" borderId="20" xfId="0" applyFont="1" applyBorder="1" applyAlignment="1">
      <alignment horizontal="center" vertical="center"/>
    </xf>
    <xf numFmtId="0" fontId="42" fillId="0" borderId="20" xfId="0" applyFont="1" applyBorder="1" applyAlignment="1">
      <alignment horizontal="center" vertical="center"/>
    </xf>
    <xf numFmtId="0" fontId="42" fillId="0" borderId="22" xfId="0" applyFont="1" applyBorder="1" applyAlignment="1">
      <alignment horizontal="center" vertical="center"/>
    </xf>
    <xf numFmtId="177" fontId="34" fillId="34" borderId="0" xfId="0" applyNumberFormat="1" applyFont="1" applyFill="1" applyAlignment="1">
      <alignment horizontal="right" vertical="center" shrinkToFit="1"/>
    </xf>
    <xf numFmtId="0" fontId="34" fillId="34" borderId="0" xfId="0" applyFont="1" applyFill="1" applyAlignment="1">
      <alignment horizontal="distributed" vertical="center"/>
    </xf>
    <xf numFmtId="58" fontId="34" fillId="34" borderId="0" xfId="0" applyNumberFormat="1" applyFont="1" applyFill="1" applyAlignment="1">
      <alignment horizontal="distributed" vertical="center"/>
    </xf>
    <xf numFmtId="58" fontId="34" fillId="0" borderId="0" xfId="0" applyNumberFormat="1" applyFont="1" applyAlignment="1">
      <alignment horizontal="distributed" vertical="center"/>
    </xf>
    <xf numFmtId="0" fontId="34" fillId="0" borderId="0" xfId="0" applyFont="1" applyAlignment="1">
      <alignment horizontal="distributed" vertical="center"/>
    </xf>
    <xf numFmtId="0" fontId="34" fillId="34" borderId="0" xfId="0" applyFont="1" applyFill="1" applyAlignment="1">
      <alignment horizontal="right" vertical="center"/>
    </xf>
    <xf numFmtId="0" fontId="5" fillId="34" borderId="0" xfId="0" applyFont="1" applyFill="1" applyAlignment="1">
      <alignment horizontal="center" vertical="center"/>
    </xf>
    <xf numFmtId="0" fontId="33" fillId="34" borderId="0" xfId="0" applyFont="1" applyFill="1" applyAlignment="1">
      <alignment horizontal="center" vertical="center"/>
    </xf>
    <xf numFmtId="0" fontId="34" fillId="0" borderId="0" xfId="0" applyFont="1" applyAlignment="1">
      <alignment vertical="center" wrapText="1"/>
    </xf>
    <xf numFmtId="0" fontId="34" fillId="34" borderId="0" xfId="0" applyFont="1" applyFill="1">
      <alignment vertical="center"/>
    </xf>
    <xf numFmtId="177" fontId="34" fillId="34" borderId="0" xfId="42" applyNumberFormat="1" applyFont="1" applyFill="1" applyAlignment="1">
      <alignment horizontal="right" vertical="center" shrinkToFit="1"/>
    </xf>
    <xf numFmtId="0" fontId="0" fillId="0" borderId="0" xfId="42" applyFont="1" applyAlignment="1">
      <alignment horizontal="left" vertical="center"/>
    </xf>
    <xf numFmtId="0" fontId="10" fillId="0" borderId="0" xfId="42" applyAlignment="1">
      <alignment horizontal="left" vertical="center"/>
    </xf>
    <xf numFmtId="0" fontId="29" fillId="0" borderId="0" xfId="0" applyFont="1" applyAlignment="1">
      <alignment horizontal="center" vertical="center"/>
    </xf>
    <xf numFmtId="0" fontId="27" fillId="0" borderId="76" xfId="0" applyFont="1" applyBorder="1" applyAlignment="1">
      <alignment horizontal="center" vertical="center" wrapText="1"/>
    </xf>
    <xf numFmtId="0" fontId="27" fillId="0" borderId="77" xfId="0" applyFont="1" applyBorder="1" applyAlignment="1">
      <alignment horizontal="center" vertical="center" wrapText="1"/>
    </xf>
    <xf numFmtId="0" fontId="27" fillId="0" borderId="71" xfId="0" applyFont="1" applyBorder="1" applyAlignment="1">
      <alignment horizontal="center" vertical="center" wrapText="1"/>
    </xf>
    <xf numFmtId="0" fontId="27" fillId="0" borderId="78" xfId="0" applyFont="1" applyBorder="1" applyAlignment="1">
      <alignment horizontal="center" vertical="center" wrapText="1"/>
    </xf>
    <xf numFmtId="0" fontId="44" fillId="34" borderId="75" xfId="0" applyFont="1" applyFill="1" applyBorder="1" applyAlignment="1">
      <alignment horizontal="left" vertical="center" shrinkToFit="1"/>
    </xf>
    <xf numFmtId="0" fontId="27" fillId="0" borderId="31" xfId="0" applyFont="1" applyBorder="1" applyAlignment="1">
      <alignment horizontal="center" vertical="center" wrapText="1"/>
    </xf>
    <xf numFmtId="0" fontId="27" fillId="34" borderId="29" xfId="0" applyFont="1" applyFill="1" applyBorder="1" applyAlignment="1">
      <alignment horizontal="center" vertical="center" wrapText="1"/>
    </xf>
    <xf numFmtId="0" fontId="27" fillId="34" borderId="20" xfId="0" applyFont="1" applyFill="1" applyBorder="1" applyAlignment="1">
      <alignment horizontal="center" vertical="center" wrapText="1"/>
    </xf>
    <xf numFmtId="0" fontId="27" fillId="34" borderId="22" xfId="0" applyFont="1" applyFill="1" applyBorder="1" applyAlignment="1">
      <alignment horizontal="center" vertical="center" wrapText="1"/>
    </xf>
    <xf numFmtId="0" fontId="35" fillId="0" borderId="31" xfId="0" applyFont="1" applyBorder="1" applyAlignment="1">
      <alignment horizontal="center" vertical="center" wrapText="1"/>
    </xf>
    <xf numFmtId="0" fontId="40" fillId="0" borderId="31" xfId="0" applyFont="1" applyBorder="1" applyAlignment="1">
      <alignment horizontal="center" vertical="center" wrapText="1"/>
    </xf>
    <xf numFmtId="0" fontId="27" fillId="34" borderId="29" xfId="0" applyFont="1" applyFill="1" applyBorder="1" applyAlignment="1">
      <alignment vertical="center" wrapText="1"/>
    </xf>
    <xf numFmtId="0" fontId="27" fillId="34" borderId="20" xfId="0" applyFont="1" applyFill="1" applyBorder="1" applyAlignment="1">
      <alignment vertical="center" wrapText="1"/>
    </xf>
    <xf numFmtId="0" fontId="27" fillId="34" borderId="22" xfId="0" applyFont="1" applyFill="1" applyBorder="1" applyAlignment="1">
      <alignment vertical="center" wrapText="1"/>
    </xf>
    <xf numFmtId="0" fontId="27" fillId="0" borderId="29" xfId="0" applyFont="1" applyBorder="1" applyAlignment="1">
      <alignment horizontal="center" vertical="center" wrapText="1"/>
    </xf>
    <xf numFmtId="0" fontId="27" fillId="0" borderId="20" xfId="0" applyFont="1" applyBorder="1" applyAlignment="1">
      <alignment horizontal="center" vertical="center" wrapText="1"/>
    </xf>
    <xf numFmtId="0" fontId="27" fillId="0" borderId="22" xfId="0" applyFont="1" applyBorder="1" applyAlignment="1">
      <alignment horizontal="center" vertical="center" wrapText="1"/>
    </xf>
    <xf numFmtId="181" fontId="27" fillId="34" borderId="9" xfId="0" applyNumberFormat="1" applyFont="1" applyFill="1" applyBorder="1" applyAlignment="1">
      <alignment vertical="center" wrapText="1"/>
    </xf>
    <xf numFmtId="181" fontId="27" fillId="34" borderId="18" xfId="0" applyNumberFormat="1" applyFont="1" applyFill="1" applyBorder="1" applyAlignment="1">
      <alignment vertical="center" wrapText="1"/>
    </xf>
    <xf numFmtId="182" fontId="27" fillId="34" borderId="9" xfId="0" applyNumberFormat="1" applyFont="1" applyFill="1" applyBorder="1" applyAlignment="1">
      <alignment vertical="center" wrapText="1"/>
    </xf>
    <xf numFmtId="182" fontId="27" fillId="34" borderId="18" xfId="0" applyNumberFormat="1" applyFont="1" applyFill="1" applyBorder="1" applyAlignment="1">
      <alignment vertical="center" wrapText="1"/>
    </xf>
    <xf numFmtId="183" fontId="35" fillId="34" borderId="9" xfId="0" applyNumberFormat="1" applyFont="1" applyFill="1" applyBorder="1" applyAlignment="1">
      <alignment horizontal="right" vertical="center" wrapText="1"/>
    </xf>
    <xf numFmtId="183" fontId="35" fillId="34" borderId="0" xfId="0" applyNumberFormat="1" applyFont="1" applyFill="1" applyAlignment="1">
      <alignment horizontal="right" vertical="center" wrapText="1"/>
    </xf>
    <xf numFmtId="183" fontId="35" fillId="34" borderId="18" xfId="0" applyNumberFormat="1" applyFont="1" applyFill="1" applyBorder="1" applyAlignment="1">
      <alignment horizontal="right" vertical="center" wrapText="1"/>
    </xf>
    <xf numFmtId="0" fontId="27" fillId="0" borderId="30" xfId="0" applyFont="1" applyBorder="1" applyAlignment="1">
      <alignment horizontal="center" vertical="center" wrapText="1"/>
    </xf>
    <xf numFmtId="182" fontId="27" fillId="0" borderId="31" xfId="0" applyNumberFormat="1" applyFont="1" applyBorder="1" applyAlignment="1">
      <alignment vertical="center" wrapText="1"/>
    </xf>
    <xf numFmtId="0" fontId="35" fillId="0" borderId="25" xfId="0" applyFont="1" applyBorder="1" applyAlignment="1">
      <alignment vertical="center" wrapText="1"/>
    </xf>
    <xf numFmtId="0" fontId="35" fillId="0" borderId="26" xfId="0" applyFont="1" applyBorder="1" applyAlignment="1">
      <alignment vertical="center" wrapText="1"/>
    </xf>
    <xf numFmtId="0" fontId="35" fillId="0" borderId="27" xfId="0" applyFont="1" applyBorder="1" applyAlignment="1">
      <alignment vertical="center" wrapText="1"/>
    </xf>
    <xf numFmtId="0" fontId="35" fillId="0" borderId="25" xfId="0" applyFont="1" applyBorder="1" applyAlignment="1">
      <alignment horizontal="right" vertical="center" wrapText="1"/>
    </xf>
    <xf numFmtId="0" fontId="35" fillId="0" borderId="26" xfId="0" applyFont="1" applyBorder="1" applyAlignment="1">
      <alignment horizontal="right" vertical="center" wrapText="1"/>
    </xf>
    <xf numFmtId="0" fontId="35" fillId="0" borderId="27" xfId="0" applyFont="1" applyBorder="1" applyAlignment="1">
      <alignment horizontal="right" vertical="center" wrapText="1"/>
    </xf>
    <xf numFmtId="0" fontId="35" fillId="0" borderId="9" xfId="0" applyFont="1" applyBorder="1" applyAlignment="1">
      <alignment vertical="center" wrapText="1"/>
    </xf>
    <xf numFmtId="0" fontId="35" fillId="0" borderId="0" xfId="0" applyFont="1" applyAlignment="1">
      <alignment vertical="center" wrapText="1"/>
    </xf>
    <xf numFmtId="0" fontId="35" fillId="0" borderId="18" xfId="0" applyFont="1" applyBorder="1" applyAlignment="1">
      <alignment vertical="center" wrapText="1"/>
    </xf>
    <xf numFmtId="0" fontId="27" fillId="34" borderId="9" xfId="0" applyFont="1" applyFill="1" applyBorder="1" applyAlignment="1">
      <alignment vertical="center" wrapText="1"/>
    </xf>
    <xf numFmtId="0" fontId="27" fillId="34" borderId="0" xfId="0" applyFont="1" applyFill="1" applyAlignment="1">
      <alignment vertical="center" wrapText="1"/>
    </xf>
    <xf numFmtId="0" fontId="27" fillId="34" borderId="18" xfId="0" applyFont="1" applyFill="1" applyBorder="1" applyAlignment="1">
      <alignment vertical="center" wrapText="1"/>
    </xf>
    <xf numFmtId="0" fontId="3" fillId="0" borderId="31" xfId="0" applyFont="1" applyBorder="1" applyAlignment="1">
      <alignment vertical="center" wrapText="1"/>
    </xf>
    <xf numFmtId="0" fontId="35" fillId="0" borderId="31" xfId="0" applyFont="1" applyBorder="1" applyAlignment="1">
      <alignment vertical="center" wrapText="1"/>
    </xf>
    <xf numFmtId="0" fontId="51" fillId="0" borderId="29" xfId="0" applyFont="1" applyBorder="1" applyAlignment="1">
      <alignment horizontal="left" vertical="center" wrapText="1"/>
    </xf>
    <xf numFmtId="0" fontId="51" fillId="0" borderId="20" xfId="0" applyFont="1" applyBorder="1" applyAlignment="1">
      <alignment horizontal="left" vertical="center" wrapText="1"/>
    </xf>
    <xf numFmtId="182" fontId="35" fillId="0" borderId="29" xfId="0" applyNumberFormat="1" applyFont="1" applyBorder="1" applyAlignment="1">
      <alignment vertical="center" wrapText="1"/>
    </xf>
    <xf numFmtId="182" fontId="35" fillId="0" borderId="22" xfId="0" applyNumberFormat="1" applyFont="1" applyBorder="1" applyAlignment="1">
      <alignment vertical="center" wrapText="1"/>
    </xf>
    <xf numFmtId="0" fontId="35" fillId="0" borderId="31" xfId="0" applyFont="1" applyBorder="1" applyAlignment="1">
      <alignment horizontal="left" vertical="center" wrapText="1"/>
    </xf>
    <xf numFmtId="183" fontId="35" fillId="0" borderId="9" xfId="0" applyNumberFormat="1" applyFont="1" applyBorder="1" applyAlignment="1">
      <alignment horizontal="right" vertical="center" wrapText="1"/>
    </xf>
    <xf numFmtId="183" fontId="35" fillId="0" borderId="0" xfId="0" applyNumberFormat="1" applyFont="1" applyAlignment="1">
      <alignment horizontal="right" vertical="center" wrapText="1"/>
    </xf>
    <xf numFmtId="183" fontId="35" fillId="0" borderId="18" xfId="0" applyNumberFormat="1" applyFont="1" applyBorder="1" applyAlignment="1">
      <alignment horizontal="right" vertical="center" wrapText="1"/>
    </xf>
    <xf numFmtId="0" fontId="35" fillId="0" borderId="9" xfId="0" applyFont="1" applyBorder="1" applyAlignment="1">
      <alignment horizontal="center" vertical="center" wrapText="1"/>
    </xf>
    <xf numFmtId="0" fontId="35" fillId="0" borderId="18" xfId="0" applyFont="1" applyBorder="1" applyAlignment="1">
      <alignment horizontal="center" vertical="center" wrapText="1"/>
    </xf>
    <xf numFmtId="0" fontId="35" fillId="34" borderId="9" xfId="0" applyFont="1" applyFill="1" applyBorder="1" applyAlignment="1">
      <alignment horizontal="center" vertical="center" wrapText="1"/>
    </xf>
    <xf numFmtId="0" fontId="35" fillId="34" borderId="18" xfId="0" applyFont="1" applyFill="1" applyBorder="1" applyAlignment="1">
      <alignment horizontal="center" vertical="center" wrapText="1"/>
    </xf>
    <xf numFmtId="0" fontId="35" fillId="34" borderId="20" xfId="0" applyFont="1" applyFill="1" applyBorder="1" applyAlignment="1">
      <alignment horizontal="center" vertical="center" wrapText="1"/>
    </xf>
    <xf numFmtId="0" fontId="35" fillId="34" borderId="22" xfId="0" applyFont="1" applyFill="1" applyBorder="1" applyAlignment="1">
      <alignment horizontal="center" vertical="center" wrapText="1"/>
    </xf>
    <xf numFmtId="0" fontId="30" fillId="34" borderId="25" xfId="0" applyFont="1" applyFill="1" applyBorder="1" applyAlignment="1">
      <alignment vertical="center" wrapText="1"/>
    </xf>
    <xf numFmtId="0" fontId="30" fillId="34" borderId="26" xfId="0" applyFont="1" applyFill="1" applyBorder="1" applyAlignment="1">
      <alignment vertical="center" wrapText="1"/>
    </xf>
    <xf numFmtId="0" fontId="30" fillId="34" borderId="27" xfId="0" applyFont="1" applyFill="1" applyBorder="1" applyAlignment="1">
      <alignment vertical="center" wrapText="1"/>
    </xf>
    <xf numFmtId="0" fontId="30" fillId="34" borderId="9" xfId="0" applyFont="1" applyFill="1" applyBorder="1" applyAlignment="1">
      <alignment vertical="center" wrapText="1"/>
    </xf>
    <xf numFmtId="0" fontId="30" fillId="34" borderId="0" xfId="0" applyFont="1" applyFill="1" applyAlignment="1">
      <alignment vertical="center" wrapText="1"/>
    </xf>
    <xf numFmtId="0" fontId="30" fillId="34" borderId="18" xfId="0" applyFont="1" applyFill="1" applyBorder="1" applyAlignment="1">
      <alignment vertical="center" wrapText="1"/>
    </xf>
    <xf numFmtId="0" fontId="30" fillId="34" borderId="19" xfId="0" applyFont="1" applyFill="1" applyBorder="1" applyAlignment="1">
      <alignment vertical="center" wrapText="1"/>
    </xf>
    <xf numFmtId="0" fontId="30" fillId="34" borderId="32" xfId="0" applyFont="1" applyFill="1" applyBorder="1" applyAlignment="1">
      <alignment vertical="center" wrapText="1"/>
    </xf>
    <xf numFmtId="0" fontId="30" fillId="34" borderId="23" xfId="0" applyFont="1" applyFill="1" applyBorder="1" applyAlignment="1">
      <alignment vertical="center" wrapText="1"/>
    </xf>
    <xf numFmtId="0" fontId="30" fillId="0" borderId="0" xfId="0" applyFont="1" applyAlignment="1">
      <alignment horizontal="center" vertical="center" wrapText="1"/>
    </xf>
    <xf numFmtId="183" fontId="35" fillId="0" borderId="29" xfId="0" applyNumberFormat="1" applyFont="1" applyBorder="1" applyAlignment="1">
      <alignment vertical="center" wrapText="1"/>
    </xf>
    <xf numFmtId="183" fontId="35" fillId="0" borderId="20" xfId="0" applyNumberFormat="1" applyFont="1" applyBorder="1" applyAlignment="1">
      <alignment vertical="center" wrapText="1"/>
    </xf>
    <xf numFmtId="183" fontId="35" fillId="0" borderId="22" xfId="0" applyNumberFormat="1" applyFont="1" applyBorder="1" applyAlignment="1">
      <alignment vertical="center" wrapText="1"/>
    </xf>
    <xf numFmtId="0" fontId="30" fillId="0" borderId="0" xfId="0" applyFont="1" applyAlignment="1">
      <alignment vertical="center" wrapText="1"/>
    </xf>
    <xf numFmtId="0" fontId="47" fillId="0" borderId="29" xfId="0" applyFont="1" applyBorder="1" applyAlignment="1">
      <alignment horizontal="center" vertical="center" shrinkToFit="1"/>
    </xf>
    <xf numFmtId="0" fontId="47" fillId="0" borderId="22" xfId="0" applyFont="1" applyBorder="1" applyAlignment="1">
      <alignment horizontal="center" vertical="center" shrinkToFit="1"/>
    </xf>
    <xf numFmtId="0" fontId="27" fillId="0" borderId="11" xfId="0" applyFont="1" applyBorder="1" applyAlignment="1">
      <alignment horizontal="center" vertical="center" textRotation="255" wrapText="1"/>
    </xf>
    <xf numFmtId="0" fontId="27" fillId="34" borderId="20" xfId="0" applyFont="1" applyFill="1" applyBorder="1" applyAlignment="1">
      <alignment horizontal="right" vertical="center" wrapText="1"/>
    </xf>
    <xf numFmtId="0" fontId="27" fillId="0" borderId="29" xfId="0" applyFont="1" applyBorder="1" applyAlignment="1">
      <alignment vertical="center" wrapText="1"/>
    </xf>
    <xf numFmtId="0" fontId="27" fillId="0" borderId="20" xfId="0" applyFont="1" applyBorder="1" applyAlignment="1">
      <alignment vertical="center" wrapText="1"/>
    </xf>
    <xf numFmtId="0" fontId="27" fillId="0" borderId="22" xfId="0" applyFont="1" applyBorder="1" applyAlignment="1">
      <alignment vertical="center" wrapText="1"/>
    </xf>
    <xf numFmtId="0" fontId="27" fillId="0" borderId="0" xfId="0" applyFont="1" applyAlignment="1">
      <alignment vertical="center" wrapText="1"/>
    </xf>
    <xf numFmtId="0" fontId="27" fillId="0" borderId="9" xfId="0" applyFont="1" applyBorder="1" applyAlignment="1">
      <alignment horizontal="right" vertical="top" wrapText="1"/>
    </xf>
    <xf numFmtId="0" fontId="27" fillId="0" borderId="18" xfId="0" applyFont="1" applyBorder="1" applyAlignment="1">
      <alignment horizontal="right" vertical="top" wrapText="1"/>
    </xf>
    <xf numFmtId="0" fontId="27" fillId="34" borderId="31" xfId="0" applyFont="1" applyFill="1" applyBorder="1" applyAlignment="1">
      <alignment vertical="center" wrapText="1"/>
    </xf>
    <xf numFmtId="0" fontId="3" fillId="0" borderId="9" xfId="0" applyFont="1" applyBorder="1" applyAlignment="1">
      <alignment horizontal="right" vertical="center" wrapText="1"/>
    </xf>
    <xf numFmtId="0" fontId="27" fillId="0" borderId="0" xfId="0" applyFont="1" applyAlignment="1">
      <alignment horizontal="right" vertical="center" wrapText="1"/>
    </xf>
    <xf numFmtId="0" fontId="3" fillId="0" borderId="19" xfId="0" applyFont="1" applyBorder="1" applyAlignment="1">
      <alignment horizontal="right" vertical="center" wrapText="1"/>
    </xf>
    <xf numFmtId="0" fontId="27" fillId="0" borderId="32" xfId="0" applyFont="1" applyBorder="1" applyAlignment="1">
      <alignment horizontal="right" vertical="center" wrapText="1"/>
    </xf>
    <xf numFmtId="0" fontId="27" fillId="0" borderId="26" xfId="0" applyFont="1" applyBorder="1" applyAlignment="1">
      <alignment vertical="center" wrapText="1"/>
    </xf>
    <xf numFmtId="0" fontId="27" fillId="0" borderId="27" xfId="0" applyFont="1" applyBorder="1" applyAlignment="1">
      <alignment vertical="center" wrapText="1"/>
    </xf>
    <xf numFmtId="0" fontId="27" fillId="34" borderId="32" xfId="0" applyFont="1" applyFill="1" applyBorder="1" applyAlignment="1">
      <alignment vertical="center" wrapText="1"/>
    </xf>
    <xf numFmtId="181" fontId="27" fillId="0" borderId="31" xfId="0" applyNumberFormat="1" applyFont="1" applyBorder="1" applyAlignment="1">
      <alignment vertical="center" wrapText="1"/>
    </xf>
    <xf numFmtId="0" fontId="27" fillId="0" borderId="25" xfId="0" applyFont="1" applyBorder="1" applyAlignment="1">
      <alignment vertical="center" wrapText="1"/>
    </xf>
    <xf numFmtId="0" fontId="27" fillId="0" borderId="25" xfId="0" applyFont="1" applyBorder="1" applyAlignment="1">
      <alignment horizontal="right" vertical="top" wrapText="1"/>
    </xf>
    <xf numFmtId="0" fontId="27" fillId="0" borderId="27" xfId="0" applyFont="1" applyBorder="1" applyAlignment="1">
      <alignment horizontal="right" vertical="top" wrapText="1"/>
    </xf>
    <xf numFmtId="0" fontId="27" fillId="0" borderId="9" xfId="0" applyFont="1" applyBorder="1" applyAlignment="1">
      <alignment horizontal="center" vertical="center" textRotation="255" wrapText="1"/>
    </xf>
    <xf numFmtId="0" fontId="28" fillId="0" borderId="0" xfId="0" applyFont="1" applyAlignment="1">
      <alignment vertical="center" wrapText="1"/>
    </xf>
    <xf numFmtId="0" fontId="34" fillId="0" borderId="0" xfId="0" applyFont="1" applyAlignment="1">
      <alignment horizontal="right" vertical="center"/>
    </xf>
    <xf numFmtId="176" fontId="35" fillId="33" borderId="7" xfId="0" applyNumberFormat="1" applyFont="1" applyFill="1" applyBorder="1" applyAlignment="1">
      <alignment vertical="center" shrinkToFit="1"/>
    </xf>
    <xf numFmtId="176" fontId="35" fillId="33" borderId="0" xfId="0" applyNumberFormat="1" applyFont="1" applyFill="1" applyAlignment="1">
      <alignment vertical="center" shrinkToFit="1"/>
    </xf>
    <xf numFmtId="176" fontId="35" fillId="33" borderId="18" xfId="0" applyNumberFormat="1" applyFont="1" applyFill="1" applyBorder="1" applyAlignment="1">
      <alignment vertical="center" shrinkToFit="1"/>
    </xf>
    <xf numFmtId="176" fontId="35" fillId="33" borderId="9" xfId="0" applyNumberFormat="1" applyFont="1" applyFill="1" applyBorder="1" applyAlignment="1">
      <alignment vertical="center" shrinkToFit="1"/>
    </xf>
    <xf numFmtId="0" fontId="35" fillId="33" borderId="7" xfId="0" applyFont="1" applyFill="1" applyBorder="1">
      <alignment vertical="center"/>
    </xf>
    <xf numFmtId="0" fontId="35" fillId="33" borderId="0" xfId="0" applyFont="1" applyFill="1">
      <alignment vertical="center"/>
    </xf>
    <xf numFmtId="0" fontId="35" fillId="33" borderId="5" xfId="0" applyFont="1" applyFill="1" applyBorder="1">
      <alignment vertical="center"/>
    </xf>
    <xf numFmtId="0" fontId="31" fillId="0" borderId="0" xfId="0" applyFont="1" applyAlignment="1">
      <alignment vertical="center" wrapText="1"/>
    </xf>
    <xf numFmtId="184" fontId="35" fillId="34" borderId="0" xfId="0" applyNumberFormat="1" applyFont="1" applyFill="1" applyAlignment="1">
      <alignment horizontal="right" vertical="center"/>
    </xf>
    <xf numFmtId="0" fontId="35" fillId="34" borderId="39" xfId="0" applyFont="1" applyFill="1" applyBorder="1" applyAlignment="1">
      <alignment horizontal="left" vertical="center" wrapText="1"/>
    </xf>
    <xf numFmtId="0" fontId="35" fillId="34" borderId="40" xfId="0" applyFont="1" applyFill="1" applyBorder="1" applyAlignment="1">
      <alignment horizontal="left" vertical="center" wrapText="1"/>
    </xf>
    <xf numFmtId="0" fontId="35" fillId="0" borderId="38" xfId="0" applyFont="1" applyBorder="1" applyAlignment="1">
      <alignment horizontal="center" vertical="center"/>
    </xf>
    <xf numFmtId="0" fontId="35" fillId="0" borderId="39" xfId="0" applyFont="1" applyBorder="1" applyAlignment="1">
      <alignment horizontal="center" vertical="center"/>
    </xf>
    <xf numFmtId="0" fontId="35" fillId="0" borderId="40" xfId="0" applyFont="1" applyBorder="1" applyAlignment="1">
      <alignment horizontal="center" vertical="center"/>
    </xf>
    <xf numFmtId="0" fontId="35" fillId="0" borderId="4" xfId="0" applyFont="1" applyBorder="1" applyAlignment="1">
      <alignment horizontal="center" vertical="center"/>
    </xf>
    <xf numFmtId="0" fontId="35" fillId="0" borderId="8" xfId="0" applyFont="1" applyBorder="1" applyAlignment="1">
      <alignment horizontal="center" vertical="center"/>
    </xf>
    <xf numFmtId="0" fontId="35" fillId="0" borderId="6" xfId="0" applyFont="1" applyBorder="1" applyAlignment="1">
      <alignment horizontal="center" vertical="center"/>
    </xf>
    <xf numFmtId="0" fontId="27" fillId="0" borderId="44" xfId="0" applyFont="1" applyBorder="1" applyAlignment="1">
      <alignment horizontal="center" vertical="center" wrapText="1"/>
    </xf>
    <xf numFmtId="0" fontId="27" fillId="0" borderId="21" xfId="0" applyFont="1" applyBorder="1" applyAlignment="1">
      <alignment horizontal="center" vertical="center" wrapText="1"/>
    </xf>
    <xf numFmtId="0" fontId="36" fillId="0" borderId="13" xfId="0" applyFont="1" applyBorder="1" applyAlignment="1">
      <alignment vertical="center" shrinkToFit="1"/>
    </xf>
    <xf numFmtId="0" fontId="36" fillId="0" borderId="10" xfId="0" applyFont="1" applyBorder="1" applyAlignment="1">
      <alignment vertical="center" shrinkToFit="1"/>
    </xf>
    <xf numFmtId="0" fontId="36" fillId="0" borderId="12" xfId="0" applyFont="1" applyBorder="1" applyAlignment="1">
      <alignment vertical="center" shrinkToFit="1"/>
    </xf>
    <xf numFmtId="0" fontId="35" fillId="0" borderId="28" xfId="0" applyFont="1" applyBorder="1" applyAlignment="1">
      <alignment horizontal="center" vertical="center"/>
    </xf>
    <xf numFmtId="0" fontId="35" fillId="0" borderId="46" xfId="0" applyFont="1" applyBorder="1" applyAlignment="1">
      <alignment horizontal="center" vertical="center"/>
    </xf>
    <xf numFmtId="0" fontId="35" fillId="0" borderId="47" xfId="0" applyFont="1" applyBorder="1" applyAlignment="1">
      <alignment horizontal="center" vertical="center"/>
    </xf>
    <xf numFmtId="0" fontId="36" fillId="0" borderId="17" xfId="0" applyFont="1" applyBorder="1" applyAlignment="1">
      <alignment vertical="center" shrinkToFit="1"/>
    </xf>
    <xf numFmtId="0" fontId="43" fillId="0" borderId="10" xfId="0" applyFont="1" applyBorder="1" applyAlignment="1">
      <alignment vertical="center" shrinkToFit="1"/>
    </xf>
    <xf numFmtId="0" fontId="36" fillId="0" borderId="15" xfId="0" applyFont="1" applyBorder="1" applyAlignment="1">
      <alignment vertical="center" shrinkToFit="1"/>
    </xf>
    <xf numFmtId="0" fontId="35" fillId="0" borderId="48" xfId="0" applyFont="1" applyBorder="1" applyAlignment="1">
      <alignment horizontal="center" vertical="center"/>
    </xf>
    <xf numFmtId="0" fontId="35" fillId="0" borderId="49" xfId="0" applyFont="1" applyBorder="1" applyAlignment="1">
      <alignment horizontal="center" vertical="center"/>
    </xf>
    <xf numFmtId="0" fontId="31" fillId="0" borderId="4" xfId="0" applyFont="1" applyBorder="1" applyAlignment="1">
      <alignment vertical="center" shrinkToFit="1"/>
    </xf>
    <xf numFmtId="0" fontId="31" fillId="0" borderId="8" xfId="0" applyFont="1" applyBorder="1" applyAlignment="1">
      <alignment vertical="center" shrinkToFit="1"/>
    </xf>
    <xf numFmtId="0" fontId="31" fillId="0" borderId="6" xfId="0" applyFont="1" applyBorder="1" applyAlignment="1">
      <alignment vertical="center" shrinkToFit="1"/>
    </xf>
    <xf numFmtId="0" fontId="27" fillId="0" borderId="48" xfId="0" applyFont="1" applyBorder="1" applyAlignment="1">
      <alignment horizontal="center" vertical="center" wrapText="1"/>
    </xf>
    <xf numFmtId="0" fontId="27" fillId="0" borderId="46" xfId="0" applyFont="1" applyBorder="1" applyAlignment="1">
      <alignment horizontal="center" vertical="center" wrapText="1"/>
    </xf>
    <xf numFmtId="0" fontId="27" fillId="0" borderId="49" xfId="0" applyFont="1" applyBorder="1" applyAlignment="1">
      <alignment horizontal="center" vertical="center" wrapText="1"/>
    </xf>
    <xf numFmtId="0" fontId="35" fillId="0" borderId="44" xfId="0" applyFont="1" applyBorder="1" applyAlignment="1">
      <alignment horizontal="center" vertical="center"/>
    </xf>
    <xf numFmtId="0" fontId="35" fillId="0" borderId="45" xfId="0" applyFont="1" applyBorder="1" applyAlignment="1">
      <alignment horizontal="center" vertical="center"/>
    </xf>
    <xf numFmtId="0" fontId="35" fillId="0" borderId="21" xfId="0" applyFont="1" applyBorder="1" applyAlignment="1">
      <alignment horizontal="center" vertical="center"/>
    </xf>
    <xf numFmtId="0" fontId="27" fillId="0" borderId="45" xfId="0" applyFont="1" applyBorder="1" applyAlignment="1">
      <alignment horizontal="center" vertical="center" wrapText="1"/>
    </xf>
    <xf numFmtId="0" fontId="27" fillId="34" borderId="7" xfId="0" applyFont="1" applyFill="1" applyBorder="1" applyAlignment="1">
      <alignment horizontal="distributed" vertical="center" wrapText="1"/>
    </xf>
    <xf numFmtId="0" fontId="27" fillId="34" borderId="5" xfId="0" applyFont="1" applyFill="1" applyBorder="1" applyAlignment="1">
      <alignment horizontal="distributed" vertical="center" wrapText="1"/>
    </xf>
    <xf numFmtId="0" fontId="27" fillId="0" borderId="7" xfId="0" applyFont="1" applyBorder="1" applyAlignment="1">
      <alignment horizontal="center" vertical="center" wrapText="1"/>
    </xf>
    <xf numFmtId="0" fontId="27" fillId="0" borderId="5" xfId="0" applyFont="1" applyBorder="1" applyAlignment="1">
      <alignment horizontal="center" vertical="center" wrapText="1"/>
    </xf>
    <xf numFmtId="0" fontId="27" fillId="0" borderId="4" xfId="0" applyFont="1" applyBorder="1" applyAlignment="1">
      <alignment horizontal="center" vertical="center" wrapText="1"/>
    </xf>
    <xf numFmtId="0" fontId="27" fillId="0" borderId="6" xfId="0" applyFont="1" applyBorder="1" applyAlignment="1">
      <alignment horizontal="center" vertical="center" wrapText="1"/>
    </xf>
    <xf numFmtId="181" fontId="27" fillId="34" borderId="7" xfId="0" applyNumberFormat="1" applyFont="1" applyFill="1" applyBorder="1" applyAlignment="1">
      <alignment vertical="center" shrinkToFit="1"/>
    </xf>
    <xf numFmtId="181" fontId="27" fillId="34" borderId="0" xfId="0" applyNumberFormat="1" applyFont="1" applyFill="1" applyAlignment="1">
      <alignment vertical="center" shrinkToFit="1"/>
    </xf>
    <xf numFmtId="181" fontId="27" fillId="34" borderId="5" xfId="0" applyNumberFormat="1" applyFont="1" applyFill="1" applyBorder="1" applyAlignment="1">
      <alignment vertical="center" shrinkToFit="1"/>
    </xf>
    <xf numFmtId="181" fontId="35" fillId="34" borderId="7" xfId="0" applyNumberFormat="1" applyFont="1" applyFill="1" applyBorder="1" applyAlignment="1">
      <alignment vertical="center" shrinkToFit="1"/>
    </xf>
    <xf numFmtId="181" fontId="35" fillId="34" borderId="0" xfId="0" applyNumberFormat="1" applyFont="1" applyFill="1" applyAlignment="1">
      <alignment vertical="center" shrinkToFit="1"/>
    </xf>
    <xf numFmtId="181" fontId="35" fillId="34" borderId="5" xfId="0" applyNumberFormat="1" applyFont="1" applyFill="1" applyBorder="1" applyAlignment="1">
      <alignment vertical="center" shrinkToFit="1"/>
    </xf>
    <xf numFmtId="176" fontId="35" fillId="34" borderId="7" xfId="0" applyNumberFormat="1" applyFont="1" applyFill="1" applyBorder="1" applyAlignment="1">
      <alignment vertical="center" shrinkToFit="1"/>
    </xf>
    <xf numFmtId="176" fontId="35" fillId="34" borderId="0" xfId="0" applyNumberFormat="1" applyFont="1" applyFill="1" applyAlignment="1">
      <alignment vertical="center" shrinkToFit="1"/>
    </xf>
    <xf numFmtId="176" fontId="35" fillId="34" borderId="5" xfId="0" applyNumberFormat="1" applyFont="1" applyFill="1" applyBorder="1" applyAlignment="1">
      <alignment vertical="center" shrinkToFit="1"/>
    </xf>
    <xf numFmtId="181" fontId="27" fillId="0" borderId="4" xfId="0" applyNumberFormat="1" applyFont="1" applyBorder="1" applyAlignment="1">
      <alignment vertical="center" shrinkToFit="1"/>
    </xf>
    <xf numFmtId="181" fontId="27" fillId="0" borderId="8" xfId="0" applyNumberFormat="1" applyFont="1" applyBorder="1" applyAlignment="1">
      <alignment vertical="center" shrinkToFit="1"/>
    </xf>
    <xf numFmtId="181" fontId="27" fillId="0" borderId="6" xfId="0" applyNumberFormat="1" applyFont="1" applyBorder="1" applyAlignment="1">
      <alignment vertical="center" shrinkToFit="1"/>
    </xf>
    <xf numFmtId="181" fontId="35" fillId="0" borderId="4" xfId="0" applyNumberFormat="1" applyFont="1" applyBorder="1" applyAlignment="1">
      <alignment vertical="center" shrinkToFit="1"/>
    </xf>
    <xf numFmtId="181" fontId="35" fillId="0" borderId="8" xfId="0" applyNumberFormat="1" applyFont="1" applyBorder="1" applyAlignment="1">
      <alignment vertical="center" shrinkToFit="1"/>
    </xf>
    <xf numFmtId="181" fontId="35" fillId="0" borderId="6" xfId="0" applyNumberFormat="1" applyFont="1" applyBorder="1" applyAlignment="1">
      <alignment vertical="center" shrinkToFit="1"/>
    </xf>
    <xf numFmtId="176" fontId="35" fillId="0" borderId="4" xfId="0" applyNumberFormat="1" applyFont="1" applyBorder="1" applyAlignment="1">
      <alignment vertical="center" shrinkToFit="1"/>
    </xf>
    <xf numFmtId="176" fontId="35" fillId="0" borderId="8" xfId="0" applyNumberFormat="1" applyFont="1" applyBorder="1" applyAlignment="1">
      <alignment vertical="center" shrinkToFit="1"/>
    </xf>
    <xf numFmtId="176" fontId="35" fillId="0" borderId="6" xfId="0" applyNumberFormat="1" applyFont="1" applyBorder="1" applyAlignment="1">
      <alignment vertical="center" shrinkToFit="1"/>
    </xf>
    <xf numFmtId="0" fontId="27" fillId="0" borderId="3" xfId="0" applyFont="1" applyBorder="1" applyAlignment="1">
      <alignment horizontal="center" vertical="center"/>
    </xf>
    <xf numFmtId="0" fontId="27" fillId="0" borderId="2" xfId="0" applyFont="1" applyBorder="1" applyAlignment="1">
      <alignment horizontal="center" vertical="center"/>
    </xf>
    <xf numFmtId="0" fontId="35" fillId="0" borderId="33" xfId="0" applyFont="1" applyBorder="1" applyAlignment="1">
      <alignment horizontal="center" vertical="center"/>
    </xf>
    <xf numFmtId="0" fontId="35" fillId="0" borderId="34" xfId="0" applyFont="1" applyBorder="1" applyAlignment="1">
      <alignment horizontal="center" vertical="center"/>
    </xf>
    <xf numFmtId="0" fontId="35" fillId="0" borderId="35" xfId="0" applyFont="1" applyBorder="1" applyAlignment="1">
      <alignment horizontal="center" vertical="center"/>
    </xf>
    <xf numFmtId="0" fontId="35" fillId="0" borderId="36" xfId="0" applyFont="1" applyBorder="1" applyAlignment="1">
      <alignment horizontal="center" vertical="center"/>
    </xf>
    <xf numFmtId="0" fontId="35" fillId="0" borderId="37" xfId="0" applyFont="1" applyBorder="1" applyAlignment="1">
      <alignment horizontal="center" vertical="center"/>
    </xf>
    <xf numFmtId="0" fontId="35" fillId="0" borderId="41" xfId="0" applyFont="1" applyBorder="1" applyAlignment="1">
      <alignment horizontal="center" vertical="center"/>
    </xf>
    <xf numFmtId="0" fontId="35" fillId="0" borderId="42" xfId="0" applyFont="1" applyBorder="1" applyAlignment="1">
      <alignment horizontal="center" vertical="center"/>
    </xf>
    <xf numFmtId="0" fontId="35" fillId="0" borderId="43" xfId="0" applyFont="1" applyBorder="1" applyAlignment="1">
      <alignment horizontal="center" vertical="center"/>
    </xf>
    <xf numFmtId="0" fontId="0" fillId="34" borderId="0" xfId="0" applyFill="1" applyAlignment="1">
      <alignment horizontal="left" vertical="center"/>
    </xf>
    <xf numFmtId="0" fontId="0" fillId="34" borderId="0" xfId="0" applyFill="1" applyAlignment="1">
      <alignment vertical="center" wrapText="1"/>
    </xf>
    <xf numFmtId="0" fontId="44" fillId="0" borderId="75" xfId="0" applyFont="1" applyBorder="1" applyAlignment="1">
      <alignment horizontal="left" vertical="center"/>
    </xf>
    <xf numFmtId="0" fontId="35" fillId="0" borderId="76" xfId="0" applyFont="1" applyBorder="1" applyAlignment="1">
      <alignment horizontal="center" vertical="center" wrapText="1"/>
    </xf>
    <xf numFmtId="0" fontId="35" fillId="0" borderId="77" xfId="0" applyFont="1" applyBorder="1" applyAlignment="1">
      <alignment horizontal="center" vertical="center" wrapText="1"/>
    </xf>
    <xf numFmtId="0" fontId="35" fillId="34" borderId="25" xfId="0" applyFont="1" applyFill="1" applyBorder="1" applyAlignment="1">
      <alignment vertical="center" wrapText="1"/>
    </xf>
    <xf numFmtId="0" fontId="35" fillId="34" borderId="26" xfId="0" applyFont="1" applyFill="1" applyBorder="1" applyAlignment="1">
      <alignment vertical="center" wrapText="1"/>
    </xf>
    <xf numFmtId="0" fontId="35" fillId="34" borderId="27" xfId="0" applyFont="1" applyFill="1" applyBorder="1" applyAlignment="1">
      <alignment vertical="center" wrapText="1"/>
    </xf>
    <xf numFmtId="0" fontId="35" fillId="34" borderId="9" xfId="0" applyFont="1" applyFill="1" applyBorder="1" applyAlignment="1">
      <alignment vertical="center" wrapText="1"/>
    </xf>
    <xf numFmtId="0" fontId="35" fillId="34" borderId="0" xfId="0" applyFont="1" applyFill="1" applyAlignment="1">
      <alignment vertical="center" wrapText="1"/>
    </xf>
    <xf numFmtId="0" fontId="35" fillId="34" borderId="18" xfId="0" applyFont="1" applyFill="1" applyBorder="1" applyAlignment="1">
      <alignment vertical="center" wrapText="1"/>
    </xf>
    <xf numFmtId="0" fontId="35" fillId="34" borderId="19" xfId="0" applyFont="1" applyFill="1" applyBorder="1" applyAlignment="1">
      <alignment vertical="center" wrapText="1"/>
    </xf>
    <xf numFmtId="0" fontId="35" fillId="34" borderId="32" xfId="0" applyFont="1" applyFill="1" applyBorder="1" applyAlignment="1">
      <alignment vertical="center" wrapText="1"/>
    </xf>
    <xf numFmtId="0" fontId="35" fillId="34" borderId="23" xfId="0" applyFont="1" applyFill="1" applyBorder="1" applyAlignment="1">
      <alignment vertical="center" wrapText="1"/>
    </xf>
    <xf numFmtId="0" fontId="48" fillId="0" borderId="29" xfId="0" applyFont="1" applyBorder="1" applyAlignment="1">
      <alignment horizontal="center" vertical="center" shrinkToFit="1"/>
    </xf>
    <xf numFmtId="0" fontId="48" fillId="0" borderId="22" xfId="0" applyFont="1" applyBorder="1" applyAlignment="1">
      <alignment horizontal="center" vertical="center" shrinkToFit="1"/>
    </xf>
    <xf numFmtId="0" fontId="27" fillId="0" borderId="9" xfId="0" applyFont="1" applyBorder="1" applyAlignment="1">
      <alignment vertical="center" wrapText="1"/>
    </xf>
    <xf numFmtId="0" fontId="27" fillId="0" borderId="18" xfId="0" applyFont="1" applyBorder="1" applyAlignment="1">
      <alignment vertical="center" wrapText="1"/>
    </xf>
    <xf numFmtId="0" fontId="27" fillId="0" borderId="31" xfId="0" applyFont="1" applyBorder="1" applyAlignment="1">
      <alignment vertical="center" wrapText="1"/>
    </xf>
    <xf numFmtId="0" fontId="27" fillId="0" borderId="3" xfId="0" applyFont="1" applyBorder="1" applyAlignment="1">
      <alignment horizontal="center" vertical="center" wrapText="1"/>
    </xf>
    <xf numFmtId="0" fontId="52" fillId="0" borderId="1" xfId="0" applyFont="1" applyBorder="1" applyAlignment="1">
      <alignment horizontal="center" vertical="center" wrapText="1"/>
    </xf>
    <xf numFmtId="0" fontId="27" fillId="0" borderId="2" xfId="0" applyFont="1" applyBorder="1" applyAlignment="1">
      <alignment horizontal="center" vertical="center" wrapText="1"/>
    </xf>
    <xf numFmtId="0" fontId="35" fillId="0" borderId="3" xfId="0" applyFont="1" applyBorder="1" applyAlignment="1">
      <alignment horizontal="center" vertical="center" wrapText="1"/>
    </xf>
    <xf numFmtId="0" fontId="35" fillId="0" borderId="1" xfId="0" applyFont="1" applyBorder="1" applyAlignment="1">
      <alignment horizontal="center" vertical="center" wrapText="1"/>
    </xf>
    <xf numFmtId="0" fontId="35" fillId="0" borderId="2" xfId="0" applyFont="1" applyBorder="1" applyAlignment="1">
      <alignment horizontal="center" vertical="center" wrapText="1"/>
    </xf>
    <xf numFmtId="0" fontId="27" fillId="0" borderId="41" xfId="0" applyFont="1" applyBorder="1" applyAlignment="1">
      <alignment horizontal="center" vertical="center" wrapText="1"/>
    </xf>
    <xf numFmtId="0" fontId="27" fillId="0" borderId="42" xfId="0" applyFont="1" applyBorder="1" applyAlignment="1">
      <alignment horizontal="center" vertical="center" wrapText="1"/>
    </xf>
    <xf numFmtId="0" fontId="27" fillId="0" borderId="43" xfId="0" applyFont="1" applyBorder="1" applyAlignment="1">
      <alignment horizontal="center" vertical="center" wrapText="1"/>
    </xf>
    <xf numFmtId="0" fontId="27" fillId="0" borderId="16" xfId="0" applyFont="1" applyBorder="1" applyAlignment="1">
      <alignment horizontal="center" vertical="center" wrapText="1"/>
    </xf>
    <xf numFmtId="0" fontId="27" fillId="0" borderId="17" xfId="0" applyFont="1" applyBorder="1" applyAlignment="1">
      <alignment horizontal="center" vertical="center" wrapText="1"/>
    </xf>
    <xf numFmtId="0" fontId="27" fillId="0" borderId="14" xfId="0" applyFont="1" applyBorder="1" applyAlignment="1">
      <alignment horizontal="center" vertical="center" wrapText="1"/>
    </xf>
    <xf numFmtId="0" fontId="27" fillId="0" borderId="15" xfId="0" applyFont="1" applyBorder="1" applyAlignment="1">
      <alignment horizontal="center" vertical="center" wrapText="1"/>
    </xf>
    <xf numFmtId="0" fontId="27" fillId="0" borderId="11" xfId="0" applyFont="1" applyBorder="1" applyAlignment="1">
      <alignment horizontal="center" vertical="center" wrapText="1"/>
    </xf>
    <xf numFmtId="0" fontId="27" fillId="0" borderId="10" xfId="0" applyFont="1" applyBorder="1" applyAlignment="1">
      <alignment horizontal="center" vertical="center" wrapText="1"/>
    </xf>
    <xf numFmtId="0" fontId="51" fillId="0" borderId="14" xfId="0" applyFont="1" applyBorder="1" applyAlignment="1">
      <alignment horizontal="center" vertical="center" wrapText="1"/>
    </xf>
    <xf numFmtId="0" fontId="51" fillId="0" borderId="15" xfId="0" applyFont="1" applyBorder="1" applyAlignment="1">
      <alignment horizontal="center" vertical="center" wrapText="1"/>
    </xf>
    <xf numFmtId="0" fontId="33" fillId="34" borderId="0" xfId="0" applyFont="1" applyFill="1" applyAlignment="1">
      <alignment vertical="center" wrapText="1"/>
    </xf>
    <xf numFmtId="0" fontId="8" fillId="0" borderId="0" xfId="0" applyFont="1" applyAlignment="1">
      <alignment vertical="center" wrapText="1"/>
    </xf>
    <xf numFmtId="0" fontId="8" fillId="0" borderId="0" xfId="0" applyFont="1" applyAlignment="1">
      <alignment vertical="top" wrapText="1"/>
    </xf>
    <xf numFmtId="0" fontId="8" fillId="0" borderId="0" xfId="0" applyFont="1">
      <alignment vertical="center"/>
    </xf>
    <xf numFmtId="177" fontId="8" fillId="34" borderId="0" xfId="0" applyNumberFormat="1" applyFont="1" applyFill="1" applyAlignment="1">
      <alignment horizontal="right" vertical="center" shrinkToFit="1"/>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2" xr:uid="{00000000-0005-0000-0000-00002900000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10</xdr:col>
      <xdr:colOff>63501</xdr:colOff>
      <xdr:row>8</xdr:row>
      <xdr:rowOff>137584</xdr:rowOff>
    </xdr:from>
    <xdr:to>
      <xdr:col>14</xdr:col>
      <xdr:colOff>656168</xdr:colOff>
      <xdr:row>18</xdr:row>
      <xdr:rowOff>74084</xdr:rowOff>
    </xdr:to>
    <xdr:sp macro="" textlink="">
      <xdr:nvSpPr>
        <xdr:cNvPr id="2" name="左矢印 1">
          <a:extLst>
            <a:ext uri="{FF2B5EF4-FFF2-40B4-BE49-F238E27FC236}">
              <a16:creationId xmlns:a16="http://schemas.microsoft.com/office/drawing/2014/main" id="{00000000-0008-0000-0100-000002000000}"/>
            </a:ext>
          </a:extLst>
        </xdr:cNvPr>
        <xdr:cNvSpPr/>
      </xdr:nvSpPr>
      <xdr:spPr bwMode="auto">
        <a:xfrm>
          <a:off x="5979584" y="1576917"/>
          <a:ext cx="3344334" cy="1735667"/>
        </a:xfrm>
        <a:prstGeom prst="leftArrow">
          <a:avLst/>
        </a:prstGeom>
        <a:solidFill>
          <a:srgbClr val="FF7C8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1100"/>
            <a:t>厚生労働本省にて明許繰越を行った事業については、「令和　年度医療施設等施設整備費補助金」の後に「（令和　年度からの繰越分）」と明記</a:t>
          </a:r>
          <a:endParaRPr kumimoji="1" lang="en-US" altLang="ja-JP" sz="1100"/>
        </a:p>
        <a:p>
          <a:pPr algn="l">
            <a:lnSpc>
              <a:spcPts val="1200"/>
            </a:lnSpc>
          </a:pPr>
          <a:r>
            <a:rPr kumimoji="1" lang="ja-JP" altLang="en-US" sz="1100"/>
            <a:t>すること。</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3171825</xdr:colOff>
      <xdr:row>7</xdr:row>
      <xdr:rowOff>152400</xdr:rowOff>
    </xdr:from>
    <xdr:to>
      <xdr:col>4</xdr:col>
      <xdr:colOff>583407</xdr:colOff>
      <xdr:row>14</xdr:row>
      <xdr:rowOff>2381</xdr:rowOff>
    </xdr:to>
    <xdr:sp macro="" textlink="">
      <xdr:nvSpPr>
        <xdr:cNvPr id="2" name="角丸四角形 1">
          <a:extLst>
            <a:ext uri="{FF2B5EF4-FFF2-40B4-BE49-F238E27FC236}">
              <a16:creationId xmlns:a16="http://schemas.microsoft.com/office/drawing/2014/main" id="{00000000-0008-0000-0D00-000002000000}"/>
            </a:ext>
          </a:extLst>
        </xdr:cNvPr>
        <xdr:cNvSpPr/>
      </xdr:nvSpPr>
      <xdr:spPr>
        <a:xfrm>
          <a:off x="3857625" y="1352550"/>
          <a:ext cx="4869657" cy="1393031"/>
        </a:xfrm>
        <a:prstGeom prst="roundRect">
          <a:avLst/>
        </a:prstGeom>
        <a:solidFill>
          <a:schemeClr val="accent2">
            <a:lumMod val="40000"/>
            <a:lumOff val="6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u="sng">
              <a:solidFill>
                <a:srgbClr val="FF0000"/>
              </a:solidFill>
            </a:rPr>
            <a:t>このシートは削除しないでください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57150</xdr:colOff>
      <xdr:row>14</xdr:row>
      <xdr:rowOff>47625</xdr:rowOff>
    </xdr:from>
    <xdr:to>
      <xdr:col>9</xdr:col>
      <xdr:colOff>361950</xdr:colOff>
      <xdr:row>36</xdr:row>
      <xdr:rowOff>161925</xdr:rowOff>
    </xdr:to>
    <xdr:sp macro="" textlink="">
      <xdr:nvSpPr>
        <xdr:cNvPr id="18449" name="右中かっこ 2">
          <a:extLst>
            <a:ext uri="{FF2B5EF4-FFF2-40B4-BE49-F238E27FC236}">
              <a16:creationId xmlns:a16="http://schemas.microsoft.com/office/drawing/2014/main" id="{00000000-0008-0000-0300-000011480000}"/>
            </a:ext>
          </a:extLst>
        </xdr:cNvPr>
        <xdr:cNvSpPr>
          <a:spLocks/>
        </xdr:cNvSpPr>
      </xdr:nvSpPr>
      <xdr:spPr bwMode="auto">
        <a:xfrm>
          <a:off x="6962775" y="2724150"/>
          <a:ext cx="304800" cy="4000500"/>
        </a:xfrm>
        <a:prstGeom prst="rightBrace">
          <a:avLst>
            <a:gd name="adj1" fmla="val 8325"/>
            <a:gd name="adj2" fmla="val 50000"/>
          </a:avLst>
        </a:prstGeom>
        <a:noFill/>
        <a:ln w="9525" algn="ctr">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409575</xdr:colOff>
      <xdr:row>9</xdr:row>
      <xdr:rowOff>161925</xdr:rowOff>
    </xdr:from>
    <xdr:to>
      <xdr:col>15</xdr:col>
      <xdr:colOff>307477</xdr:colOff>
      <xdr:row>19</xdr:row>
      <xdr:rowOff>119716</xdr:rowOff>
    </xdr:to>
    <xdr:sp macro="" textlink="">
      <xdr:nvSpPr>
        <xdr:cNvPr id="2" name="左矢印 1">
          <a:extLst>
            <a:ext uri="{FF2B5EF4-FFF2-40B4-BE49-F238E27FC236}">
              <a16:creationId xmlns:a16="http://schemas.microsoft.com/office/drawing/2014/main" id="{65D7856D-5BED-4877-ADDE-56AF961CA429}"/>
            </a:ext>
          </a:extLst>
        </xdr:cNvPr>
        <xdr:cNvSpPr/>
      </xdr:nvSpPr>
      <xdr:spPr bwMode="auto">
        <a:xfrm>
          <a:off x="6315075" y="1771650"/>
          <a:ext cx="3326902" cy="1729441"/>
        </a:xfrm>
        <a:prstGeom prst="leftArrow">
          <a:avLst/>
        </a:prstGeom>
        <a:solidFill>
          <a:srgbClr val="FF7C8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1100"/>
            <a:t>厚生労働本省にて明許繰越を行った事業については、「令和　年度医療施設等施設整備費補助金」の後に「（令和　年度からの繰越分）」と明記</a:t>
          </a:r>
          <a:endParaRPr kumimoji="1" lang="en-US" altLang="ja-JP" sz="1100"/>
        </a:p>
        <a:p>
          <a:pPr algn="l">
            <a:lnSpc>
              <a:spcPts val="1200"/>
            </a:lnSpc>
          </a:pPr>
          <a:r>
            <a:rPr kumimoji="1" lang="ja-JP" altLang="en-US" sz="1100"/>
            <a:t>すること。</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276225</xdr:colOff>
      <xdr:row>27</xdr:row>
      <xdr:rowOff>47625</xdr:rowOff>
    </xdr:from>
    <xdr:to>
      <xdr:col>4</xdr:col>
      <xdr:colOff>209550</xdr:colOff>
      <xdr:row>27</xdr:row>
      <xdr:rowOff>47625</xdr:rowOff>
    </xdr:to>
    <xdr:cxnSp macro="">
      <xdr:nvCxnSpPr>
        <xdr:cNvPr id="23986" name="AutoShape 2">
          <a:extLst>
            <a:ext uri="{FF2B5EF4-FFF2-40B4-BE49-F238E27FC236}">
              <a16:creationId xmlns:a16="http://schemas.microsoft.com/office/drawing/2014/main" id="{00000000-0008-0000-0500-0000B25D0000}"/>
            </a:ext>
          </a:extLst>
        </xdr:cNvPr>
        <xdr:cNvCxnSpPr>
          <a:cxnSpLocks noChangeShapeType="1"/>
        </xdr:cNvCxnSpPr>
      </xdr:nvCxnSpPr>
      <xdr:spPr bwMode="auto">
        <a:xfrm flipV="1">
          <a:off x="2057400" y="4762500"/>
          <a:ext cx="752475" cy="0"/>
        </a:xfrm>
        <a:prstGeom prst="straightConnector1">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3</xdr:col>
      <xdr:colOff>504825</xdr:colOff>
      <xdr:row>32</xdr:row>
      <xdr:rowOff>57150</xdr:rowOff>
    </xdr:from>
    <xdr:to>
      <xdr:col>3</xdr:col>
      <xdr:colOff>409575</xdr:colOff>
      <xdr:row>32</xdr:row>
      <xdr:rowOff>57150</xdr:rowOff>
    </xdr:to>
    <xdr:cxnSp macro="">
      <xdr:nvCxnSpPr>
        <xdr:cNvPr id="23987" name="AutoShape 5">
          <a:extLst>
            <a:ext uri="{FF2B5EF4-FFF2-40B4-BE49-F238E27FC236}">
              <a16:creationId xmlns:a16="http://schemas.microsoft.com/office/drawing/2014/main" id="{00000000-0008-0000-0500-0000B35D0000}"/>
            </a:ext>
          </a:extLst>
        </xdr:cNvPr>
        <xdr:cNvCxnSpPr>
          <a:cxnSpLocks noChangeShapeType="1"/>
        </xdr:cNvCxnSpPr>
      </xdr:nvCxnSpPr>
      <xdr:spPr bwMode="auto">
        <a:xfrm>
          <a:off x="2600325" y="5810250"/>
          <a:ext cx="0" cy="0"/>
        </a:xfrm>
        <a:prstGeom prst="straightConnector1">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4</xdr:col>
      <xdr:colOff>257175</xdr:colOff>
      <xdr:row>29</xdr:row>
      <xdr:rowOff>47625</xdr:rowOff>
    </xdr:from>
    <xdr:to>
      <xdr:col>6</xdr:col>
      <xdr:colOff>190500</xdr:colOff>
      <xdr:row>29</xdr:row>
      <xdr:rowOff>57150</xdr:rowOff>
    </xdr:to>
    <xdr:cxnSp macro="">
      <xdr:nvCxnSpPr>
        <xdr:cNvPr id="23988" name="AutoShape 2">
          <a:extLst>
            <a:ext uri="{FF2B5EF4-FFF2-40B4-BE49-F238E27FC236}">
              <a16:creationId xmlns:a16="http://schemas.microsoft.com/office/drawing/2014/main" id="{00000000-0008-0000-0500-0000B45D0000}"/>
            </a:ext>
          </a:extLst>
        </xdr:cNvPr>
        <xdr:cNvCxnSpPr>
          <a:cxnSpLocks noChangeShapeType="1"/>
        </xdr:cNvCxnSpPr>
      </xdr:nvCxnSpPr>
      <xdr:spPr bwMode="auto">
        <a:xfrm flipV="1">
          <a:off x="2857500" y="5162550"/>
          <a:ext cx="752475" cy="9525"/>
        </a:xfrm>
        <a:prstGeom prst="straightConnector1">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6</xdr:col>
      <xdr:colOff>209550</xdr:colOff>
      <xdr:row>31</xdr:row>
      <xdr:rowOff>57150</xdr:rowOff>
    </xdr:from>
    <xdr:to>
      <xdr:col>7</xdr:col>
      <xdr:colOff>257175</xdr:colOff>
      <xdr:row>31</xdr:row>
      <xdr:rowOff>57150</xdr:rowOff>
    </xdr:to>
    <xdr:cxnSp macro="">
      <xdr:nvCxnSpPr>
        <xdr:cNvPr id="23989" name="AutoShape 2">
          <a:extLst>
            <a:ext uri="{FF2B5EF4-FFF2-40B4-BE49-F238E27FC236}">
              <a16:creationId xmlns:a16="http://schemas.microsoft.com/office/drawing/2014/main" id="{00000000-0008-0000-0500-0000B55D0000}"/>
            </a:ext>
          </a:extLst>
        </xdr:cNvPr>
        <xdr:cNvCxnSpPr>
          <a:cxnSpLocks noChangeShapeType="1"/>
        </xdr:cNvCxnSpPr>
      </xdr:nvCxnSpPr>
      <xdr:spPr bwMode="auto">
        <a:xfrm>
          <a:off x="3629025" y="5581650"/>
          <a:ext cx="457200" cy="0"/>
        </a:xfrm>
        <a:prstGeom prst="straightConnector1">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7</xdr:col>
      <xdr:colOff>257175</xdr:colOff>
      <xdr:row>33</xdr:row>
      <xdr:rowOff>57150</xdr:rowOff>
    </xdr:from>
    <xdr:to>
      <xdr:col>8</xdr:col>
      <xdr:colOff>276225</xdr:colOff>
      <xdr:row>33</xdr:row>
      <xdr:rowOff>57150</xdr:rowOff>
    </xdr:to>
    <xdr:cxnSp macro="">
      <xdr:nvCxnSpPr>
        <xdr:cNvPr id="23990" name="AutoShape 2">
          <a:extLst>
            <a:ext uri="{FF2B5EF4-FFF2-40B4-BE49-F238E27FC236}">
              <a16:creationId xmlns:a16="http://schemas.microsoft.com/office/drawing/2014/main" id="{00000000-0008-0000-0500-0000B65D0000}"/>
            </a:ext>
          </a:extLst>
        </xdr:cNvPr>
        <xdr:cNvCxnSpPr>
          <a:cxnSpLocks noChangeShapeType="1"/>
        </xdr:cNvCxnSpPr>
      </xdr:nvCxnSpPr>
      <xdr:spPr bwMode="auto">
        <a:xfrm>
          <a:off x="4086225" y="5981700"/>
          <a:ext cx="428625" cy="0"/>
        </a:xfrm>
        <a:prstGeom prst="straightConnector1">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8</xdr:col>
      <xdr:colOff>285750</xdr:colOff>
      <xdr:row>35</xdr:row>
      <xdr:rowOff>57150</xdr:rowOff>
    </xdr:from>
    <xdr:to>
      <xdr:col>10</xdr:col>
      <xdr:colOff>342900</xdr:colOff>
      <xdr:row>35</xdr:row>
      <xdr:rowOff>57150</xdr:rowOff>
    </xdr:to>
    <xdr:cxnSp macro="">
      <xdr:nvCxnSpPr>
        <xdr:cNvPr id="23991" name="AutoShape 2">
          <a:extLst>
            <a:ext uri="{FF2B5EF4-FFF2-40B4-BE49-F238E27FC236}">
              <a16:creationId xmlns:a16="http://schemas.microsoft.com/office/drawing/2014/main" id="{00000000-0008-0000-0500-0000B75D0000}"/>
            </a:ext>
          </a:extLst>
        </xdr:cNvPr>
        <xdr:cNvCxnSpPr>
          <a:cxnSpLocks noChangeShapeType="1"/>
        </xdr:cNvCxnSpPr>
      </xdr:nvCxnSpPr>
      <xdr:spPr bwMode="auto">
        <a:xfrm>
          <a:off x="4524375" y="6391275"/>
          <a:ext cx="876300" cy="0"/>
        </a:xfrm>
        <a:prstGeom prst="straightConnector1">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2</xdr:col>
      <xdr:colOff>276225</xdr:colOff>
      <xdr:row>27</xdr:row>
      <xdr:rowOff>114300</xdr:rowOff>
    </xdr:from>
    <xdr:to>
      <xdr:col>4</xdr:col>
      <xdr:colOff>209550</xdr:colOff>
      <xdr:row>27</xdr:row>
      <xdr:rowOff>114300</xdr:rowOff>
    </xdr:to>
    <xdr:cxnSp macro="">
      <xdr:nvCxnSpPr>
        <xdr:cNvPr id="23992" name="AutoShape 2">
          <a:extLst>
            <a:ext uri="{FF2B5EF4-FFF2-40B4-BE49-F238E27FC236}">
              <a16:creationId xmlns:a16="http://schemas.microsoft.com/office/drawing/2014/main" id="{00000000-0008-0000-0500-0000B85D0000}"/>
            </a:ext>
          </a:extLst>
        </xdr:cNvPr>
        <xdr:cNvCxnSpPr>
          <a:cxnSpLocks noChangeShapeType="1"/>
        </xdr:cNvCxnSpPr>
      </xdr:nvCxnSpPr>
      <xdr:spPr bwMode="auto">
        <a:xfrm>
          <a:off x="2057400" y="4829175"/>
          <a:ext cx="752475" cy="0"/>
        </a:xfrm>
        <a:prstGeom prst="straightConnector1">
          <a:avLst/>
        </a:prstGeom>
        <a:noFill/>
        <a:ln w="9525">
          <a:solidFill>
            <a:srgbClr val="000000"/>
          </a:solidFill>
          <a:prstDash val="sysDash"/>
          <a:round/>
          <a:headEnd/>
          <a:tailEnd/>
        </a:ln>
        <a:extLst>
          <a:ext uri="{909E8E84-426E-40DD-AFC4-6F175D3DCCD1}">
            <a14:hiddenFill xmlns:a14="http://schemas.microsoft.com/office/drawing/2010/main">
              <a:noFill/>
            </a14:hiddenFill>
          </a:ext>
        </a:extLst>
      </xdr:spPr>
    </xdr:cxnSp>
    <xdr:clientData/>
  </xdr:twoCellAnchor>
  <xdr:twoCellAnchor>
    <xdr:from>
      <xdr:col>4</xdr:col>
      <xdr:colOff>257175</xdr:colOff>
      <xdr:row>29</xdr:row>
      <xdr:rowOff>114300</xdr:rowOff>
    </xdr:from>
    <xdr:to>
      <xdr:col>6</xdr:col>
      <xdr:colOff>190500</xdr:colOff>
      <xdr:row>29</xdr:row>
      <xdr:rowOff>114300</xdr:rowOff>
    </xdr:to>
    <xdr:cxnSp macro="">
      <xdr:nvCxnSpPr>
        <xdr:cNvPr id="23993" name="AutoShape 2">
          <a:extLst>
            <a:ext uri="{FF2B5EF4-FFF2-40B4-BE49-F238E27FC236}">
              <a16:creationId xmlns:a16="http://schemas.microsoft.com/office/drawing/2014/main" id="{00000000-0008-0000-0500-0000B95D0000}"/>
            </a:ext>
          </a:extLst>
        </xdr:cNvPr>
        <xdr:cNvCxnSpPr>
          <a:cxnSpLocks noChangeShapeType="1"/>
        </xdr:cNvCxnSpPr>
      </xdr:nvCxnSpPr>
      <xdr:spPr bwMode="auto">
        <a:xfrm flipV="1">
          <a:off x="2857500" y="5229225"/>
          <a:ext cx="752475" cy="0"/>
        </a:xfrm>
        <a:prstGeom prst="straightConnector1">
          <a:avLst/>
        </a:prstGeom>
        <a:noFill/>
        <a:ln w="9525">
          <a:solidFill>
            <a:srgbClr val="000000"/>
          </a:solidFill>
          <a:prstDash val="sysDash"/>
          <a:round/>
          <a:headEnd/>
          <a:tailEnd/>
        </a:ln>
        <a:extLst>
          <a:ext uri="{909E8E84-426E-40DD-AFC4-6F175D3DCCD1}">
            <a14:hiddenFill xmlns:a14="http://schemas.microsoft.com/office/drawing/2010/main">
              <a:noFill/>
            </a14:hiddenFill>
          </a:ext>
        </a:extLst>
      </xdr:spPr>
    </xdr:cxnSp>
    <xdr:clientData/>
  </xdr:twoCellAnchor>
  <xdr:twoCellAnchor>
    <xdr:from>
      <xdr:col>6</xdr:col>
      <xdr:colOff>209550</xdr:colOff>
      <xdr:row>31</xdr:row>
      <xdr:rowOff>133350</xdr:rowOff>
    </xdr:from>
    <xdr:to>
      <xdr:col>7</xdr:col>
      <xdr:colOff>266700</xdr:colOff>
      <xdr:row>31</xdr:row>
      <xdr:rowOff>133350</xdr:rowOff>
    </xdr:to>
    <xdr:cxnSp macro="">
      <xdr:nvCxnSpPr>
        <xdr:cNvPr id="23994" name="AutoShape 2">
          <a:extLst>
            <a:ext uri="{FF2B5EF4-FFF2-40B4-BE49-F238E27FC236}">
              <a16:creationId xmlns:a16="http://schemas.microsoft.com/office/drawing/2014/main" id="{00000000-0008-0000-0500-0000BA5D0000}"/>
            </a:ext>
          </a:extLst>
        </xdr:cNvPr>
        <xdr:cNvCxnSpPr>
          <a:cxnSpLocks noChangeShapeType="1"/>
        </xdr:cNvCxnSpPr>
      </xdr:nvCxnSpPr>
      <xdr:spPr bwMode="auto">
        <a:xfrm>
          <a:off x="3629025" y="5657850"/>
          <a:ext cx="466725" cy="0"/>
        </a:xfrm>
        <a:prstGeom prst="straightConnector1">
          <a:avLst/>
        </a:prstGeom>
        <a:noFill/>
        <a:ln w="9525">
          <a:solidFill>
            <a:srgbClr val="000000"/>
          </a:solidFill>
          <a:prstDash val="sysDash"/>
          <a:round/>
          <a:headEnd/>
          <a:tailEnd/>
        </a:ln>
        <a:extLst>
          <a:ext uri="{909E8E84-426E-40DD-AFC4-6F175D3DCCD1}">
            <a14:hiddenFill xmlns:a14="http://schemas.microsoft.com/office/drawing/2010/main">
              <a:noFill/>
            </a14:hiddenFill>
          </a:ext>
        </a:extLst>
      </xdr:spPr>
    </xdr:cxnSp>
    <xdr:clientData/>
  </xdr:twoCellAnchor>
  <xdr:twoCellAnchor>
    <xdr:from>
      <xdr:col>7</xdr:col>
      <xdr:colOff>276225</xdr:colOff>
      <xdr:row>33</xdr:row>
      <xdr:rowOff>133350</xdr:rowOff>
    </xdr:from>
    <xdr:to>
      <xdr:col>8</xdr:col>
      <xdr:colOff>295275</xdr:colOff>
      <xdr:row>33</xdr:row>
      <xdr:rowOff>133350</xdr:rowOff>
    </xdr:to>
    <xdr:cxnSp macro="">
      <xdr:nvCxnSpPr>
        <xdr:cNvPr id="23995" name="AutoShape 2">
          <a:extLst>
            <a:ext uri="{FF2B5EF4-FFF2-40B4-BE49-F238E27FC236}">
              <a16:creationId xmlns:a16="http://schemas.microsoft.com/office/drawing/2014/main" id="{00000000-0008-0000-0500-0000BB5D0000}"/>
            </a:ext>
          </a:extLst>
        </xdr:cNvPr>
        <xdr:cNvCxnSpPr>
          <a:cxnSpLocks noChangeShapeType="1"/>
        </xdr:cNvCxnSpPr>
      </xdr:nvCxnSpPr>
      <xdr:spPr bwMode="auto">
        <a:xfrm>
          <a:off x="4105275" y="6057900"/>
          <a:ext cx="428625" cy="0"/>
        </a:xfrm>
        <a:prstGeom prst="straightConnector1">
          <a:avLst/>
        </a:prstGeom>
        <a:noFill/>
        <a:ln w="9525">
          <a:solidFill>
            <a:srgbClr val="000000"/>
          </a:solidFill>
          <a:prstDash val="sysDash"/>
          <a:round/>
          <a:headEnd/>
          <a:tailEnd/>
        </a:ln>
        <a:extLst>
          <a:ext uri="{909E8E84-426E-40DD-AFC4-6F175D3DCCD1}">
            <a14:hiddenFill xmlns:a14="http://schemas.microsoft.com/office/drawing/2010/main">
              <a:noFill/>
            </a14:hiddenFill>
          </a:ext>
        </a:extLst>
      </xdr:spPr>
    </xdr:cxnSp>
    <xdr:clientData/>
  </xdr:twoCellAnchor>
  <xdr:twoCellAnchor>
    <xdr:from>
      <xdr:col>8</xdr:col>
      <xdr:colOff>295275</xdr:colOff>
      <xdr:row>35</xdr:row>
      <xdr:rowOff>123825</xdr:rowOff>
    </xdr:from>
    <xdr:to>
      <xdr:col>11</xdr:col>
      <xdr:colOff>390525</xdr:colOff>
      <xdr:row>35</xdr:row>
      <xdr:rowOff>123825</xdr:rowOff>
    </xdr:to>
    <xdr:cxnSp macro="">
      <xdr:nvCxnSpPr>
        <xdr:cNvPr id="23996" name="AutoShape 2">
          <a:extLst>
            <a:ext uri="{FF2B5EF4-FFF2-40B4-BE49-F238E27FC236}">
              <a16:creationId xmlns:a16="http://schemas.microsoft.com/office/drawing/2014/main" id="{00000000-0008-0000-0500-0000BC5D0000}"/>
            </a:ext>
          </a:extLst>
        </xdr:cNvPr>
        <xdr:cNvCxnSpPr>
          <a:cxnSpLocks noChangeShapeType="1"/>
        </xdr:cNvCxnSpPr>
      </xdr:nvCxnSpPr>
      <xdr:spPr bwMode="auto">
        <a:xfrm>
          <a:off x="4533900" y="6457950"/>
          <a:ext cx="1323975" cy="0"/>
        </a:xfrm>
        <a:prstGeom prst="straightConnector1">
          <a:avLst/>
        </a:prstGeom>
        <a:noFill/>
        <a:ln w="9525">
          <a:solidFill>
            <a:srgbClr val="000000"/>
          </a:solidFill>
          <a:prstDash val="sysDash"/>
          <a:round/>
          <a:headEnd/>
          <a:tailEnd/>
        </a:ln>
        <a:extLst>
          <a:ext uri="{909E8E84-426E-40DD-AFC4-6F175D3DCCD1}">
            <a14:hiddenFill xmlns:a14="http://schemas.microsoft.com/office/drawing/2010/main">
              <a:noFill/>
            </a14:hiddenFill>
          </a:ext>
        </a:extLst>
      </xdr:spPr>
    </xdr:cxnSp>
    <xdr:clientData/>
  </xdr:twoCellAnchor>
  <xdr:oneCellAnchor>
    <xdr:from>
      <xdr:col>4</xdr:col>
      <xdr:colOff>185487</xdr:colOff>
      <xdr:row>26</xdr:row>
      <xdr:rowOff>110291</xdr:rowOff>
    </xdr:from>
    <xdr:ext cx="501316" cy="275717"/>
    <xdr:sp macro="" textlink="">
      <xdr:nvSpPr>
        <xdr:cNvPr id="26" name="テキスト ボックス 25">
          <a:extLst>
            <a:ext uri="{FF2B5EF4-FFF2-40B4-BE49-F238E27FC236}">
              <a16:creationId xmlns:a16="http://schemas.microsoft.com/office/drawing/2014/main" id="{00000000-0008-0000-0500-00001A000000}"/>
            </a:ext>
          </a:extLst>
        </xdr:cNvPr>
        <xdr:cNvSpPr txBox="1"/>
      </xdr:nvSpPr>
      <xdr:spPr>
        <a:xfrm>
          <a:off x="2792329" y="4852738"/>
          <a:ext cx="50131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1100">
              <a:latin typeface="+mn-ea"/>
              <a:ea typeface="+mn-ea"/>
            </a:rPr>
            <a:t>100%</a:t>
          </a:r>
          <a:endParaRPr kumimoji="1" lang="ja-JP" altLang="en-US" sz="1100">
            <a:latin typeface="+mn-ea"/>
            <a:ea typeface="+mn-ea"/>
          </a:endParaRPr>
        </a:p>
      </xdr:txBody>
    </xdr:sp>
    <xdr:clientData/>
  </xdr:oneCellAnchor>
  <xdr:oneCellAnchor>
    <xdr:from>
      <xdr:col>6</xdr:col>
      <xdr:colOff>165434</xdr:colOff>
      <xdr:row>28</xdr:row>
      <xdr:rowOff>105276</xdr:rowOff>
    </xdr:from>
    <xdr:ext cx="501316" cy="275717"/>
    <xdr:sp macro="" textlink="">
      <xdr:nvSpPr>
        <xdr:cNvPr id="32" name="テキスト ボックス 31">
          <a:extLst>
            <a:ext uri="{FF2B5EF4-FFF2-40B4-BE49-F238E27FC236}">
              <a16:creationId xmlns:a16="http://schemas.microsoft.com/office/drawing/2014/main" id="{00000000-0008-0000-0500-000020000000}"/>
            </a:ext>
          </a:extLst>
        </xdr:cNvPr>
        <xdr:cNvSpPr txBox="1"/>
      </xdr:nvSpPr>
      <xdr:spPr>
        <a:xfrm>
          <a:off x="3594434" y="5188618"/>
          <a:ext cx="50131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1100">
              <a:latin typeface="+mn-ea"/>
              <a:ea typeface="+mn-ea"/>
            </a:rPr>
            <a:t>100%</a:t>
          </a:r>
          <a:endParaRPr kumimoji="1" lang="ja-JP" altLang="en-US" sz="1100">
            <a:latin typeface="+mn-ea"/>
            <a:ea typeface="+mn-ea"/>
          </a:endParaRPr>
        </a:p>
      </xdr:txBody>
    </xdr:sp>
    <xdr:clientData/>
  </xdr:oneCellAnchor>
  <xdr:oneCellAnchor>
    <xdr:from>
      <xdr:col>7</xdr:col>
      <xdr:colOff>240042</xdr:colOff>
      <xdr:row>30</xdr:row>
      <xdr:rowOff>120316</xdr:rowOff>
    </xdr:from>
    <xdr:ext cx="501316" cy="275717"/>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4066851" y="5599992"/>
          <a:ext cx="50131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1100">
              <a:latin typeface="+mn-ea"/>
              <a:ea typeface="+mn-ea"/>
            </a:rPr>
            <a:t>100%</a:t>
          </a:r>
          <a:endParaRPr kumimoji="1" lang="ja-JP" altLang="en-US" sz="1100">
            <a:latin typeface="+mn-ea"/>
            <a:ea typeface="+mn-ea"/>
          </a:endParaRPr>
        </a:p>
      </xdr:txBody>
    </xdr:sp>
    <xdr:clientData/>
  </xdr:oneCellAnchor>
  <xdr:oneCellAnchor>
    <xdr:from>
      <xdr:col>8</xdr:col>
      <xdr:colOff>285751</xdr:colOff>
      <xdr:row>32</xdr:row>
      <xdr:rowOff>105276</xdr:rowOff>
    </xdr:from>
    <xdr:ext cx="501316" cy="275717"/>
    <xdr:sp macro="" textlink="">
      <xdr:nvSpPr>
        <xdr:cNvPr id="34" name="テキスト ボックス 33">
          <a:extLst>
            <a:ext uri="{FF2B5EF4-FFF2-40B4-BE49-F238E27FC236}">
              <a16:creationId xmlns:a16="http://schemas.microsoft.com/office/drawing/2014/main" id="{00000000-0008-0000-0500-000022000000}"/>
            </a:ext>
          </a:extLst>
        </xdr:cNvPr>
        <xdr:cNvSpPr txBox="1"/>
      </xdr:nvSpPr>
      <xdr:spPr>
        <a:xfrm>
          <a:off x="4536909" y="5870408"/>
          <a:ext cx="50131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1100">
              <a:latin typeface="+mn-ea"/>
              <a:ea typeface="+mn-ea"/>
            </a:rPr>
            <a:t>100%</a:t>
          </a:r>
          <a:endParaRPr kumimoji="1" lang="ja-JP" altLang="en-US" sz="1100">
            <a:latin typeface="+mn-ea"/>
            <a:ea typeface="+mn-ea"/>
          </a:endParaRPr>
        </a:p>
      </xdr:txBody>
    </xdr:sp>
    <xdr:clientData/>
  </xdr:oneCellAnchor>
  <xdr:oneCellAnchor>
    <xdr:from>
      <xdr:col>12</xdr:col>
      <xdr:colOff>5013</xdr:colOff>
      <xdr:row>34</xdr:row>
      <xdr:rowOff>90237</xdr:rowOff>
    </xdr:from>
    <xdr:ext cx="501316" cy="275717"/>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5900487" y="6196263"/>
          <a:ext cx="50131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1100">
              <a:latin typeface="+mn-ea"/>
              <a:ea typeface="+mn-ea"/>
            </a:rPr>
            <a:t>65%</a:t>
          </a:r>
          <a:endParaRPr kumimoji="1" lang="ja-JP" altLang="en-US" sz="1100">
            <a:latin typeface="+mn-ea"/>
            <a:ea typeface="+mn-ea"/>
          </a:endParaRPr>
        </a:p>
      </xdr:txBody>
    </xdr:sp>
    <xdr:clientData/>
  </xdr:oneCellAnchor>
  <xdr:oneCellAnchor>
    <xdr:from>
      <xdr:col>3</xdr:col>
      <xdr:colOff>190502</xdr:colOff>
      <xdr:row>24</xdr:row>
      <xdr:rowOff>509</xdr:rowOff>
    </xdr:from>
    <xdr:ext cx="493853" cy="225703"/>
    <xdr:sp macro="" textlink="">
      <xdr:nvSpPr>
        <xdr:cNvPr id="47" name="テキスト ボックス 46">
          <a:extLst>
            <a:ext uri="{FF2B5EF4-FFF2-40B4-BE49-F238E27FC236}">
              <a16:creationId xmlns:a16="http://schemas.microsoft.com/office/drawing/2014/main" id="{00000000-0008-0000-0500-00002F000000}"/>
            </a:ext>
          </a:extLst>
        </xdr:cNvPr>
        <xdr:cNvSpPr txBox="1"/>
      </xdr:nvSpPr>
      <xdr:spPr>
        <a:xfrm>
          <a:off x="2372593" y="4304077"/>
          <a:ext cx="49385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800"/>
            <a:t>6</a:t>
          </a:r>
          <a:r>
            <a:rPr kumimoji="1" lang="ja-JP" altLang="en-US" sz="800"/>
            <a:t>月</a:t>
          </a:r>
          <a:r>
            <a:rPr kumimoji="1" lang="en-US" altLang="ja-JP" sz="800"/>
            <a:t>1</a:t>
          </a:r>
          <a:r>
            <a:rPr kumimoji="1" lang="ja-JP" altLang="en-US" sz="800"/>
            <a:t>日</a:t>
          </a:r>
        </a:p>
      </xdr:txBody>
    </xdr:sp>
    <xdr:clientData/>
  </xdr:oneCellAnchor>
  <xdr:oneCellAnchor>
    <xdr:from>
      <xdr:col>4</xdr:col>
      <xdr:colOff>196105</xdr:colOff>
      <xdr:row>24</xdr:row>
      <xdr:rowOff>509</xdr:rowOff>
    </xdr:from>
    <xdr:ext cx="493853" cy="225703"/>
    <xdr:sp macro="" textlink="">
      <xdr:nvSpPr>
        <xdr:cNvPr id="48" name="テキスト ボックス 47">
          <a:extLst>
            <a:ext uri="{FF2B5EF4-FFF2-40B4-BE49-F238E27FC236}">
              <a16:creationId xmlns:a16="http://schemas.microsoft.com/office/drawing/2014/main" id="{00000000-0008-0000-0500-000030000000}"/>
            </a:ext>
          </a:extLst>
        </xdr:cNvPr>
        <xdr:cNvSpPr txBox="1"/>
      </xdr:nvSpPr>
      <xdr:spPr>
        <a:xfrm>
          <a:off x="2785173" y="4304077"/>
          <a:ext cx="49385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800"/>
            <a:t>7</a:t>
          </a:r>
          <a:r>
            <a:rPr kumimoji="1" lang="ja-JP" altLang="en-US" sz="800"/>
            <a:t>月</a:t>
          </a:r>
          <a:r>
            <a:rPr kumimoji="1" lang="en-US" altLang="ja-JP" sz="800"/>
            <a:t>1</a:t>
          </a:r>
          <a:r>
            <a:rPr kumimoji="1" lang="ja-JP" altLang="en-US" sz="800"/>
            <a:t>日</a:t>
          </a:r>
        </a:p>
      </xdr:txBody>
    </xdr:sp>
    <xdr:clientData/>
  </xdr:oneCellAnchor>
  <xdr:oneCellAnchor>
    <xdr:from>
      <xdr:col>2</xdr:col>
      <xdr:colOff>190502</xdr:colOff>
      <xdr:row>24</xdr:row>
      <xdr:rowOff>509</xdr:rowOff>
    </xdr:from>
    <xdr:ext cx="493853" cy="225703"/>
    <xdr:sp macro="" textlink="">
      <xdr:nvSpPr>
        <xdr:cNvPr id="51" name="テキスト ボックス 50">
          <a:extLst>
            <a:ext uri="{FF2B5EF4-FFF2-40B4-BE49-F238E27FC236}">
              <a16:creationId xmlns:a16="http://schemas.microsoft.com/office/drawing/2014/main" id="{00000000-0008-0000-0500-000033000000}"/>
            </a:ext>
          </a:extLst>
        </xdr:cNvPr>
        <xdr:cNvSpPr txBox="1"/>
      </xdr:nvSpPr>
      <xdr:spPr>
        <a:xfrm>
          <a:off x="1965616" y="4304077"/>
          <a:ext cx="49385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800"/>
            <a:t>5</a:t>
          </a:r>
          <a:r>
            <a:rPr kumimoji="1" lang="ja-JP" altLang="en-US" sz="800"/>
            <a:t>月</a:t>
          </a:r>
          <a:r>
            <a:rPr kumimoji="1" lang="en-US" altLang="ja-JP" sz="800"/>
            <a:t>1</a:t>
          </a:r>
          <a:r>
            <a:rPr kumimoji="1" lang="ja-JP" altLang="en-US" sz="800"/>
            <a:t>日</a:t>
          </a:r>
        </a:p>
      </xdr:txBody>
    </xdr:sp>
    <xdr:clientData/>
  </xdr:oneCellAnchor>
  <xdr:oneCellAnchor>
    <xdr:from>
      <xdr:col>5</xdr:col>
      <xdr:colOff>190502</xdr:colOff>
      <xdr:row>24</xdr:row>
      <xdr:rowOff>509</xdr:rowOff>
    </xdr:from>
    <xdr:ext cx="493853" cy="225703"/>
    <xdr:sp macro="" textlink="">
      <xdr:nvSpPr>
        <xdr:cNvPr id="52" name="テキスト ボックス 51">
          <a:extLst>
            <a:ext uri="{FF2B5EF4-FFF2-40B4-BE49-F238E27FC236}">
              <a16:creationId xmlns:a16="http://schemas.microsoft.com/office/drawing/2014/main" id="{00000000-0008-0000-0500-000034000000}"/>
            </a:ext>
          </a:extLst>
        </xdr:cNvPr>
        <xdr:cNvSpPr txBox="1"/>
      </xdr:nvSpPr>
      <xdr:spPr>
        <a:xfrm>
          <a:off x="3186547" y="4304077"/>
          <a:ext cx="49385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800"/>
            <a:t>8</a:t>
          </a:r>
          <a:r>
            <a:rPr kumimoji="1" lang="ja-JP" altLang="en-US" sz="800"/>
            <a:t>月</a:t>
          </a:r>
          <a:r>
            <a:rPr kumimoji="1" lang="en-US" altLang="ja-JP" sz="800"/>
            <a:t>1</a:t>
          </a:r>
          <a:r>
            <a:rPr kumimoji="1" lang="ja-JP" altLang="en-US" sz="800"/>
            <a:t>日</a:t>
          </a:r>
        </a:p>
      </xdr:txBody>
    </xdr:sp>
    <xdr:clientData/>
  </xdr:oneCellAnchor>
  <xdr:oneCellAnchor>
    <xdr:from>
      <xdr:col>6</xdr:col>
      <xdr:colOff>190502</xdr:colOff>
      <xdr:row>24</xdr:row>
      <xdr:rowOff>509</xdr:rowOff>
    </xdr:from>
    <xdr:ext cx="493853" cy="225703"/>
    <xdr:sp macro="" textlink="">
      <xdr:nvSpPr>
        <xdr:cNvPr id="53" name="テキスト ボックス 52">
          <a:extLst>
            <a:ext uri="{FF2B5EF4-FFF2-40B4-BE49-F238E27FC236}">
              <a16:creationId xmlns:a16="http://schemas.microsoft.com/office/drawing/2014/main" id="{00000000-0008-0000-0500-000035000000}"/>
            </a:ext>
          </a:extLst>
        </xdr:cNvPr>
        <xdr:cNvSpPr txBox="1"/>
      </xdr:nvSpPr>
      <xdr:spPr>
        <a:xfrm>
          <a:off x="3593525" y="4304077"/>
          <a:ext cx="49385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800"/>
            <a:t>9</a:t>
          </a:r>
          <a:r>
            <a:rPr kumimoji="1" lang="ja-JP" altLang="en-US" sz="800"/>
            <a:t>月</a:t>
          </a:r>
          <a:r>
            <a:rPr kumimoji="1" lang="en-US" altLang="ja-JP" sz="800"/>
            <a:t>1</a:t>
          </a:r>
          <a:r>
            <a:rPr kumimoji="1" lang="ja-JP" altLang="en-US" sz="800"/>
            <a:t>日</a:t>
          </a:r>
        </a:p>
      </xdr:txBody>
    </xdr:sp>
    <xdr:clientData/>
  </xdr:oneCellAnchor>
  <xdr:oneCellAnchor>
    <xdr:from>
      <xdr:col>7</xdr:col>
      <xdr:colOff>140075</xdr:colOff>
      <xdr:row>24</xdr:row>
      <xdr:rowOff>509</xdr:rowOff>
    </xdr:from>
    <xdr:ext cx="545855" cy="225703"/>
    <xdr:sp macro="" textlink="">
      <xdr:nvSpPr>
        <xdr:cNvPr id="54" name="テキスト ボックス 53">
          <a:extLst>
            <a:ext uri="{FF2B5EF4-FFF2-40B4-BE49-F238E27FC236}">
              <a16:creationId xmlns:a16="http://schemas.microsoft.com/office/drawing/2014/main" id="{00000000-0008-0000-0500-000036000000}"/>
            </a:ext>
          </a:extLst>
        </xdr:cNvPr>
        <xdr:cNvSpPr txBox="1"/>
      </xdr:nvSpPr>
      <xdr:spPr>
        <a:xfrm>
          <a:off x="3950075" y="4304077"/>
          <a:ext cx="545855"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800"/>
            <a:t>10</a:t>
          </a:r>
          <a:r>
            <a:rPr kumimoji="1" lang="ja-JP" altLang="en-US" sz="800"/>
            <a:t>月</a:t>
          </a:r>
          <a:r>
            <a:rPr kumimoji="1" lang="en-US" altLang="ja-JP" sz="800"/>
            <a:t>1</a:t>
          </a:r>
          <a:r>
            <a:rPr kumimoji="1" lang="ja-JP" altLang="en-US" sz="800"/>
            <a:t>日</a:t>
          </a:r>
        </a:p>
      </xdr:txBody>
    </xdr:sp>
    <xdr:clientData/>
  </xdr:oneCellAnchor>
  <xdr:oneCellAnchor>
    <xdr:from>
      <xdr:col>8</xdr:col>
      <xdr:colOff>134472</xdr:colOff>
      <xdr:row>24</xdr:row>
      <xdr:rowOff>509</xdr:rowOff>
    </xdr:from>
    <xdr:ext cx="545855" cy="225703"/>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351449" y="4304077"/>
          <a:ext cx="545855"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800"/>
            <a:t>11</a:t>
          </a:r>
          <a:r>
            <a:rPr kumimoji="1" lang="ja-JP" altLang="en-US" sz="800"/>
            <a:t>月</a:t>
          </a:r>
          <a:r>
            <a:rPr kumimoji="1" lang="en-US" altLang="ja-JP" sz="800"/>
            <a:t>1</a:t>
          </a:r>
          <a:r>
            <a:rPr kumimoji="1" lang="ja-JP" altLang="en-US" sz="800"/>
            <a:t>日</a:t>
          </a:r>
        </a:p>
      </xdr:txBody>
    </xdr:sp>
    <xdr:clientData/>
  </xdr:oneCellAnchor>
  <xdr:oneCellAnchor>
    <xdr:from>
      <xdr:col>9</xdr:col>
      <xdr:colOff>134472</xdr:colOff>
      <xdr:row>24</xdr:row>
      <xdr:rowOff>509</xdr:rowOff>
    </xdr:from>
    <xdr:ext cx="545855" cy="225703"/>
    <xdr:sp macro="" textlink="">
      <xdr:nvSpPr>
        <xdr:cNvPr id="56" name="テキスト ボックス 55">
          <a:extLst>
            <a:ext uri="{FF2B5EF4-FFF2-40B4-BE49-F238E27FC236}">
              <a16:creationId xmlns:a16="http://schemas.microsoft.com/office/drawing/2014/main" id="{00000000-0008-0000-0500-000038000000}"/>
            </a:ext>
          </a:extLst>
        </xdr:cNvPr>
        <xdr:cNvSpPr txBox="1"/>
      </xdr:nvSpPr>
      <xdr:spPr>
        <a:xfrm>
          <a:off x="4758427" y="4304077"/>
          <a:ext cx="545855"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800"/>
            <a:t>12</a:t>
          </a:r>
          <a:r>
            <a:rPr kumimoji="1" lang="ja-JP" altLang="en-US" sz="800"/>
            <a:t>月</a:t>
          </a:r>
          <a:r>
            <a:rPr kumimoji="1" lang="en-US" altLang="ja-JP" sz="800"/>
            <a:t>1</a:t>
          </a:r>
          <a:r>
            <a:rPr kumimoji="1" lang="ja-JP" altLang="en-US" sz="800"/>
            <a:t>日</a:t>
          </a:r>
        </a:p>
      </xdr:txBody>
    </xdr:sp>
    <xdr:clientData/>
  </xdr:oneCellAnchor>
  <xdr:oneCellAnchor>
    <xdr:from>
      <xdr:col>10</xdr:col>
      <xdr:colOff>184899</xdr:colOff>
      <xdr:row>24</xdr:row>
      <xdr:rowOff>509</xdr:rowOff>
    </xdr:from>
    <xdr:ext cx="493853" cy="225703"/>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5215831" y="4304077"/>
          <a:ext cx="49385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800"/>
            <a:t>1</a:t>
          </a:r>
          <a:r>
            <a:rPr kumimoji="1" lang="ja-JP" altLang="en-US" sz="800"/>
            <a:t>月</a:t>
          </a:r>
          <a:r>
            <a:rPr kumimoji="1" lang="en-US" altLang="ja-JP" sz="800"/>
            <a:t>1</a:t>
          </a:r>
          <a:r>
            <a:rPr kumimoji="1" lang="ja-JP" altLang="en-US" sz="800"/>
            <a:t>日</a:t>
          </a:r>
        </a:p>
      </xdr:txBody>
    </xdr:sp>
    <xdr:clientData/>
  </xdr:oneCellAnchor>
  <xdr:oneCellAnchor>
    <xdr:from>
      <xdr:col>1</xdr:col>
      <xdr:colOff>190502</xdr:colOff>
      <xdr:row>24</xdr:row>
      <xdr:rowOff>509</xdr:rowOff>
    </xdr:from>
    <xdr:ext cx="493853" cy="225703"/>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1558638" y="4304077"/>
          <a:ext cx="49385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800"/>
            <a:t>4</a:t>
          </a:r>
          <a:r>
            <a:rPr kumimoji="1" lang="ja-JP" altLang="en-US" sz="800"/>
            <a:t>月</a:t>
          </a:r>
          <a:r>
            <a:rPr kumimoji="1" lang="en-US" altLang="ja-JP" sz="800"/>
            <a:t>1</a:t>
          </a:r>
          <a:r>
            <a:rPr kumimoji="1" lang="ja-JP" altLang="en-US" sz="800"/>
            <a:t>日</a:t>
          </a:r>
        </a:p>
      </xdr:txBody>
    </xdr:sp>
    <xdr:clientData/>
  </xdr:oneCellAnchor>
  <xdr:oneCellAnchor>
    <xdr:from>
      <xdr:col>11</xdr:col>
      <xdr:colOff>179296</xdr:colOff>
      <xdr:row>24</xdr:row>
      <xdr:rowOff>509</xdr:rowOff>
    </xdr:from>
    <xdr:ext cx="493853" cy="225703"/>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5617205" y="4304077"/>
          <a:ext cx="49385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800"/>
            <a:t>2</a:t>
          </a:r>
          <a:r>
            <a:rPr kumimoji="1" lang="ja-JP" altLang="en-US" sz="800"/>
            <a:t>月</a:t>
          </a:r>
          <a:r>
            <a:rPr kumimoji="1" lang="en-US" altLang="ja-JP" sz="800"/>
            <a:t>1</a:t>
          </a:r>
          <a:r>
            <a:rPr kumimoji="1" lang="ja-JP" altLang="en-US" sz="800"/>
            <a:t>日</a:t>
          </a:r>
        </a:p>
      </xdr:txBody>
    </xdr:sp>
    <xdr:clientData/>
  </xdr:oneCellAnchor>
  <xdr:oneCellAnchor>
    <xdr:from>
      <xdr:col>12</xdr:col>
      <xdr:colOff>184899</xdr:colOff>
      <xdr:row>24</xdr:row>
      <xdr:rowOff>509</xdr:rowOff>
    </xdr:from>
    <xdr:ext cx="493853" cy="225703"/>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6029785" y="4304077"/>
          <a:ext cx="49385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800"/>
            <a:t>3</a:t>
          </a:r>
          <a:r>
            <a:rPr kumimoji="1" lang="ja-JP" altLang="en-US" sz="800"/>
            <a:t>月</a:t>
          </a:r>
          <a:r>
            <a:rPr kumimoji="1" lang="en-US" altLang="ja-JP" sz="800"/>
            <a:t>1</a:t>
          </a:r>
          <a:r>
            <a:rPr kumimoji="1" lang="ja-JP" altLang="en-US" sz="800"/>
            <a:t>日</a:t>
          </a:r>
        </a:p>
      </xdr:txBody>
    </xdr:sp>
    <xdr:clientData/>
  </xdr:oneCellAnchor>
  <xdr:oneCellAnchor>
    <xdr:from>
      <xdr:col>13</xdr:col>
      <xdr:colOff>179296</xdr:colOff>
      <xdr:row>24</xdr:row>
      <xdr:rowOff>509</xdr:rowOff>
    </xdr:from>
    <xdr:ext cx="493853" cy="225703"/>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6431160" y="4304077"/>
          <a:ext cx="49385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800"/>
            <a:t>4</a:t>
          </a:r>
          <a:r>
            <a:rPr kumimoji="1" lang="ja-JP" altLang="en-US" sz="800"/>
            <a:t>月</a:t>
          </a:r>
          <a:r>
            <a:rPr kumimoji="1" lang="en-US" altLang="ja-JP" sz="800"/>
            <a:t>1</a:t>
          </a:r>
          <a:r>
            <a:rPr kumimoji="1" lang="ja-JP" altLang="en-US" sz="800"/>
            <a:t>日</a:t>
          </a:r>
        </a:p>
      </xdr:txBody>
    </xdr:sp>
    <xdr:clientData/>
  </xdr:oneCellAnchor>
</xdr:wsDr>
</file>

<file path=xl/drawings/drawing5.xml><?xml version="1.0" encoding="utf-8"?>
<xdr:wsDr xmlns:xdr="http://schemas.openxmlformats.org/drawingml/2006/spreadsheetDrawing" xmlns:a="http://schemas.openxmlformats.org/drawingml/2006/main">
  <xdr:twoCellAnchor>
    <xdr:from>
      <xdr:col>10</xdr:col>
      <xdr:colOff>74103</xdr:colOff>
      <xdr:row>10</xdr:row>
      <xdr:rowOff>116429</xdr:rowOff>
    </xdr:from>
    <xdr:to>
      <xdr:col>14</xdr:col>
      <xdr:colOff>666770</xdr:colOff>
      <xdr:row>19</xdr:row>
      <xdr:rowOff>95263</xdr:rowOff>
    </xdr:to>
    <xdr:sp macro="" textlink="">
      <xdr:nvSpPr>
        <xdr:cNvPr id="3" name="左矢印 2">
          <a:extLst>
            <a:ext uri="{FF2B5EF4-FFF2-40B4-BE49-F238E27FC236}">
              <a16:creationId xmlns:a16="http://schemas.microsoft.com/office/drawing/2014/main" id="{00000000-0008-0000-0600-000003000000}"/>
            </a:ext>
          </a:extLst>
        </xdr:cNvPr>
        <xdr:cNvSpPr/>
      </xdr:nvSpPr>
      <xdr:spPr bwMode="auto">
        <a:xfrm>
          <a:off x="5990186" y="1894429"/>
          <a:ext cx="3344334" cy="1735667"/>
        </a:xfrm>
        <a:prstGeom prst="leftArrow">
          <a:avLst/>
        </a:prstGeom>
        <a:solidFill>
          <a:srgbClr val="FF7C8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1100"/>
            <a:t>厚生労働本省にて明許繰越を行った事業については、「令和　年度医療施設等施設整備費補助金」の後に「（令和　年度からの繰越分）」と明記</a:t>
          </a:r>
          <a:endParaRPr kumimoji="1" lang="en-US" altLang="ja-JP" sz="1100"/>
        </a:p>
        <a:p>
          <a:pPr algn="l">
            <a:lnSpc>
              <a:spcPts val="1200"/>
            </a:lnSpc>
          </a:pPr>
          <a:r>
            <a:rPr kumimoji="1" lang="ja-JP" altLang="en-US" sz="1100"/>
            <a:t>すること。</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9</xdr:col>
      <xdr:colOff>57150</xdr:colOff>
      <xdr:row>14</xdr:row>
      <xdr:rowOff>47625</xdr:rowOff>
    </xdr:from>
    <xdr:to>
      <xdr:col>9</xdr:col>
      <xdr:colOff>361950</xdr:colOff>
      <xdr:row>36</xdr:row>
      <xdr:rowOff>161925</xdr:rowOff>
    </xdr:to>
    <xdr:sp macro="" textlink="">
      <xdr:nvSpPr>
        <xdr:cNvPr id="19471" name="右中かっこ 2">
          <a:extLst>
            <a:ext uri="{FF2B5EF4-FFF2-40B4-BE49-F238E27FC236}">
              <a16:creationId xmlns:a16="http://schemas.microsoft.com/office/drawing/2014/main" id="{00000000-0008-0000-0800-00000F4C0000}"/>
            </a:ext>
          </a:extLst>
        </xdr:cNvPr>
        <xdr:cNvSpPr>
          <a:spLocks/>
        </xdr:cNvSpPr>
      </xdr:nvSpPr>
      <xdr:spPr bwMode="auto">
        <a:xfrm>
          <a:off x="6962775" y="2724150"/>
          <a:ext cx="304800" cy="4000500"/>
        </a:xfrm>
        <a:prstGeom prst="rightBrace">
          <a:avLst>
            <a:gd name="adj1" fmla="val 8325"/>
            <a:gd name="adj2" fmla="val 50000"/>
          </a:avLst>
        </a:prstGeom>
        <a:noFill/>
        <a:ln w="9525" algn="ctr">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10</xdr:col>
      <xdr:colOff>33130</xdr:colOff>
      <xdr:row>9</xdr:row>
      <xdr:rowOff>132522</xdr:rowOff>
    </xdr:from>
    <xdr:to>
      <xdr:col>14</xdr:col>
      <xdr:colOff>610206</xdr:colOff>
      <xdr:row>19</xdr:row>
      <xdr:rowOff>72919</xdr:rowOff>
    </xdr:to>
    <xdr:sp macro="" textlink="">
      <xdr:nvSpPr>
        <xdr:cNvPr id="2" name="左矢印 1">
          <a:extLst>
            <a:ext uri="{FF2B5EF4-FFF2-40B4-BE49-F238E27FC236}">
              <a16:creationId xmlns:a16="http://schemas.microsoft.com/office/drawing/2014/main" id="{22962F6D-CDB1-437E-80BB-8DAB666DD5EB}"/>
            </a:ext>
          </a:extLst>
        </xdr:cNvPr>
        <xdr:cNvSpPr/>
      </xdr:nvSpPr>
      <xdr:spPr bwMode="auto">
        <a:xfrm>
          <a:off x="5946913" y="1755913"/>
          <a:ext cx="3326902" cy="1729441"/>
        </a:xfrm>
        <a:prstGeom prst="leftArrow">
          <a:avLst/>
        </a:prstGeom>
        <a:solidFill>
          <a:srgbClr val="FF7C8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1100"/>
            <a:t>厚生労働本省にて明許繰越を行った事業については、「令和　年度医療施設等施設整備費補助金」の後に「（令和　年度からの繰越分）」と明記</a:t>
          </a:r>
          <a:endParaRPr kumimoji="1" lang="en-US" altLang="ja-JP" sz="1100"/>
        </a:p>
        <a:p>
          <a:pPr algn="l">
            <a:lnSpc>
              <a:spcPts val="1200"/>
            </a:lnSpc>
          </a:pPr>
          <a:r>
            <a:rPr kumimoji="1" lang="ja-JP" altLang="en-US" sz="1100"/>
            <a:t>すること。</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13</xdr:col>
      <xdr:colOff>156882</xdr:colOff>
      <xdr:row>4</xdr:row>
      <xdr:rowOff>123266</xdr:rowOff>
    </xdr:from>
    <xdr:to>
      <xdr:col>17</xdr:col>
      <xdr:colOff>336176</xdr:colOff>
      <xdr:row>12</xdr:row>
      <xdr:rowOff>156883</xdr:rowOff>
    </xdr:to>
    <xdr:sp macro="" textlink="">
      <xdr:nvSpPr>
        <xdr:cNvPr id="2" name="左矢印 1">
          <a:extLst>
            <a:ext uri="{FF2B5EF4-FFF2-40B4-BE49-F238E27FC236}">
              <a16:creationId xmlns:a16="http://schemas.microsoft.com/office/drawing/2014/main" id="{22F8576E-F7A7-4F50-B7F8-74F7302B129D}"/>
            </a:ext>
          </a:extLst>
        </xdr:cNvPr>
        <xdr:cNvSpPr/>
      </xdr:nvSpPr>
      <xdr:spPr bwMode="auto">
        <a:xfrm>
          <a:off x="8572500" y="840442"/>
          <a:ext cx="2913529" cy="1524000"/>
        </a:xfrm>
        <a:prstGeom prst="leftArrow">
          <a:avLst/>
        </a:prstGeom>
        <a:solidFill>
          <a:srgbClr val="FF7C8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1100"/>
            <a:t>厚生労働本省にて明許繰越を行った事業については、「令和　年度医療施設等施設整備費補助金」の後に「（令和　年度からの繰越分）」と明記</a:t>
          </a:r>
          <a:endParaRPr kumimoji="1" lang="en-US" altLang="ja-JP" sz="1100"/>
        </a:p>
        <a:p>
          <a:pPr algn="l">
            <a:lnSpc>
              <a:spcPts val="1200"/>
            </a:lnSpc>
          </a:pPr>
          <a:r>
            <a:rPr kumimoji="1" lang="ja-JP" altLang="en-US" sz="1100"/>
            <a:t>すること。</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12</xdr:col>
      <xdr:colOff>616323</xdr:colOff>
      <xdr:row>3</xdr:row>
      <xdr:rowOff>168089</xdr:rowOff>
    </xdr:from>
    <xdr:to>
      <xdr:col>17</xdr:col>
      <xdr:colOff>525431</xdr:colOff>
      <xdr:row>12</xdr:row>
      <xdr:rowOff>227853</xdr:rowOff>
    </xdr:to>
    <xdr:sp macro="" textlink="">
      <xdr:nvSpPr>
        <xdr:cNvPr id="2" name="左矢印 1">
          <a:extLst>
            <a:ext uri="{FF2B5EF4-FFF2-40B4-BE49-F238E27FC236}">
              <a16:creationId xmlns:a16="http://schemas.microsoft.com/office/drawing/2014/main" id="{F2B731C5-4850-48E4-9F28-D8E775E4A5AC}"/>
            </a:ext>
          </a:extLst>
        </xdr:cNvPr>
        <xdr:cNvSpPr/>
      </xdr:nvSpPr>
      <xdr:spPr bwMode="auto">
        <a:xfrm>
          <a:off x="8348382" y="705971"/>
          <a:ext cx="3326902" cy="1729441"/>
        </a:xfrm>
        <a:prstGeom prst="leftArrow">
          <a:avLst/>
        </a:prstGeom>
        <a:solidFill>
          <a:srgbClr val="FF7C8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1100"/>
            <a:t>厚生労働本省にて明許繰越を行った事業については、「令和　年度医療施設等施設整備費補助金」の後に「（令和　年度からの繰越分）」と明記</a:t>
          </a:r>
          <a:endParaRPr kumimoji="1" lang="en-US" altLang="ja-JP" sz="1100"/>
        </a:p>
        <a:p>
          <a:pPr algn="l">
            <a:lnSpc>
              <a:spcPts val="1200"/>
            </a:lnSpc>
          </a:pPr>
          <a:r>
            <a:rPr kumimoji="1" lang="ja-JP" altLang="en-US" sz="1100"/>
            <a:t>すること。</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M27"/>
  <sheetViews>
    <sheetView zoomScale="85" zoomScaleNormal="85" workbookViewId="0">
      <selection activeCell="M13" sqref="M13"/>
    </sheetView>
  </sheetViews>
  <sheetFormatPr defaultColWidth="12.6328125" defaultRowHeight="14" x14ac:dyDescent="0.2"/>
  <cols>
    <col min="1" max="1" width="29.26953125" style="42" customWidth="1"/>
    <col min="2" max="2" width="15.6328125" style="42" customWidth="1"/>
    <col min="3" max="13" width="12.6328125" style="42"/>
    <col min="14" max="14" width="8.7265625" style="42" customWidth="1"/>
    <col min="15" max="16384" width="12.6328125" style="42"/>
  </cols>
  <sheetData>
    <row r="1" spans="1:13" ht="24" customHeight="1" x14ac:dyDescent="0.2">
      <c r="A1" s="42" t="s">
        <v>145</v>
      </c>
    </row>
    <row r="2" spans="1:13" ht="24" customHeight="1" x14ac:dyDescent="0.2">
      <c r="A2" s="233" t="s">
        <v>317</v>
      </c>
      <c r="B2" s="233"/>
      <c r="C2" s="233"/>
      <c r="D2" s="233"/>
      <c r="E2" s="233"/>
      <c r="F2" s="233"/>
      <c r="G2" s="233"/>
      <c r="H2" s="233"/>
      <c r="I2" s="233"/>
      <c r="J2" s="233"/>
      <c r="K2" s="233"/>
      <c r="L2" s="233"/>
      <c r="M2" s="233"/>
    </row>
    <row r="3" spans="1:13" ht="24" customHeight="1" x14ac:dyDescent="0.2">
      <c r="A3" s="116" t="s">
        <v>254</v>
      </c>
      <c r="J3" s="43"/>
      <c r="L3" s="234" t="s">
        <v>146</v>
      </c>
      <c r="M3" s="234"/>
    </row>
    <row r="4" spans="1:13" ht="7.5" customHeight="1" x14ac:dyDescent="0.2"/>
    <row r="5" spans="1:13" ht="24" customHeight="1" x14ac:dyDescent="0.2">
      <c r="A5" s="235" t="s">
        <v>147</v>
      </c>
      <c r="B5" s="236"/>
      <c r="C5" s="235" t="s">
        <v>148</v>
      </c>
      <c r="D5" s="237"/>
      <c r="E5" s="237"/>
      <c r="F5" s="237"/>
      <c r="G5" s="237"/>
      <c r="H5" s="237"/>
      <c r="I5" s="237"/>
      <c r="J5" s="237"/>
      <c r="K5" s="238"/>
      <c r="L5" s="239"/>
      <c r="M5" s="44"/>
    </row>
    <row r="6" spans="1:13" ht="24" customHeight="1" x14ac:dyDescent="0.2">
      <c r="A6" s="45"/>
      <c r="B6" s="46"/>
      <c r="C6" s="235" t="s">
        <v>149</v>
      </c>
      <c r="D6" s="237"/>
      <c r="E6" s="236"/>
      <c r="F6" s="235" t="s">
        <v>150</v>
      </c>
      <c r="G6" s="237"/>
      <c r="H6" s="237"/>
      <c r="I6" s="237"/>
      <c r="J6" s="237"/>
      <c r="K6" s="238"/>
      <c r="L6" s="239"/>
      <c r="M6" s="46"/>
    </row>
    <row r="7" spans="1:13" ht="24" customHeight="1" x14ac:dyDescent="0.2">
      <c r="A7" s="47" t="s">
        <v>151</v>
      </c>
      <c r="B7" s="48" t="s">
        <v>152</v>
      </c>
      <c r="C7" s="49"/>
      <c r="D7" s="49"/>
      <c r="E7" s="48"/>
      <c r="F7" s="49"/>
      <c r="G7" s="231" t="s">
        <v>0</v>
      </c>
      <c r="H7" s="232"/>
      <c r="I7" s="231" t="s">
        <v>153</v>
      </c>
      <c r="J7" s="232"/>
      <c r="K7" s="231" t="s">
        <v>154</v>
      </c>
      <c r="L7" s="232"/>
      <c r="M7" s="48" t="s">
        <v>155</v>
      </c>
    </row>
    <row r="8" spans="1:13" ht="24" customHeight="1" x14ac:dyDescent="0.2">
      <c r="A8" s="45"/>
      <c r="B8" s="48" t="s">
        <v>156</v>
      </c>
      <c r="C8" s="47" t="s">
        <v>157</v>
      </c>
      <c r="D8" s="47" t="s">
        <v>158</v>
      </c>
      <c r="E8" s="48" t="s">
        <v>159</v>
      </c>
      <c r="F8" s="47" t="s">
        <v>157</v>
      </c>
      <c r="G8" s="47"/>
      <c r="H8" s="49" t="s">
        <v>160</v>
      </c>
      <c r="I8" s="47"/>
      <c r="J8" s="49" t="s">
        <v>160</v>
      </c>
      <c r="K8" s="47"/>
      <c r="L8" s="49" t="s">
        <v>160</v>
      </c>
      <c r="M8" s="46"/>
    </row>
    <row r="9" spans="1:13" ht="24" customHeight="1" x14ac:dyDescent="0.2">
      <c r="A9" s="50"/>
      <c r="B9" s="51"/>
      <c r="C9" s="52"/>
      <c r="D9" s="52"/>
      <c r="E9" s="51"/>
      <c r="F9" s="52"/>
      <c r="G9" s="52"/>
      <c r="H9" s="52" t="s">
        <v>161</v>
      </c>
      <c r="I9" s="52"/>
      <c r="J9" s="52" t="s">
        <v>161</v>
      </c>
      <c r="K9" s="52"/>
      <c r="L9" s="52" t="s">
        <v>161</v>
      </c>
      <c r="M9" s="53"/>
    </row>
    <row r="10" spans="1:13" ht="20.149999999999999" customHeight="1" x14ac:dyDescent="0.2">
      <c r="A10" s="45"/>
      <c r="B10" s="54" t="s">
        <v>162</v>
      </c>
      <c r="C10" s="55"/>
      <c r="D10" s="55" t="s">
        <v>162</v>
      </c>
      <c r="E10" s="54" t="s">
        <v>162</v>
      </c>
      <c r="F10" s="55"/>
      <c r="G10" s="55" t="s">
        <v>162</v>
      </c>
      <c r="H10" s="55" t="s">
        <v>162</v>
      </c>
      <c r="I10" s="55" t="s">
        <v>162</v>
      </c>
      <c r="J10" s="55" t="s">
        <v>162</v>
      </c>
      <c r="K10" s="55" t="s">
        <v>162</v>
      </c>
      <c r="L10" s="54" t="s">
        <v>162</v>
      </c>
      <c r="M10" s="54"/>
    </row>
    <row r="11" spans="1:13" ht="24" customHeight="1" x14ac:dyDescent="0.2">
      <c r="A11" s="45" t="s">
        <v>163</v>
      </c>
      <c r="B11" s="56"/>
      <c r="C11" s="57"/>
      <c r="D11" s="57"/>
      <c r="E11" s="56"/>
      <c r="F11" s="57"/>
      <c r="G11" s="57"/>
      <c r="H11" s="57"/>
      <c r="I11" s="57"/>
      <c r="J11" s="57"/>
      <c r="K11" s="57"/>
      <c r="L11" s="56"/>
      <c r="M11" s="46"/>
    </row>
    <row r="12" spans="1:13" ht="24" customHeight="1" x14ac:dyDescent="0.2">
      <c r="A12" s="45"/>
      <c r="B12" s="56"/>
      <c r="C12" s="57"/>
      <c r="D12" s="57"/>
      <c r="E12" s="56"/>
      <c r="F12" s="57"/>
      <c r="G12" s="57"/>
      <c r="H12" s="57"/>
      <c r="I12" s="57"/>
      <c r="J12" s="57"/>
      <c r="K12" s="57"/>
      <c r="L12" s="56"/>
      <c r="M12" s="46"/>
    </row>
    <row r="13" spans="1:13" ht="24" customHeight="1" x14ac:dyDescent="0.2">
      <c r="A13" s="45" t="s">
        <v>164</v>
      </c>
      <c r="B13" s="56"/>
      <c r="C13" s="57"/>
      <c r="D13" s="57"/>
      <c r="E13" s="56"/>
      <c r="F13" s="57"/>
      <c r="G13" s="57"/>
      <c r="H13" s="57"/>
      <c r="I13" s="57"/>
      <c r="J13" s="57"/>
      <c r="K13" s="57"/>
      <c r="L13" s="56"/>
      <c r="M13" s="46"/>
    </row>
    <row r="14" spans="1:13" ht="24" customHeight="1" x14ac:dyDescent="0.2">
      <c r="A14" s="45" t="s">
        <v>165</v>
      </c>
      <c r="B14" s="93"/>
      <c r="C14" s="94"/>
      <c r="D14" s="94"/>
      <c r="E14" s="93"/>
      <c r="F14" s="94"/>
      <c r="G14" s="94"/>
      <c r="H14" s="94"/>
      <c r="I14" s="94"/>
      <c r="J14" s="94"/>
      <c r="K14" s="94"/>
      <c r="L14" s="93"/>
      <c r="M14" s="46"/>
    </row>
    <row r="15" spans="1:13" ht="24" customHeight="1" x14ac:dyDescent="0.2">
      <c r="A15" s="45"/>
      <c r="B15" s="56"/>
      <c r="C15" s="57"/>
      <c r="D15" s="57"/>
      <c r="E15" s="56"/>
      <c r="F15" s="57"/>
      <c r="G15" s="57"/>
      <c r="H15" s="57"/>
      <c r="I15" s="57"/>
      <c r="J15" s="57"/>
      <c r="K15" s="57"/>
      <c r="L15" s="56"/>
      <c r="M15" s="46"/>
    </row>
    <row r="16" spans="1:13" ht="24" customHeight="1" x14ac:dyDescent="0.2">
      <c r="A16" s="45"/>
      <c r="B16" s="56"/>
      <c r="C16" s="57"/>
      <c r="D16" s="57"/>
      <c r="E16" s="56"/>
      <c r="F16" s="57"/>
      <c r="G16" s="57"/>
      <c r="H16" s="57"/>
      <c r="I16" s="57"/>
      <c r="J16" s="57"/>
      <c r="K16" s="57"/>
      <c r="L16" s="56"/>
      <c r="M16" s="46"/>
    </row>
    <row r="17" spans="1:13" ht="24" customHeight="1" x14ac:dyDescent="0.2">
      <c r="A17" s="50"/>
      <c r="B17" s="58"/>
      <c r="C17" s="59"/>
      <c r="D17" s="59"/>
      <c r="E17" s="58"/>
      <c r="F17" s="59"/>
      <c r="G17" s="59"/>
      <c r="H17" s="59"/>
      <c r="I17" s="59"/>
      <c r="J17" s="59"/>
      <c r="K17" s="59"/>
      <c r="L17" s="58"/>
      <c r="M17" s="53"/>
    </row>
    <row r="18" spans="1:13" ht="21" customHeight="1" x14ac:dyDescent="0.2"/>
    <row r="19" spans="1:13" s="117" customFormat="1" ht="20.149999999999999" customHeight="1" x14ac:dyDescent="0.2">
      <c r="A19" s="117" t="s">
        <v>316</v>
      </c>
    </row>
    <row r="20" spans="1:13" s="117" customFormat="1" ht="20.149999999999999" customHeight="1" x14ac:dyDescent="0.2">
      <c r="A20" s="117" t="s">
        <v>255</v>
      </c>
    </row>
    <row r="21" spans="1:13" s="117" customFormat="1" ht="20.149999999999999" customHeight="1" x14ac:dyDescent="0.2">
      <c r="A21" s="117" t="s">
        <v>318</v>
      </c>
    </row>
    <row r="22" spans="1:13" s="117" customFormat="1" ht="20.149999999999999" customHeight="1" x14ac:dyDescent="0.2">
      <c r="A22" s="117" t="s">
        <v>319</v>
      </c>
    </row>
    <row r="23" spans="1:13" s="117" customFormat="1" ht="20.149999999999999" customHeight="1" x14ac:dyDescent="0.2">
      <c r="A23" s="117" t="s">
        <v>256</v>
      </c>
    </row>
    <row r="24" spans="1:13" s="117" customFormat="1" ht="20.149999999999999" customHeight="1" x14ac:dyDescent="0.2">
      <c r="A24" s="117" t="s">
        <v>257</v>
      </c>
    </row>
    <row r="25" spans="1:13" s="117" customFormat="1" ht="20.149999999999999" customHeight="1" x14ac:dyDescent="0.2">
      <c r="A25" s="117" t="s">
        <v>320</v>
      </c>
    </row>
    <row r="26" spans="1:13" s="117" customFormat="1" ht="20.149999999999999" customHeight="1" x14ac:dyDescent="0.2">
      <c r="A26" s="117" t="s">
        <v>321</v>
      </c>
    </row>
    <row r="27" spans="1:13" ht="19.5" customHeight="1" x14ac:dyDescent="0.2"/>
  </sheetData>
  <mergeCells count="9">
    <mergeCell ref="G7:H7"/>
    <mergeCell ref="I7:J7"/>
    <mergeCell ref="K7:L7"/>
    <mergeCell ref="A2:M2"/>
    <mergeCell ref="L3:M3"/>
    <mergeCell ref="A5:B5"/>
    <mergeCell ref="C5:L5"/>
    <mergeCell ref="C6:E6"/>
    <mergeCell ref="F6:L6"/>
  </mergeCells>
  <phoneticPr fontId="9"/>
  <printOptions horizontalCentered="1"/>
  <pageMargins left="0.51181102362204722" right="0.51181102362204722" top="0.55118110236220474" bottom="0.55118110236220474" header="0.31496062992125984" footer="0.31496062992125984"/>
  <pageSetup paperSize="9" scale="72"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sheetPr>
  <dimension ref="A1:L23"/>
  <sheetViews>
    <sheetView view="pageBreakPreview" zoomScale="115" zoomScaleNormal="100" zoomScaleSheetLayoutView="115" workbookViewId="0">
      <selection activeCell="L15" sqref="L15"/>
    </sheetView>
  </sheetViews>
  <sheetFormatPr defaultColWidth="9" defaultRowHeight="13" x14ac:dyDescent="0.2"/>
  <cols>
    <col min="1" max="1" width="5" style="3" customWidth="1"/>
    <col min="2" max="2" width="3.453125" style="3" customWidth="1"/>
    <col min="3" max="7" width="9" style="3"/>
    <col min="8" max="8" width="10" style="3" customWidth="1"/>
    <col min="9" max="9" width="9" style="3"/>
    <col min="10" max="10" width="5" style="3" customWidth="1"/>
    <col min="11" max="16384" width="9" style="3"/>
  </cols>
  <sheetData>
    <row r="1" spans="1:12" x14ac:dyDescent="0.2">
      <c r="A1" s="4" t="s">
        <v>120</v>
      </c>
    </row>
    <row r="2" spans="1:12" x14ac:dyDescent="0.2">
      <c r="A2" s="4"/>
    </row>
    <row r="3" spans="1:12" s="10" customFormat="1" ht="14" x14ac:dyDescent="0.2">
      <c r="A3" s="9"/>
      <c r="H3" s="241" t="s">
        <v>52</v>
      </c>
      <c r="I3" s="241"/>
      <c r="J3" s="241"/>
    </row>
    <row r="4" spans="1:12" s="10" customFormat="1" ht="14" x14ac:dyDescent="0.2">
      <c r="A4" s="9"/>
      <c r="H4" s="242" t="s">
        <v>258</v>
      </c>
      <c r="I4" s="242"/>
      <c r="J4" s="242"/>
    </row>
    <row r="5" spans="1:12" s="10" customFormat="1" ht="14" x14ac:dyDescent="0.2">
      <c r="A5" s="9"/>
      <c r="G5" s="243"/>
      <c r="H5" s="244"/>
      <c r="I5" s="244"/>
      <c r="K5" s="126"/>
      <c r="L5" s="126"/>
    </row>
    <row r="6" spans="1:12" s="10" customFormat="1" ht="14" x14ac:dyDescent="0.2">
      <c r="A6" s="9" t="s">
        <v>3</v>
      </c>
      <c r="K6" s="126"/>
      <c r="L6" s="126"/>
    </row>
    <row r="7" spans="1:12" s="10" customFormat="1" ht="14" x14ac:dyDescent="0.2">
      <c r="A7" s="9"/>
    </row>
    <row r="8" spans="1:12" s="10" customFormat="1" ht="14" x14ac:dyDescent="0.2">
      <c r="A8" s="9"/>
    </row>
    <row r="9" spans="1:12" s="10" customFormat="1" ht="14" x14ac:dyDescent="0.2">
      <c r="A9" s="9"/>
    </row>
    <row r="10" spans="1:12" s="10" customFormat="1" ht="14" x14ac:dyDescent="0.2">
      <c r="A10" s="9"/>
      <c r="E10" s="346" t="str">
        <f>第2号様式_交付申請書!E10</f>
        <v>補助事業者名</v>
      </c>
      <c r="F10" s="346"/>
      <c r="G10" s="346"/>
      <c r="H10" s="346"/>
      <c r="K10" s="3" t="s">
        <v>195</v>
      </c>
    </row>
    <row r="11" spans="1:12" x14ac:dyDescent="0.2">
      <c r="A11" s="4"/>
    </row>
    <row r="12" spans="1:12" x14ac:dyDescent="0.2">
      <c r="A12" s="4"/>
    </row>
    <row r="13" spans="1:12" x14ac:dyDescent="0.2">
      <c r="A13" s="4"/>
    </row>
    <row r="14" spans="1:12" x14ac:dyDescent="0.2">
      <c r="A14" s="4"/>
    </row>
    <row r="15" spans="1:12" ht="14" x14ac:dyDescent="0.2">
      <c r="A15" s="246" t="s">
        <v>143</v>
      </c>
      <c r="B15" s="247"/>
      <c r="C15" s="247"/>
      <c r="D15" s="247"/>
      <c r="E15" s="247"/>
      <c r="F15" s="247"/>
      <c r="G15" s="247"/>
      <c r="H15" s="247"/>
      <c r="I15" s="247"/>
      <c r="J15" s="247"/>
    </row>
    <row r="16" spans="1:12" ht="14" x14ac:dyDescent="0.2">
      <c r="A16" s="9" t="s">
        <v>121</v>
      </c>
      <c r="B16" s="10"/>
      <c r="C16" s="10"/>
      <c r="D16" s="10"/>
      <c r="E16" s="10"/>
      <c r="F16" s="10"/>
      <c r="G16" s="10"/>
      <c r="H16" s="10"/>
      <c r="I16" s="10"/>
    </row>
    <row r="17" spans="1:9" ht="14" x14ac:dyDescent="0.2">
      <c r="A17" s="9"/>
      <c r="B17" s="10"/>
      <c r="C17" s="10"/>
      <c r="D17" s="10"/>
      <c r="E17" s="10"/>
      <c r="F17" s="10"/>
      <c r="G17" s="10"/>
      <c r="H17" s="10"/>
      <c r="I17" s="10"/>
    </row>
    <row r="18" spans="1:9" ht="14" x14ac:dyDescent="0.2">
      <c r="A18" s="9"/>
      <c r="B18" s="10"/>
      <c r="C18" s="10"/>
      <c r="D18" s="10"/>
      <c r="E18" s="10"/>
      <c r="F18" s="10"/>
      <c r="G18" s="10"/>
      <c r="H18" s="10"/>
      <c r="I18" s="10"/>
    </row>
    <row r="19" spans="1:9" ht="14" x14ac:dyDescent="0.2">
      <c r="A19" s="9"/>
      <c r="B19" s="10"/>
      <c r="C19" s="10"/>
      <c r="D19" s="10"/>
      <c r="E19" s="10"/>
      <c r="F19" s="10"/>
      <c r="G19" s="10"/>
      <c r="H19" s="10"/>
      <c r="I19" s="10"/>
    </row>
    <row r="20" spans="1:9" x14ac:dyDescent="0.2">
      <c r="A20" s="4"/>
    </row>
    <row r="21" spans="1:9" x14ac:dyDescent="0.2">
      <c r="A21" s="4"/>
    </row>
    <row r="22" spans="1:9" ht="30" customHeight="1" x14ac:dyDescent="0.2">
      <c r="A22" s="4"/>
      <c r="B22" s="345" t="s">
        <v>279</v>
      </c>
      <c r="C22" s="345"/>
      <c r="D22" s="345"/>
      <c r="E22" s="345"/>
      <c r="F22" s="345"/>
      <c r="G22" s="345"/>
      <c r="H22" s="345"/>
      <c r="I22" s="345"/>
    </row>
    <row r="23" spans="1:9" x14ac:dyDescent="0.2">
      <c r="A23" s="4"/>
    </row>
  </sheetData>
  <mergeCells count="6">
    <mergeCell ref="B22:I22"/>
    <mergeCell ref="H3:J3"/>
    <mergeCell ref="H4:J4"/>
    <mergeCell ref="G5:I5"/>
    <mergeCell ref="E10:H10"/>
    <mergeCell ref="A15:J15"/>
  </mergeCells>
  <phoneticPr fontId="4"/>
  <printOptions horizontalCentered="1"/>
  <pageMargins left="0.70866141732283472" right="0.70866141732283472" top="0.94488188976377963" bottom="0.94488188976377963" header="0.31496062992125984" footer="0.31496062992125984"/>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sheetPr>
  <dimension ref="A1:L20"/>
  <sheetViews>
    <sheetView view="pageBreakPreview" zoomScaleNormal="100" zoomScaleSheetLayoutView="100" workbookViewId="0">
      <selection activeCell="L9" sqref="L9"/>
    </sheetView>
  </sheetViews>
  <sheetFormatPr defaultColWidth="9" defaultRowHeight="13" x14ac:dyDescent="0.2"/>
  <cols>
    <col min="1" max="1" width="18.7265625" style="3" customWidth="1"/>
    <col min="2" max="9" width="10.26953125" style="3" customWidth="1"/>
    <col min="10" max="11" width="11.26953125" style="3" customWidth="1"/>
    <col min="12" max="12" width="15" style="3" customWidth="1"/>
    <col min="13" max="13" width="9" style="3" customWidth="1"/>
    <col min="14" max="16384" width="9" style="3"/>
  </cols>
  <sheetData>
    <row r="1" spans="1:12" x14ac:dyDescent="0.2">
      <c r="A1" s="4" t="s">
        <v>122</v>
      </c>
    </row>
    <row r="2" spans="1:12" x14ac:dyDescent="0.2">
      <c r="A2" s="4"/>
    </row>
    <row r="3" spans="1:12" ht="13.5" thickBot="1" x14ac:dyDescent="0.25">
      <c r="A3" s="6"/>
    </row>
    <row r="4" spans="1:12" x14ac:dyDescent="0.2">
      <c r="A4" s="443" t="s">
        <v>274</v>
      </c>
      <c r="B4" s="446" t="s">
        <v>39</v>
      </c>
      <c r="C4" s="447"/>
      <c r="D4" s="448"/>
      <c r="E4" s="446" t="s">
        <v>40</v>
      </c>
      <c r="F4" s="447"/>
      <c r="G4" s="448"/>
      <c r="H4" s="446" t="s">
        <v>41</v>
      </c>
      <c r="I4" s="448"/>
      <c r="J4" s="446" t="s">
        <v>42</v>
      </c>
      <c r="K4" s="448"/>
      <c r="L4" s="440" t="s">
        <v>128</v>
      </c>
    </row>
    <row r="5" spans="1:12" ht="15.65" customHeight="1" x14ac:dyDescent="0.2">
      <c r="A5" s="444"/>
      <c r="B5" s="449" t="s">
        <v>43</v>
      </c>
      <c r="C5" s="453" t="s">
        <v>123</v>
      </c>
      <c r="D5" s="451" t="s">
        <v>44</v>
      </c>
      <c r="E5" s="449" t="s">
        <v>124</v>
      </c>
      <c r="F5" s="453" t="s">
        <v>125</v>
      </c>
      <c r="G5" s="451" t="s">
        <v>126</v>
      </c>
      <c r="H5" s="389" t="s">
        <v>43</v>
      </c>
      <c r="I5" s="451" t="s">
        <v>44</v>
      </c>
      <c r="J5" s="449" t="s">
        <v>45</v>
      </c>
      <c r="K5" s="455" t="s">
        <v>127</v>
      </c>
      <c r="L5" s="441"/>
    </row>
    <row r="6" spans="1:12" ht="15.65" customHeight="1" x14ac:dyDescent="0.2">
      <c r="A6" s="444"/>
      <c r="B6" s="449"/>
      <c r="C6" s="453"/>
      <c r="D6" s="451"/>
      <c r="E6" s="449"/>
      <c r="F6" s="453"/>
      <c r="G6" s="451"/>
      <c r="H6" s="389"/>
      <c r="I6" s="451"/>
      <c r="J6" s="449"/>
      <c r="K6" s="455"/>
      <c r="L6" s="441"/>
    </row>
    <row r="7" spans="1:12" ht="15.65" customHeight="1" thickBot="1" x14ac:dyDescent="0.25">
      <c r="A7" s="445"/>
      <c r="B7" s="450"/>
      <c r="C7" s="454"/>
      <c r="D7" s="452"/>
      <c r="E7" s="450"/>
      <c r="F7" s="454"/>
      <c r="G7" s="452"/>
      <c r="H7" s="391"/>
      <c r="I7" s="452"/>
      <c r="J7" s="450"/>
      <c r="K7" s="456"/>
      <c r="L7" s="442"/>
    </row>
    <row r="8" spans="1:12" ht="16.5" customHeight="1" x14ac:dyDescent="0.2">
      <c r="A8" s="184"/>
      <c r="B8" s="185" t="s">
        <v>46</v>
      </c>
      <c r="C8" s="37" t="s">
        <v>47</v>
      </c>
      <c r="D8" s="186" t="s">
        <v>48</v>
      </c>
      <c r="E8" s="185" t="s">
        <v>10</v>
      </c>
      <c r="F8" s="37" t="s">
        <v>49</v>
      </c>
      <c r="G8" s="186" t="s">
        <v>46</v>
      </c>
      <c r="H8" s="185" t="s">
        <v>46</v>
      </c>
      <c r="I8" s="186" t="s">
        <v>10</v>
      </c>
      <c r="J8" s="185"/>
      <c r="K8" s="186"/>
      <c r="L8" s="187"/>
    </row>
    <row r="9" spans="1:12" ht="26.25" customHeight="1" x14ac:dyDescent="0.2">
      <c r="A9" s="188"/>
      <c r="B9" s="189"/>
      <c r="C9" s="190"/>
      <c r="D9" s="191"/>
      <c r="E9" s="189"/>
      <c r="F9" s="192"/>
      <c r="G9" s="191"/>
      <c r="H9" s="189"/>
      <c r="I9" s="191"/>
      <c r="J9" s="193"/>
      <c r="K9" s="194"/>
      <c r="L9" s="184"/>
    </row>
    <row r="10" spans="1:12" ht="26.25" customHeight="1" x14ac:dyDescent="0.2">
      <c r="A10" s="195"/>
      <c r="B10" s="196"/>
      <c r="C10" s="197"/>
      <c r="D10" s="198"/>
      <c r="E10" s="196"/>
      <c r="F10" s="199"/>
      <c r="G10" s="198"/>
      <c r="H10" s="196"/>
      <c r="I10" s="198"/>
      <c r="J10" s="200"/>
      <c r="K10" s="201"/>
      <c r="L10" s="202"/>
    </row>
    <row r="11" spans="1:12" ht="26.25" customHeight="1" x14ac:dyDescent="0.2">
      <c r="A11" s="188"/>
      <c r="B11" s="189"/>
      <c r="C11" s="190"/>
      <c r="D11" s="191"/>
      <c r="E11" s="189"/>
      <c r="F11" s="192"/>
      <c r="G11" s="191"/>
      <c r="H11" s="189"/>
      <c r="I11" s="191"/>
      <c r="J11" s="193"/>
      <c r="K11" s="194"/>
      <c r="L11" s="184"/>
    </row>
    <row r="12" spans="1:12" ht="26.25" customHeight="1" x14ac:dyDescent="0.2">
      <c r="A12" s="195"/>
      <c r="B12" s="196"/>
      <c r="C12" s="197"/>
      <c r="D12" s="198"/>
      <c r="E12" s="196"/>
      <c r="F12" s="199"/>
      <c r="G12" s="198"/>
      <c r="H12" s="196"/>
      <c r="I12" s="198"/>
      <c r="J12" s="200"/>
      <c r="K12" s="201"/>
      <c r="L12" s="202"/>
    </row>
    <row r="13" spans="1:12" ht="26.25" customHeight="1" x14ac:dyDescent="0.2">
      <c r="A13" s="188"/>
      <c r="B13" s="189"/>
      <c r="C13" s="190"/>
      <c r="D13" s="191"/>
      <c r="E13" s="189"/>
      <c r="F13" s="192"/>
      <c r="G13" s="191"/>
      <c r="H13" s="189"/>
      <c r="I13" s="191"/>
      <c r="J13" s="193"/>
      <c r="K13" s="194"/>
      <c r="L13" s="184"/>
    </row>
    <row r="14" spans="1:12" ht="26.25" customHeight="1" x14ac:dyDescent="0.2">
      <c r="A14" s="195"/>
      <c r="B14" s="196"/>
      <c r="C14" s="197"/>
      <c r="D14" s="198"/>
      <c r="E14" s="196"/>
      <c r="F14" s="199"/>
      <c r="G14" s="198"/>
      <c r="H14" s="196"/>
      <c r="I14" s="198"/>
      <c r="J14" s="200"/>
      <c r="K14" s="201"/>
      <c r="L14" s="202"/>
    </row>
    <row r="15" spans="1:12" ht="26.25" customHeight="1" x14ac:dyDescent="0.2">
      <c r="A15" s="188"/>
      <c r="B15" s="189"/>
      <c r="C15" s="190"/>
      <c r="D15" s="191"/>
      <c r="E15" s="189"/>
      <c r="F15" s="192"/>
      <c r="G15" s="191"/>
      <c r="H15" s="189"/>
      <c r="I15" s="191"/>
      <c r="J15" s="193"/>
      <c r="K15" s="194"/>
      <c r="L15" s="184"/>
    </row>
    <row r="16" spans="1:12" ht="26.25" customHeight="1" x14ac:dyDescent="0.2">
      <c r="A16" s="195"/>
      <c r="B16" s="196"/>
      <c r="C16" s="197"/>
      <c r="D16" s="198"/>
      <c r="E16" s="196"/>
      <c r="F16" s="199"/>
      <c r="G16" s="198"/>
      <c r="H16" s="196"/>
      <c r="I16" s="198"/>
      <c r="J16" s="200"/>
      <c r="K16" s="201"/>
      <c r="L16" s="202"/>
    </row>
    <row r="17" spans="1:12" ht="26.25" customHeight="1" x14ac:dyDescent="0.2">
      <c r="A17" s="188"/>
      <c r="B17" s="189"/>
      <c r="C17" s="190"/>
      <c r="D17" s="191"/>
      <c r="E17" s="189"/>
      <c r="F17" s="192"/>
      <c r="G17" s="191"/>
      <c r="H17" s="189"/>
      <c r="I17" s="191"/>
      <c r="J17" s="193"/>
      <c r="K17" s="194"/>
      <c r="L17" s="184"/>
    </row>
    <row r="18" spans="1:12" ht="26.25" customHeight="1" thickBot="1" x14ac:dyDescent="0.25">
      <c r="A18" s="203"/>
      <c r="B18" s="204"/>
      <c r="C18" s="205"/>
      <c r="D18" s="206"/>
      <c r="E18" s="204"/>
      <c r="F18" s="207"/>
      <c r="G18" s="206"/>
      <c r="H18" s="204"/>
      <c r="I18" s="206"/>
      <c r="J18" s="208"/>
      <c r="K18" s="209"/>
      <c r="L18" s="210"/>
    </row>
    <row r="19" spans="1:12" x14ac:dyDescent="0.2">
      <c r="A19" s="6"/>
    </row>
    <row r="20" spans="1:12" x14ac:dyDescent="0.2">
      <c r="A20" s="4"/>
    </row>
  </sheetData>
  <mergeCells count="16">
    <mergeCell ref="L4:L7"/>
    <mergeCell ref="A4:A7"/>
    <mergeCell ref="B4:D4"/>
    <mergeCell ref="E4:G4"/>
    <mergeCell ref="H4:I4"/>
    <mergeCell ref="J4:K4"/>
    <mergeCell ref="B5:B7"/>
    <mergeCell ref="D5:D7"/>
    <mergeCell ref="H5:H7"/>
    <mergeCell ref="I5:I7"/>
    <mergeCell ref="J5:J7"/>
    <mergeCell ref="C5:C7"/>
    <mergeCell ref="E5:E7"/>
    <mergeCell ref="F5:F7"/>
    <mergeCell ref="G5:G7"/>
    <mergeCell ref="K5:K7"/>
  </mergeCells>
  <phoneticPr fontId="2"/>
  <printOptions horizontalCentered="1"/>
  <pageMargins left="0.51181102362204722" right="0.51181102362204722" top="0.74803149606299213" bottom="0.74803149606299213" header="0.31496062992125984" footer="0.31496062992125984"/>
  <pageSetup paperSize="9"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964BB553-B641-40C6-82D1-2C61F49AD942}">
          <x14:formula1>
            <xm:f>'管理用（このシートは削除しないでください）'!$B$23:$B$39</xm:f>
          </x14:formula1>
          <xm:sqref>A9 A11 A13 A15 A17</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9" tint="0.39997558519241921"/>
  </sheetPr>
  <dimension ref="A1:L35"/>
  <sheetViews>
    <sheetView view="pageBreakPreview" zoomScale="85" zoomScaleNormal="100" zoomScaleSheetLayoutView="85" workbookViewId="0">
      <selection activeCell="S17" sqref="S17"/>
    </sheetView>
  </sheetViews>
  <sheetFormatPr defaultColWidth="9" defaultRowHeight="14" x14ac:dyDescent="0.2"/>
  <cols>
    <col min="1" max="1" width="5" style="10" customWidth="1"/>
    <col min="2" max="2" width="3.453125" style="10" customWidth="1"/>
    <col min="3" max="9" width="10" style="10" customWidth="1"/>
    <col min="10" max="10" width="5" style="10" customWidth="1"/>
    <col min="11" max="16384" width="9" style="10"/>
  </cols>
  <sheetData>
    <row r="1" spans="1:12" x14ac:dyDescent="0.2">
      <c r="A1" s="9" t="s">
        <v>50</v>
      </c>
    </row>
    <row r="2" spans="1:12" x14ac:dyDescent="0.2">
      <c r="A2" s="9"/>
      <c r="H2" s="241" t="s">
        <v>52</v>
      </c>
      <c r="I2" s="241"/>
      <c r="J2" s="241"/>
    </row>
    <row r="3" spans="1:12" x14ac:dyDescent="0.2">
      <c r="A3" s="9"/>
      <c r="H3" s="242" t="s">
        <v>258</v>
      </c>
      <c r="I3" s="242"/>
      <c r="J3" s="242"/>
    </row>
    <row r="4" spans="1:12" x14ac:dyDescent="0.2">
      <c r="A4" s="9"/>
      <c r="G4" s="213"/>
      <c r="K4" s="126"/>
      <c r="L4" s="126"/>
    </row>
    <row r="5" spans="1:12" x14ac:dyDescent="0.2">
      <c r="A5" s="9" t="s">
        <v>3</v>
      </c>
      <c r="K5" s="126"/>
      <c r="L5" s="126"/>
    </row>
    <row r="6" spans="1:12" x14ac:dyDescent="0.2">
      <c r="A6" s="9"/>
    </row>
    <row r="7" spans="1:12" x14ac:dyDescent="0.2">
      <c r="A7" s="9"/>
      <c r="E7" s="346" t="str">
        <f>第2号様式_交付申請書!E10</f>
        <v>補助事業者名</v>
      </c>
      <c r="F7" s="346"/>
      <c r="G7" s="346"/>
      <c r="H7" s="346"/>
      <c r="K7" s="3" t="s">
        <v>195</v>
      </c>
    </row>
    <row r="8" spans="1:12" x14ac:dyDescent="0.2">
      <c r="A8" s="9"/>
    </row>
    <row r="9" spans="1:12" ht="18.75" customHeight="1" x14ac:dyDescent="0.2">
      <c r="A9" s="246" t="s">
        <v>144</v>
      </c>
      <c r="B9" s="247"/>
      <c r="C9" s="247"/>
      <c r="D9" s="247"/>
      <c r="E9" s="247"/>
      <c r="F9" s="247"/>
      <c r="G9" s="247"/>
      <c r="H9" s="247"/>
      <c r="I9" s="247"/>
      <c r="J9" s="247"/>
    </row>
    <row r="10" spans="1:12" x14ac:dyDescent="0.2">
      <c r="A10" s="9"/>
    </row>
    <row r="11" spans="1:12" x14ac:dyDescent="0.2">
      <c r="A11" s="9"/>
    </row>
    <row r="12" spans="1:12" x14ac:dyDescent="0.2">
      <c r="A12" s="9"/>
    </row>
    <row r="13" spans="1:12" ht="60" customHeight="1" x14ac:dyDescent="0.2">
      <c r="A13" s="28"/>
      <c r="B13" s="457" t="s">
        <v>280</v>
      </c>
      <c r="C13" s="457"/>
      <c r="D13" s="457"/>
      <c r="E13" s="457"/>
      <c r="F13" s="457"/>
      <c r="G13" s="457"/>
      <c r="H13" s="457"/>
      <c r="I13" s="457"/>
    </row>
    <row r="14" spans="1:12" x14ac:dyDescent="0.2">
      <c r="A14" s="9"/>
    </row>
    <row r="15" spans="1:12" s="216" customFormat="1" ht="18" customHeight="1" x14ac:dyDescent="0.2">
      <c r="B15" s="217">
        <v>1</v>
      </c>
      <c r="C15" s="217" t="s">
        <v>349</v>
      </c>
    </row>
    <row r="16" spans="1:12" x14ac:dyDescent="0.2">
      <c r="A16" s="9"/>
      <c r="B16" s="218"/>
      <c r="C16" s="218"/>
      <c r="D16" s="218"/>
      <c r="E16" s="218"/>
      <c r="F16" s="218"/>
      <c r="G16" s="218"/>
      <c r="H16" s="218"/>
      <c r="I16" s="218"/>
    </row>
    <row r="17" spans="1:10" x14ac:dyDescent="0.2">
      <c r="A17" s="9"/>
      <c r="B17" s="218"/>
      <c r="C17" s="218"/>
      <c r="D17" s="218"/>
      <c r="E17" s="218"/>
      <c r="F17" s="218"/>
      <c r="G17" s="218"/>
      <c r="H17" s="218"/>
      <c r="I17" s="218"/>
    </row>
    <row r="18" spans="1:10" ht="30" customHeight="1" x14ac:dyDescent="0.2">
      <c r="A18" s="29"/>
      <c r="B18" s="219">
        <v>2</v>
      </c>
      <c r="C18" s="458" t="s">
        <v>87</v>
      </c>
      <c r="D18" s="458"/>
      <c r="E18" s="458"/>
      <c r="F18" s="458"/>
      <c r="G18" s="458"/>
      <c r="H18" s="458"/>
      <c r="I18" s="458"/>
      <c r="J18" s="28"/>
    </row>
    <row r="19" spans="1:10" x14ac:dyDescent="0.2">
      <c r="A19" s="26"/>
      <c r="B19" s="218"/>
      <c r="C19" s="218"/>
      <c r="D19" s="218"/>
      <c r="E19" s="218"/>
      <c r="F19" s="218"/>
      <c r="G19" s="218"/>
      <c r="H19" s="218"/>
      <c r="I19" s="218"/>
    </row>
    <row r="20" spans="1:10" x14ac:dyDescent="0.2">
      <c r="A20" s="26"/>
      <c r="B20" s="218"/>
      <c r="C20" s="218"/>
      <c r="D20" s="218"/>
      <c r="E20" s="218"/>
      <c r="F20" s="220" t="str">
        <f>IF(G20="","金","")</f>
        <v>金</v>
      </c>
      <c r="G20" s="461"/>
      <c r="H20" s="461"/>
      <c r="I20" s="218" t="s">
        <v>94</v>
      </c>
    </row>
    <row r="21" spans="1:10" x14ac:dyDescent="0.2">
      <c r="A21" s="9"/>
      <c r="B21" s="218"/>
      <c r="C21" s="218"/>
      <c r="D21" s="218"/>
      <c r="E21" s="218"/>
      <c r="F21" s="218"/>
      <c r="G21" s="218"/>
      <c r="H21" s="218"/>
      <c r="I21" s="218"/>
    </row>
    <row r="22" spans="1:10" x14ac:dyDescent="0.2">
      <c r="A22" s="29"/>
      <c r="B22" s="219">
        <v>3</v>
      </c>
      <c r="C22" s="459" t="s">
        <v>344</v>
      </c>
      <c r="D22" s="459"/>
      <c r="E22" s="459"/>
      <c r="F22" s="459"/>
      <c r="G22" s="459"/>
      <c r="H22" s="459"/>
      <c r="I22" s="459"/>
      <c r="J22" s="28"/>
    </row>
    <row r="23" spans="1:10" x14ac:dyDescent="0.2">
      <c r="A23" s="26"/>
      <c r="B23" s="218"/>
      <c r="C23" s="218"/>
      <c r="D23" s="218"/>
      <c r="E23" s="218"/>
      <c r="F23" s="218"/>
      <c r="G23" s="218"/>
      <c r="H23" s="218"/>
      <c r="I23" s="218"/>
    </row>
    <row r="24" spans="1:10" x14ac:dyDescent="0.2">
      <c r="A24" s="26"/>
      <c r="B24" s="218"/>
      <c r="C24" s="218"/>
      <c r="D24" s="218"/>
      <c r="E24" s="218"/>
      <c r="F24" s="220" t="str">
        <f>IF(G24="","金","")</f>
        <v>金</v>
      </c>
      <c r="G24" s="461"/>
      <c r="H24" s="461"/>
      <c r="I24" s="218" t="s">
        <v>94</v>
      </c>
    </row>
    <row r="25" spans="1:10" x14ac:dyDescent="0.2">
      <c r="A25" s="9"/>
      <c r="B25" s="218"/>
      <c r="C25" s="218"/>
      <c r="D25" s="218"/>
      <c r="E25" s="218"/>
      <c r="F25" s="218"/>
      <c r="G25" s="218"/>
      <c r="H25" s="218"/>
      <c r="I25" s="218"/>
    </row>
    <row r="26" spans="1:10" ht="32.25" customHeight="1" x14ac:dyDescent="0.2">
      <c r="A26" s="9"/>
      <c r="B26" s="221">
        <v>4</v>
      </c>
      <c r="C26" s="458" t="s">
        <v>88</v>
      </c>
      <c r="D26" s="458"/>
      <c r="E26" s="458"/>
      <c r="F26" s="458"/>
      <c r="G26" s="458"/>
      <c r="H26" s="458"/>
      <c r="I26" s="458"/>
    </row>
    <row r="27" spans="1:10" x14ac:dyDescent="0.2">
      <c r="A27" s="9"/>
      <c r="B27" s="218"/>
      <c r="C27" s="218"/>
      <c r="D27" s="218"/>
      <c r="E27" s="218"/>
      <c r="F27" s="218"/>
      <c r="G27" s="218"/>
      <c r="H27" s="218"/>
      <c r="I27" s="218"/>
    </row>
    <row r="28" spans="1:10" x14ac:dyDescent="0.2">
      <c r="A28" s="9"/>
      <c r="B28" s="218"/>
      <c r="C28" s="218"/>
      <c r="D28" s="218"/>
      <c r="E28" s="218"/>
      <c r="F28" s="220" t="str">
        <f>IF(G28="","金","")</f>
        <v>金</v>
      </c>
      <c r="G28" s="461"/>
      <c r="H28" s="461"/>
      <c r="I28" s="218" t="s">
        <v>94</v>
      </c>
    </row>
    <row r="29" spans="1:10" x14ac:dyDescent="0.2">
      <c r="A29" s="9"/>
      <c r="B29" s="218"/>
      <c r="C29" s="218"/>
      <c r="D29" s="218"/>
      <c r="E29" s="218"/>
      <c r="F29" s="218"/>
      <c r="G29" s="218"/>
      <c r="H29" s="218"/>
      <c r="I29" s="218"/>
    </row>
    <row r="30" spans="1:10" x14ac:dyDescent="0.2">
      <c r="A30" s="29"/>
      <c r="B30" s="219">
        <v>5</v>
      </c>
      <c r="C30" s="459" t="s">
        <v>348</v>
      </c>
      <c r="D30" s="459"/>
      <c r="E30" s="459"/>
      <c r="F30" s="459"/>
      <c r="G30" s="459"/>
      <c r="H30" s="459"/>
      <c r="I30" s="459"/>
      <c r="J30" s="28"/>
    </row>
    <row r="31" spans="1:10" x14ac:dyDescent="0.2">
      <c r="A31" s="26"/>
      <c r="B31" s="218"/>
      <c r="C31" s="218"/>
      <c r="D31" s="218"/>
      <c r="E31" s="218"/>
      <c r="F31" s="218"/>
      <c r="G31" s="218"/>
      <c r="H31" s="218"/>
      <c r="I31" s="218"/>
    </row>
    <row r="32" spans="1:10" x14ac:dyDescent="0.2">
      <c r="A32" s="26"/>
      <c r="B32" s="218"/>
      <c r="C32" s="218"/>
      <c r="D32" s="218"/>
      <c r="E32" s="218"/>
      <c r="F32" s="220" t="str">
        <f>IF(G32="","金","")</f>
        <v>金</v>
      </c>
      <c r="G32" s="461"/>
      <c r="H32" s="461"/>
      <c r="I32" s="218" t="s">
        <v>94</v>
      </c>
    </row>
    <row r="33" spans="1:9" x14ac:dyDescent="0.2">
      <c r="A33" s="9"/>
      <c r="B33" s="218"/>
      <c r="C33" s="218"/>
      <c r="D33" s="218"/>
      <c r="E33" s="218"/>
      <c r="F33" s="218"/>
      <c r="G33" s="218"/>
      <c r="H33" s="218"/>
      <c r="I33" s="218"/>
    </row>
    <row r="34" spans="1:9" x14ac:dyDescent="0.2">
      <c r="A34" s="29"/>
      <c r="B34" s="221">
        <v>6</v>
      </c>
      <c r="C34" s="460" t="s">
        <v>89</v>
      </c>
      <c r="D34" s="460"/>
      <c r="E34" s="460"/>
      <c r="F34" s="460"/>
      <c r="G34" s="460"/>
      <c r="H34" s="460"/>
      <c r="I34" s="460"/>
    </row>
    <row r="35" spans="1:9" ht="30" customHeight="1" x14ac:dyDescent="0.2">
      <c r="A35" s="27"/>
      <c r="B35" s="222"/>
      <c r="C35" s="458" t="s">
        <v>90</v>
      </c>
      <c r="D35" s="458"/>
      <c r="E35" s="458"/>
      <c r="F35" s="458"/>
      <c r="G35" s="458"/>
      <c r="H35" s="458"/>
      <c r="I35" s="458"/>
    </row>
  </sheetData>
  <mergeCells count="15">
    <mergeCell ref="C18:I18"/>
    <mergeCell ref="C22:I22"/>
    <mergeCell ref="C34:I34"/>
    <mergeCell ref="C35:I35"/>
    <mergeCell ref="G20:H20"/>
    <mergeCell ref="G24:H24"/>
    <mergeCell ref="C26:I26"/>
    <mergeCell ref="G28:H28"/>
    <mergeCell ref="C30:I30"/>
    <mergeCell ref="G32:H32"/>
    <mergeCell ref="B13:I13"/>
    <mergeCell ref="E7:H7"/>
    <mergeCell ref="A9:J9"/>
    <mergeCell ref="H2:J2"/>
    <mergeCell ref="H3:J3"/>
  </mergeCells>
  <phoneticPr fontId="2"/>
  <printOptions horizontalCentered="1"/>
  <pageMargins left="0.70866141732283472" right="0.70866141732283472" top="0.94488188976377963" bottom="0.94488188976377963" header="0.31496062992125984" footer="0.31496062992125984"/>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2D050"/>
  </sheetPr>
  <dimension ref="A1:L37"/>
  <sheetViews>
    <sheetView view="pageBreakPreview" zoomScale="85" zoomScaleNormal="100" zoomScaleSheetLayoutView="85" workbookViewId="0">
      <selection activeCell="E7" sqref="E7:H7"/>
    </sheetView>
  </sheetViews>
  <sheetFormatPr defaultColWidth="9" defaultRowHeight="14" x14ac:dyDescent="0.2"/>
  <cols>
    <col min="1" max="1" width="5" style="10" customWidth="1"/>
    <col min="2" max="2" width="3.453125" style="10" customWidth="1"/>
    <col min="3" max="9" width="10" style="10" customWidth="1"/>
    <col min="10" max="10" width="5" style="10" customWidth="1"/>
    <col min="11" max="16384" width="9" style="10"/>
  </cols>
  <sheetData>
    <row r="1" spans="1:12" x14ac:dyDescent="0.2">
      <c r="A1" s="9" t="s">
        <v>51</v>
      </c>
    </row>
    <row r="2" spans="1:12" x14ac:dyDescent="0.2">
      <c r="A2" s="9"/>
      <c r="H2" s="241" t="s">
        <v>52</v>
      </c>
      <c r="I2" s="241"/>
      <c r="J2" s="241"/>
    </row>
    <row r="3" spans="1:12" x14ac:dyDescent="0.2">
      <c r="A3" s="9"/>
      <c r="H3" s="242" t="s">
        <v>258</v>
      </c>
      <c r="I3" s="242"/>
      <c r="J3" s="242"/>
    </row>
    <row r="4" spans="1:12" x14ac:dyDescent="0.2">
      <c r="A4" s="9"/>
      <c r="K4" s="126"/>
      <c r="L4" s="126"/>
    </row>
    <row r="5" spans="1:12" x14ac:dyDescent="0.2">
      <c r="A5" s="9" t="s">
        <v>323</v>
      </c>
      <c r="K5" s="126"/>
      <c r="L5" s="126"/>
    </row>
    <row r="6" spans="1:12" x14ac:dyDescent="0.2">
      <c r="A6" s="9"/>
    </row>
    <row r="7" spans="1:12" x14ac:dyDescent="0.2">
      <c r="A7" s="9"/>
      <c r="E7" s="346" t="str">
        <f>IF(第2号様式_交付申請書!E10="補助事業者名","間接補助事業者名",第2号様式_交付申請書!E10)</f>
        <v>間接補助事業者名</v>
      </c>
      <c r="F7" s="346"/>
      <c r="G7" s="346"/>
      <c r="H7" s="346"/>
      <c r="K7" s="3" t="s">
        <v>195</v>
      </c>
    </row>
    <row r="8" spans="1:12" x14ac:dyDescent="0.2">
      <c r="A8" s="9"/>
    </row>
    <row r="9" spans="1:12" ht="18.75" customHeight="1" x14ac:dyDescent="0.2">
      <c r="A9" s="246" t="s">
        <v>144</v>
      </c>
      <c r="B9" s="247"/>
      <c r="C9" s="247"/>
      <c r="D9" s="247"/>
      <c r="E9" s="247"/>
      <c r="F9" s="247"/>
      <c r="G9" s="247"/>
      <c r="H9" s="247"/>
      <c r="I9" s="247"/>
      <c r="J9" s="247"/>
    </row>
    <row r="10" spans="1:12" x14ac:dyDescent="0.2">
      <c r="A10" s="9"/>
    </row>
    <row r="11" spans="1:12" x14ac:dyDescent="0.2">
      <c r="A11" s="9"/>
    </row>
    <row r="12" spans="1:12" x14ac:dyDescent="0.2">
      <c r="A12" s="9"/>
    </row>
    <row r="13" spans="1:12" ht="60" customHeight="1" x14ac:dyDescent="0.2">
      <c r="A13" s="28"/>
      <c r="B13" s="457" t="s">
        <v>275</v>
      </c>
      <c r="C13" s="457"/>
      <c r="D13" s="457"/>
      <c r="E13" s="457"/>
      <c r="F13" s="457"/>
      <c r="G13" s="457"/>
      <c r="H13" s="457"/>
      <c r="I13" s="457"/>
    </row>
    <row r="14" spans="1:12" x14ac:dyDescent="0.2">
      <c r="A14" s="9"/>
    </row>
    <row r="15" spans="1:12" s="216" customFormat="1" ht="18" customHeight="1" x14ac:dyDescent="0.2">
      <c r="B15" s="217">
        <v>1</v>
      </c>
      <c r="C15" s="217" t="s">
        <v>349</v>
      </c>
    </row>
    <row r="16" spans="1:12" x14ac:dyDescent="0.2">
      <c r="A16" s="9"/>
      <c r="B16" s="218"/>
      <c r="C16" s="218"/>
      <c r="D16" s="218"/>
      <c r="E16" s="218"/>
      <c r="F16" s="218"/>
      <c r="G16" s="218"/>
      <c r="H16" s="218"/>
      <c r="I16" s="218"/>
    </row>
    <row r="17" spans="1:10" x14ac:dyDescent="0.2">
      <c r="A17" s="9"/>
      <c r="B17" s="218"/>
      <c r="C17" s="218"/>
      <c r="D17" s="218"/>
      <c r="E17" s="218"/>
      <c r="F17" s="218"/>
      <c r="G17" s="218"/>
      <c r="H17" s="218"/>
      <c r="I17" s="218"/>
    </row>
    <row r="18" spans="1:10" ht="30" customHeight="1" x14ac:dyDescent="0.2">
      <c r="A18" s="30"/>
      <c r="B18" s="219">
        <v>2</v>
      </c>
      <c r="C18" s="458" t="s">
        <v>85</v>
      </c>
      <c r="D18" s="458"/>
      <c r="E18" s="458"/>
      <c r="F18" s="458"/>
      <c r="G18" s="458"/>
      <c r="H18" s="458"/>
      <c r="I18" s="458"/>
      <c r="J18" s="28"/>
    </row>
    <row r="19" spans="1:10" x14ac:dyDescent="0.2">
      <c r="A19" s="26"/>
      <c r="B19" s="218"/>
      <c r="C19" s="218"/>
      <c r="D19" s="218"/>
      <c r="E19" s="218"/>
      <c r="F19" s="218"/>
      <c r="G19" s="218"/>
      <c r="H19" s="218"/>
      <c r="I19" s="218"/>
    </row>
    <row r="20" spans="1:10" x14ac:dyDescent="0.2">
      <c r="A20" s="26"/>
      <c r="B20" s="218"/>
      <c r="C20" s="218"/>
      <c r="D20" s="218"/>
      <c r="E20" s="218"/>
      <c r="F20" s="220" t="str">
        <f>IF(G20="","金","")</f>
        <v>金</v>
      </c>
      <c r="G20" s="461"/>
      <c r="H20" s="461"/>
      <c r="I20" s="218" t="s">
        <v>94</v>
      </c>
    </row>
    <row r="21" spans="1:10" x14ac:dyDescent="0.2">
      <c r="A21" s="9"/>
      <c r="B21" s="218"/>
      <c r="C21" s="218"/>
      <c r="D21" s="218"/>
      <c r="E21" s="218"/>
      <c r="F21" s="218"/>
      <c r="G21" s="218"/>
      <c r="H21" s="218"/>
      <c r="I21" s="218"/>
    </row>
    <row r="22" spans="1:10" x14ac:dyDescent="0.2">
      <c r="A22" s="30"/>
      <c r="B22" s="219">
        <v>3</v>
      </c>
      <c r="C22" s="458" t="s">
        <v>344</v>
      </c>
      <c r="D22" s="458"/>
      <c r="E22" s="458"/>
      <c r="F22" s="458"/>
      <c r="G22" s="458"/>
      <c r="H22" s="458"/>
      <c r="I22" s="458"/>
      <c r="J22" s="28"/>
    </row>
    <row r="23" spans="1:10" x14ac:dyDescent="0.2">
      <c r="A23" s="26"/>
      <c r="B23" s="218"/>
      <c r="C23" s="218"/>
      <c r="D23" s="218"/>
      <c r="E23" s="218"/>
      <c r="F23" s="218"/>
      <c r="G23" s="218"/>
      <c r="H23" s="218"/>
      <c r="I23" s="218"/>
    </row>
    <row r="24" spans="1:10" x14ac:dyDescent="0.2">
      <c r="A24" s="26"/>
      <c r="B24" s="218"/>
      <c r="C24" s="218"/>
      <c r="D24" s="218"/>
      <c r="E24" s="218"/>
      <c r="F24" s="220" t="str">
        <f>IF(G24="","金","")</f>
        <v>金</v>
      </c>
      <c r="G24" s="461"/>
      <c r="H24" s="461"/>
      <c r="I24" s="218" t="s">
        <v>94</v>
      </c>
    </row>
    <row r="25" spans="1:10" x14ac:dyDescent="0.2">
      <c r="A25" s="9"/>
      <c r="B25" s="218"/>
      <c r="C25" s="218"/>
      <c r="D25" s="218"/>
      <c r="E25" s="218"/>
      <c r="F25" s="218"/>
      <c r="G25" s="218"/>
      <c r="H25" s="218"/>
      <c r="I25" s="218"/>
    </row>
    <row r="26" spans="1:10" ht="33" customHeight="1" x14ac:dyDescent="0.2">
      <c r="A26" s="30"/>
      <c r="B26" s="219">
        <v>4</v>
      </c>
      <c r="C26" s="458" t="s">
        <v>91</v>
      </c>
      <c r="D26" s="458"/>
      <c r="E26" s="458"/>
      <c r="F26" s="458"/>
      <c r="G26" s="458"/>
      <c r="H26" s="458"/>
      <c r="I26" s="458"/>
      <c r="J26" s="28"/>
    </row>
    <row r="27" spans="1:10" x14ac:dyDescent="0.2">
      <c r="A27" s="26"/>
      <c r="B27" s="218"/>
      <c r="C27" s="218"/>
      <c r="D27" s="218"/>
      <c r="E27" s="218"/>
      <c r="F27" s="218"/>
      <c r="G27" s="218"/>
      <c r="H27" s="218"/>
      <c r="I27" s="218"/>
    </row>
    <row r="28" spans="1:10" x14ac:dyDescent="0.2">
      <c r="A28" s="26"/>
      <c r="B28" s="218"/>
      <c r="C28" s="218"/>
      <c r="D28" s="218"/>
      <c r="E28" s="218"/>
      <c r="F28" s="220" t="str">
        <f>IF(G28="","金","")</f>
        <v>金</v>
      </c>
      <c r="G28" s="461"/>
      <c r="H28" s="461"/>
      <c r="I28" s="218" t="s">
        <v>94</v>
      </c>
    </row>
    <row r="29" spans="1:10" x14ac:dyDescent="0.2">
      <c r="A29" s="26"/>
      <c r="B29" s="218"/>
      <c r="C29" s="218"/>
      <c r="D29" s="218"/>
      <c r="E29" s="218"/>
      <c r="F29" s="220"/>
      <c r="G29" s="218"/>
      <c r="H29" s="218"/>
      <c r="I29" s="218"/>
    </row>
    <row r="30" spans="1:10" x14ac:dyDescent="0.2">
      <c r="A30" s="29"/>
      <c r="B30" s="219">
        <v>5</v>
      </c>
      <c r="C30" s="459" t="s">
        <v>348</v>
      </c>
      <c r="D30" s="459"/>
      <c r="E30" s="459"/>
      <c r="F30" s="459"/>
      <c r="G30" s="459"/>
      <c r="H30" s="459"/>
      <c r="I30" s="459"/>
      <c r="J30" s="28"/>
    </row>
    <row r="31" spans="1:10" x14ac:dyDescent="0.2">
      <c r="A31" s="26"/>
      <c r="B31" s="218"/>
      <c r="C31" s="218"/>
      <c r="D31" s="218"/>
      <c r="E31" s="218"/>
      <c r="F31" s="218"/>
      <c r="G31" s="218"/>
      <c r="H31" s="218"/>
      <c r="I31" s="218"/>
    </row>
    <row r="32" spans="1:10" x14ac:dyDescent="0.2">
      <c r="A32" s="26"/>
      <c r="B32" s="218"/>
      <c r="C32" s="218"/>
      <c r="D32" s="218"/>
      <c r="E32" s="218"/>
      <c r="F32" s="220" t="str">
        <f>IF(G32="","金","")</f>
        <v>金</v>
      </c>
      <c r="G32" s="461"/>
      <c r="H32" s="461"/>
      <c r="I32" s="218" t="s">
        <v>94</v>
      </c>
    </row>
    <row r="33" spans="1:9" x14ac:dyDescent="0.2">
      <c r="A33" s="9"/>
      <c r="B33" s="218"/>
      <c r="C33" s="218"/>
      <c r="D33" s="218"/>
      <c r="E33" s="218"/>
      <c r="F33" s="218"/>
      <c r="G33" s="218"/>
      <c r="H33" s="218"/>
      <c r="I33" s="218"/>
    </row>
    <row r="34" spans="1:9" x14ac:dyDescent="0.2">
      <c r="A34" s="29"/>
      <c r="B34" s="221">
        <v>6</v>
      </c>
      <c r="C34" s="460" t="s">
        <v>92</v>
      </c>
      <c r="D34" s="460"/>
      <c r="E34" s="460"/>
      <c r="F34" s="460"/>
      <c r="G34" s="460"/>
      <c r="H34" s="460"/>
      <c r="I34" s="460"/>
    </row>
    <row r="35" spans="1:9" ht="30" customHeight="1" x14ac:dyDescent="0.2">
      <c r="A35" s="27"/>
      <c r="B35" s="222"/>
      <c r="C35" s="458" t="s">
        <v>86</v>
      </c>
      <c r="D35" s="458"/>
      <c r="E35" s="458"/>
      <c r="F35" s="458"/>
      <c r="G35" s="458"/>
      <c r="H35" s="458"/>
      <c r="I35" s="458"/>
    </row>
    <row r="36" spans="1:9" x14ac:dyDescent="0.2">
      <c r="A36" s="9"/>
    </row>
    <row r="37" spans="1:9" x14ac:dyDescent="0.2">
      <c r="A37" s="9"/>
    </row>
  </sheetData>
  <mergeCells count="15">
    <mergeCell ref="C35:I35"/>
    <mergeCell ref="G20:H20"/>
    <mergeCell ref="G24:H24"/>
    <mergeCell ref="E7:H7"/>
    <mergeCell ref="A9:J9"/>
    <mergeCell ref="C34:I34"/>
    <mergeCell ref="C26:I26"/>
    <mergeCell ref="G28:H28"/>
    <mergeCell ref="C30:I30"/>
    <mergeCell ref="G32:H32"/>
    <mergeCell ref="H2:J2"/>
    <mergeCell ref="H3:J3"/>
    <mergeCell ref="B13:I13"/>
    <mergeCell ref="C18:I18"/>
    <mergeCell ref="C22:I22"/>
  </mergeCells>
  <phoneticPr fontId="2"/>
  <printOptions horizontalCentered="1"/>
  <pageMargins left="0.70866141732283472" right="0.70866141732283472" top="0.94488188976377963" bottom="0.94488188976377963" header="0.31496062992125984" footer="0.31496062992125984"/>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1:P39"/>
  <sheetViews>
    <sheetView topLeftCell="E1" zoomScale="160" zoomScaleNormal="160" workbookViewId="0">
      <selection activeCell="P15" sqref="P15"/>
    </sheetView>
  </sheetViews>
  <sheetFormatPr defaultRowHeight="13" x14ac:dyDescent="0.2"/>
  <cols>
    <col min="2" max="2" width="53.7265625" customWidth="1"/>
    <col min="4" max="4" width="35.08984375" customWidth="1"/>
    <col min="11" max="11" width="37.453125" customWidth="1"/>
  </cols>
  <sheetData>
    <row r="1" spans="2:16" x14ac:dyDescent="0.2">
      <c r="B1" t="s">
        <v>170</v>
      </c>
      <c r="D1" t="s">
        <v>182</v>
      </c>
      <c r="F1" t="s">
        <v>186</v>
      </c>
      <c r="K1" t="s">
        <v>239</v>
      </c>
    </row>
    <row r="2" spans="2:16" ht="38" x14ac:dyDescent="0.2">
      <c r="L2" s="110" t="s">
        <v>247</v>
      </c>
      <c r="M2" s="111" t="s">
        <v>240</v>
      </c>
      <c r="N2" s="111" t="s">
        <v>250</v>
      </c>
      <c r="O2" s="111" t="s">
        <v>248</v>
      </c>
      <c r="P2" s="111" t="s">
        <v>249</v>
      </c>
    </row>
    <row r="3" spans="2:16" x14ac:dyDescent="0.2">
      <c r="B3" t="s">
        <v>77</v>
      </c>
      <c r="D3" t="s">
        <v>196</v>
      </c>
      <c r="F3" t="s">
        <v>201</v>
      </c>
      <c r="K3" t="s">
        <v>209</v>
      </c>
      <c r="L3" s="109" t="s">
        <v>244</v>
      </c>
      <c r="M3" s="112">
        <v>0.5</v>
      </c>
      <c r="N3" s="112" t="s">
        <v>252</v>
      </c>
      <c r="O3" s="112">
        <v>0.5</v>
      </c>
      <c r="P3" s="112">
        <v>1</v>
      </c>
    </row>
    <row r="4" spans="2:16" x14ac:dyDescent="0.2">
      <c r="B4" t="s">
        <v>78</v>
      </c>
      <c r="D4" t="s">
        <v>197</v>
      </c>
      <c r="F4" t="s">
        <v>202</v>
      </c>
      <c r="K4" t="s">
        <v>211</v>
      </c>
      <c r="L4" s="109" t="s">
        <v>244</v>
      </c>
      <c r="M4" s="112">
        <v>0.75</v>
      </c>
      <c r="N4" s="112" t="s">
        <v>251</v>
      </c>
      <c r="O4" s="112">
        <v>0.5</v>
      </c>
      <c r="P4" s="112">
        <v>0.66666666666666663</v>
      </c>
    </row>
    <row r="5" spans="2:16" x14ac:dyDescent="0.2">
      <c r="B5" t="s">
        <v>79</v>
      </c>
      <c r="D5" t="s">
        <v>198</v>
      </c>
      <c r="F5" t="s">
        <v>203</v>
      </c>
      <c r="K5" t="s">
        <v>213</v>
      </c>
      <c r="L5" s="109" t="s">
        <v>244</v>
      </c>
      <c r="M5" s="112">
        <v>0.33333333333333331</v>
      </c>
      <c r="N5" s="112" t="s">
        <v>251</v>
      </c>
      <c r="O5" s="112">
        <v>0.33333333333333331</v>
      </c>
      <c r="P5" s="112">
        <v>1</v>
      </c>
    </row>
    <row r="6" spans="2:16" x14ac:dyDescent="0.2">
      <c r="B6" t="s">
        <v>80</v>
      </c>
      <c r="D6" t="s">
        <v>199</v>
      </c>
      <c r="F6" t="s">
        <v>204</v>
      </c>
      <c r="K6" t="s">
        <v>215</v>
      </c>
      <c r="L6" s="109" t="s">
        <v>246</v>
      </c>
      <c r="M6" s="112" t="s">
        <v>241</v>
      </c>
      <c r="N6" s="112" t="s">
        <v>251</v>
      </c>
      <c r="O6" s="112">
        <v>0.5</v>
      </c>
      <c r="P6" s="112">
        <v>0.5</v>
      </c>
    </row>
    <row r="7" spans="2:16" x14ac:dyDescent="0.2">
      <c r="B7" t="s">
        <v>81</v>
      </c>
      <c r="D7" t="s">
        <v>200</v>
      </c>
      <c r="F7" t="s">
        <v>205</v>
      </c>
      <c r="K7" t="s">
        <v>217</v>
      </c>
      <c r="L7" s="109" t="s">
        <v>246</v>
      </c>
      <c r="M7" s="112" t="s">
        <v>241</v>
      </c>
      <c r="N7" s="112" t="s">
        <v>251</v>
      </c>
      <c r="O7" s="112">
        <v>0.5</v>
      </c>
      <c r="P7" s="112">
        <v>0.5</v>
      </c>
    </row>
    <row r="8" spans="2:16" x14ac:dyDescent="0.2">
      <c r="B8" t="s">
        <v>82</v>
      </c>
      <c r="F8" t="s">
        <v>206</v>
      </c>
      <c r="K8" t="s">
        <v>219</v>
      </c>
      <c r="L8" s="109" t="s">
        <v>243</v>
      </c>
      <c r="M8" s="112" t="s">
        <v>242</v>
      </c>
      <c r="N8" s="112" t="s">
        <v>251</v>
      </c>
      <c r="O8" s="112">
        <v>0.5</v>
      </c>
      <c r="P8" s="112">
        <v>0.5</v>
      </c>
    </row>
    <row r="9" spans="2:16" x14ac:dyDescent="0.2">
      <c r="B9" t="s">
        <v>83</v>
      </c>
      <c r="F9" t="s">
        <v>207</v>
      </c>
      <c r="K9" t="s">
        <v>221</v>
      </c>
      <c r="L9" s="109" t="s">
        <v>245</v>
      </c>
      <c r="M9" s="112">
        <v>0.66666666666666663</v>
      </c>
      <c r="N9" s="112" t="s">
        <v>251</v>
      </c>
      <c r="O9" s="112">
        <v>0.33333333333333331</v>
      </c>
      <c r="P9" s="112">
        <v>0.5</v>
      </c>
    </row>
    <row r="10" spans="2:16" x14ac:dyDescent="0.2">
      <c r="B10" t="s">
        <v>84</v>
      </c>
      <c r="F10" t="s">
        <v>208</v>
      </c>
      <c r="K10" t="s">
        <v>223</v>
      </c>
      <c r="L10" s="109" t="s">
        <v>245</v>
      </c>
      <c r="M10" s="112">
        <v>0.66666666666666663</v>
      </c>
      <c r="N10" s="112" t="s">
        <v>251</v>
      </c>
      <c r="O10" s="112">
        <v>0.33333333333333331</v>
      </c>
      <c r="P10" s="112">
        <v>0.5</v>
      </c>
    </row>
    <row r="11" spans="2:16" x14ac:dyDescent="0.2">
      <c r="B11" t="s">
        <v>354</v>
      </c>
      <c r="K11" t="s">
        <v>225</v>
      </c>
      <c r="L11" s="109" t="s">
        <v>244</v>
      </c>
      <c r="M11" s="112">
        <v>0.5</v>
      </c>
      <c r="N11" s="112" t="s">
        <v>251</v>
      </c>
      <c r="O11" s="112">
        <v>0.5</v>
      </c>
      <c r="P11" s="112">
        <v>1</v>
      </c>
    </row>
    <row r="12" spans="2:16" x14ac:dyDescent="0.2">
      <c r="B12" t="s">
        <v>355</v>
      </c>
      <c r="K12" t="s">
        <v>325</v>
      </c>
      <c r="L12" s="109" t="s">
        <v>244</v>
      </c>
      <c r="M12" s="112">
        <v>0.5</v>
      </c>
      <c r="N12" s="112" t="s">
        <v>251</v>
      </c>
      <c r="O12" s="112">
        <v>0.5</v>
      </c>
      <c r="P12" s="112">
        <v>1</v>
      </c>
    </row>
    <row r="13" spans="2:16" x14ac:dyDescent="0.2">
      <c r="B13" t="s">
        <v>356</v>
      </c>
      <c r="K13" t="s">
        <v>294</v>
      </c>
      <c r="L13" s="109" t="s">
        <v>244</v>
      </c>
      <c r="M13" s="112">
        <v>0.5</v>
      </c>
      <c r="N13" s="112" t="s">
        <v>251</v>
      </c>
      <c r="O13" s="112">
        <v>0.5</v>
      </c>
      <c r="P13" s="112">
        <v>1</v>
      </c>
    </row>
    <row r="14" spans="2:16" x14ac:dyDescent="0.2">
      <c r="B14" t="s">
        <v>357</v>
      </c>
      <c r="K14" t="s">
        <v>227</v>
      </c>
      <c r="L14" s="109" t="s">
        <v>244</v>
      </c>
      <c r="M14" s="112">
        <v>0.33333333333333331</v>
      </c>
      <c r="N14" s="112" t="s">
        <v>251</v>
      </c>
      <c r="O14" s="112">
        <v>0.33333333333333331</v>
      </c>
      <c r="P14" s="112">
        <v>1</v>
      </c>
    </row>
    <row r="15" spans="2:16" x14ac:dyDescent="0.2">
      <c r="B15" t="s">
        <v>358</v>
      </c>
      <c r="K15" t="s">
        <v>281</v>
      </c>
      <c r="L15" s="109" t="s">
        <v>282</v>
      </c>
      <c r="M15" s="112">
        <v>0.33333333333333331</v>
      </c>
      <c r="N15" s="112" t="s">
        <v>253</v>
      </c>
      <c r="O15" s="112">
        <v>0.33333333333333331</v>
      </c>
      <c r="P15" s="112">
        <v>1</v>
      </c>
    </row>
    <row r="16" spans="2:16" x14ac:dyDescent="0.2">
      <c r="B16" t="s">
        <v>359</v>
      </c>
      <c r="K16" t="s">
        <v>295</v>
      </c>
      <c r="L16" s="109" t="s">
        <v>244</v>
      </c>
      <c r="M16" s="112">
        <v>0.66666666666666663</v>
      </c>
      <c r="N16" s="112" t="s">
        <v>251</v>
      </c>
      <c r="O16" s="112">
        <v>0.33333333333333331</v>
      </c>
      <c r="P16" s="112">
        <v>0.5</v>
      </c>
    </row>
    <row r="17" spans="2:16" x14ac:dyDescent="0.2">
      <c r="B17" t="s">
        <v>360</v>
      </c>
      <c r="K17" t="s">
        <v>296</v>
      </c>
      <c r="L17" s="112" t="s">
        <v>297</v>
      </c>
      <c r="M17" s="112" t="s">
        <v>298</v>
      </c>
      <c r="N17" s="112" t="s">
        <v>251</v>
      </c>
      <c r="O17" s="112">
        <v>0.5</v>
      </c>
      <c r="P17" s="112">
        <v>0.5</v>
      </c>
    </row>
    <row r="18" spans="2:16" x14ac:dyDescent="0.2">
      <c r="B18" t="s">
        <v>361</v>
      </c>
      <c r="K18" t="s">
        <v>326</v>
      </c>
      <c r="L18" s="109" t="s">
        <v>245</v>
      </c>
      <c r="M18" s="112">
        <v>0.5</v>
      </c>
      <c r="N18" s="112" t="s">
        <v>251</v>
      </c>
      <c r="O18" s="112">
        <v>0.33333333333333331</v>
      </c>
      <c r="P18" s="112">
        <v>0.66666666666666663</v>
      </c>
    </row>
    <row r="19" spans="2:16" x14ac:dyDescent="0.2">
      <c r="B19" t="s">
        <v>362</v>
      </c>
      <c r="K19" t="s">
        <v>364</v>
      </c>
      <c r="L19" s="109" t="s">
        <v>245</v>
      </c>
      <c r="M19" s="112">
        <v>0.5</v>
      </c>
      <c r="N19" s="112" t="s">
        <v>251</v>
      </c>
      <c r="O19" s="112">
        <v>0.33333333333333331</v>
      </c>
      <c r="P19" s="112">
        <v>0.66666666666666663</v>
      </c>
    </row>
    <row r="21" spans="2:16" x14ac:dyDescent="0.2">
      <c r="B21" t="s">
        <v>238</v>
      </c>
    </row>
    <row r="23" spans="2:16" x14ac:dyDescent="0.2">
      <c r="B23" t="s">
        <v>210</v>
      </c>
    </row>
    <row r="24" spans="2:16" x14ac:dyDescent="0.2">
      <c r="B24" t="s">
        <v>212</v>
      </c>
    </row>
    <row r="25" spans="2:16" x14ac:dyDescent="0.2">
      <c r="B25" t="s">
        <v>214</v>
      </c>
    </row>
    <row r="26" spans="2:16" x14ac:dyDescent="0.2">
      <c r="B26" t="s">
        <v>216</v>
      </c>
    </row>
    <row r="27" spans="2:16" x14ac:dyDescent="0.2">
      <c r="B27" t="s">
        <v>218</v>
      </c>
    </row>
    <row r="28" spans="2:16" x14ac:dyDescent="0.2">
      <c r="B28" t="s">
        <v>220</v>
      </c>
    </row>
    <row r="29" spans="2:16" x14ac:dyDescent="0.2">
      <c r="B29" t="s">
        <v>222</v>
      </c>
    </row>
    <row r="30" spans="2:16" x14ac:dyDescent="0.2">
      <c r="B30" t="s">
        <v>224</v>
      </c>
    </row>
    <row r="31" spans="2:16" x14ac:dyDescent="0.2">
      <c r="B31" t="s">
        <v>226</v>
      </c>
    </row>
    <row r="32" spans="2:16" x14ac:dyDescent="0.2">
      <c r="B32" t="s">
        <v>327</v>
      </c>
    </row>
    <row r="33" spans="2:2" x14ac:dyDescent="0.2">
      <c r="B33" t="s">
        <v>294</v>
      </c>
    </row>
    <row r="34" spans="2:2" x14ac:dyDescent="0.2">
      <c r="B34" t="s">
        <v>228</v>
      </c>
    </row>
    <row r="35" spans="2:2" x14ac:dyDescent="0.2">
      <c r="B35" t="s">
        <v>281</v>
      </c>
    </row>
    <row r="36" spans="2:2" x14ac:dyDescent="0.2">
      <c r="B36" t="s">
        <v>295</v>
      </c>
    </row>
    <row r="37" spans="2:2" x14ac:dyDescent="0.2">
      <c r="B37" t="s">
        <v>296</v>
      </c>
    </row>
    <row r="38" spans="2:2" x14ac:dyDescent="0.2">
      <c r="B38" t="s">
        <v>326</v>
      </c>
    </row>
    <row r="39" spans="2:2" x14ac:dyDescent="0.2">
      <c r="B39" t="s">
        <v>363</v>
      </c>
    </row>
  </sheetData>
  <phoneticPr fontId="2"/>
  <pageMargins left="0.70866141732283472" right="0.70866141732283472"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39997558519241921"/>
  </sheetPr>
  <dimension ref="A1:L38"/>
  <sheetViews>
    <sheetView zoomScale="85" zoomScaleNormal="85" workbookViewId="0">
      <selection activeCell="Q37" sqref="Q37"/>
    </sheetView>
  </sheetViews>
  <sheetFormatPr defaultColWidth="9" defaultRowHeight="14" x14ac:dyDescent="0.2"/>
  <cols>
    <col min="1" max="1" width="5" style="10" customWidth="1"/>
    <col min="2" max="2" width="3.453125" style="10" customWidth="1"/>
    <col min="3" max="7" width="9" style="10"/>
    <col min="8" max="8" width="10" style="10" customWidth="1"/>
    <col min="9" max="9" width="9" style="10" customWidth="1"/>
    <col min="10" max="10" width="5" style="10" customWidth="1"/>
    <col min="11" max="16384" width="9" style="10"/>
  </cols>
  <sheetData>
    <row r="1" spans="1:12" x14ac:dyDescent="0.2">
      <c r="A1" s="9" t="s">
        <v>2</v>
      </c>
    </row>
    <row r="2" spans="1:12" x14ac:dyDescent="0.2">
      <c r="A2" s="9"/>
    </row>
    <row r="3" spans="1:12" x14ac:dyDescent="0.2">
      <c r="A3" s="9"/>
      <c r="H3" s="241" t="s">
        <v>52</v>
      </c>
      <c r="I3" s="241"/>
      <c r="J3" s="241"/>
    </row>
    <row r="4" spans="1:12" x14ac:dyDescent="0.2">
      <c r="A4" s="9"/>
      <c r="H4" s="242" t="s">
        <v>258</v>
      </c>
      <c r="I4" s="242"/>
      <c r="J4" s="242"/>
    </row>
    <row r="5" spans="1:12" x14ac:dyDescent="0.2">
      <c r="A5" s="9"/>
      <c r="G5" s="243"/>
      <c r="H5" s="244"/>
      <c r="I5" s="244"/>
      <c r="K5" s="126"/>
      <c r="L5" s="126"/>
    </row>
    <row r="6" spans="1:12" x14ac:dyDescent="0.2">
      <c r="A6" s="9" t="s">
        <v>3</v>
      </c>
      <c r="K6" s="126"/>
      <c r="L6" s="126"/>
    </row>
    <row r="7" spans="1:12" x14ac:dyDescent="0.2">
      <c r="A7" s="9"/>
    </row>
    <row r="8" spans="1:12" x14ac:dyDescent="0.2">
      <c r="A8" s="9"/>
    </row>
    <row r="9" spans="1:12" x14ac:dyDescent="0.2">
      <c r="A9" s="9"/>
    </row>
    <row r="10" spans="1:12" x14ac:dyDescent="0.2">
      <c r="A10" s="9"/>
      <c r="E10" s="245" t="s">
        <v>93</v>
      </c>
      <c r="F10" s="245"/>
      <c r="G10" s="245"/>
      <c r="H10" s="245"/>
    </row>
    <row r="11" spans="1:12" x14ac:dyDescent="0.2">
      <c r="A11" s="9"/>
      <c r="E11" s="11"/>
      <c r="F11" s="11"/>
      <c r="G11" s="11"/>
      <c r="H11" s="11"/>
    </row>
    <row r="12" spans="1:12" x14ac:dyDescent="0.2">
      <c r="A12" s="9"/>
      <c r="E12" s="11"/>
      <c r="F12" s="11"/>
      <c r="G12" s="11"/>
      <c r="H12" s="11"/>
    </row>
    <row r="13" spans="1:12" x14ac:dyDescent="0.2">
      <c r="A13" s="9"/>
    </row>
    <row r="14" spans="1:12" x14ac:dyDescent="0.2">
      <c r="A14" s="246" t="s">
        <v>143</v>
      </c>
      <c r="B14" s="247"/>
      <c r="C14" s="247"/>
      <c r="D14" s="247"/>
      <c r="E14" s="247"/>
      <c r="F14" s="247"/>
      <c r="G14" s="247"/>
      <c r="H14" s="247"/>
      <c r="I14" s="247"/>
      <c r="J14" s="247"/>
    </row>
    <row r="15" spans="1:12" x14ac:dyDescent="0.2">
      <c r="A15" s="9" t="s">
        <v>53</v>
      </c>
    </row>
    <row r="16" spans="1:12" x14ac:dyDescent="0.2">
      <c r="A16" s="9"/>
    </row>
    <row r="17" spans="1:9" x14ac:dyDescent="0.2">
      <c r="A17" s="9"/>
    </row>
    <row r="18" spans="1:9" x14ac:dyDescent="0.2">
      <c r="A18" s="9"/>
    </row>
    <row r="19" spans="1:9" ht="30" customHeight="1" x14ac:dyDescent="0.2">
      <c r="A19" s="9"/>
      <c r="B19" s="248" t="s">
        <v>95</v>
      </c>
      <c r="C19" s="248"/>
      <c r="D19" s="248"/>
      <c r="E19" s="248"/>
      <c r="F19" s="248"/>
      <c r="G19" s="248"/>
      <c r="H19" s="248"/>
      <c r="I19" s="248"/>
    </row>
    <row r="20" spans="1:9" x14ac:dyDescent="0.2">
      <c r="A20" s="9"/>
    </row>
    <row r="21" spans="1:9" x14ac:dyDescent="0.2">
      <c r="A21" s="9"/>
    </row>
    <row r="22" spans="1:9" x14ac:dyDescent="0.2">
      <c r="A22" s="9"/>
      <c r="B22" s="10">
        <v>1</v>
      </c>
      <c r="C22" s="10" t="s">
        <v>99</v>
      </c>
      <c r="E22" s="11" t="str">
        <f>IF(F22="","金","")</f>
        <v>金</v>
      </c>
      <c r="F22" s="240"/>
      <c r="G22" s="240"/>
      <c r="H22" s="10" t="s">
        <v>94</v>
      </c>
    </row>
    <row r="23" spans="1:9" x14ac:dyDescent="0.2">
      <c r="A23" s="9"/>
      <c r="E23" s="11"/>
      <c r="F23" s="31"/>
      <c r="G23" s="31"/>
    </row>
    <row r="24" spans="1:9" x14ac:dyDescent="0.2">
      <c r="A24" s="9"/>
      <c r="B24" s="10">
        <v>2</v>
      </c>
      <c r="C24" s="10" t="s">
        <v>259</v>
      </c>
      <c r="E24" s="249"/>
      <c r="F24" s="249"/>
      <c r="G24" s="249"/>
      <c r="H24" s="249"/>
      <c r="I24" s="249"/>
    </row>
    <row r="25" spans="1:9" x14ac:dyDescent="0.2">
      <c r="A25" s="9"/>
      <c r="D25" s="82"/>
      <c r="E25" s="249"/>
      <c r="F25" s="249"/>
      <c r="G25" s="249"/>
      <c r="H25" s="249"/>
      <c r="I25" s="249"/>
    </row>
    <row r="26" spans="1:9" x14ac:dyDescent="0.2">
      <c r="A26" s="9"/>
      <c r="B26" s="10">
        <v>3</v>
      </c>
      <c r="C26" s="10" t="s">
        <v>178</v>
      </c>
    </row>
    <row r="27" spans="1:9" x14ac:dyDescent="0.2">
      <c r="A27" s="9"/>
    </row>
    <row r="28" spans="1:9" x14ac:dyDescent="0.2">
      <c r="A28" s="9"/>
      <c r="B28" s="10">
        <v>4</v>
      </c>
      <c r="C28" s="10" t="s">
        <v>166</v>
      </c>
    </row>
    <row r="29" spans="1:9" x14ac:dyDescent="0.2">
      <c r="A29" s="9"/>
    </row>
    <row r="30" spans="1:9" x14ac:dyDescent="0.2">
      <c r="A30" s="9"/>
      <c r="B30" s="10">
        <v>5</v>
      </c>
      <c r="C30" s="10" t="s">
        <v>97</v>
      </c>
    </row>
    <row r="31" spans="1:9" x14ac:dyDescent="0.2">
      <c r="A31" s="9"/>
      <c r="C31" s="10" t="s">
        <v>293</v>
      </c>
    </row>
    <row r="32" spans="1:9" x14ac:dyDescent="0.2">
      <c r="A32" s="9"/>
      <c r="C32" s="33"/>
    </row>
    <row r="33" spans="1:8" x14ac:dyDescent="0.2">
      <c r="A33" s="9"/>
      <c r="B33" s="10">
        <v>6</v>
      </c>
      <c r="C33" s="119" t="s">
        <v>283</v>
      </c>
      <c r="D33" s="119"/>
      <c r="E33" s="119"/>
      <c r="F33" s="119"/>
      <c r="G33" s="119"/>
      <c r="H33" s="119"/>
    </row>
    <row r="34" spans="1:8" x14ac:dyDescent="0.2">
      <c r="A34" s="9"/>
      <c r="C34" s="251" t="s">
        <v>288</v>
      </c>
      <c r="D34" s="252"/>
      <c r="E34" s="252"/>
      <c r="F34" s="250"/>
      <c r="G34" s="250"/>
      <c r="H34" s="120" t="s">
        <v>284</v>
      </c>
    </row>
    <row r="35" spans="1:8" x14ac:dyDescent="0.2">
      <c r="A35" s="9"/>
      <c r="C35" s="125"/>
      <c r="D35" s="125"/>
      <c r="E35" s="125"/>
      <c r="F35" s="119"/>
      <c r="G35" s="119"/>
      <c r="H35" s="119"/>
    </row>
    <row r="36" spans="1:8" x14ac:dyDescent="0.2">
      <c r="A36" s="9"/>
      <c r="C36" s="251" t="s">
        <v>289</v>
      </c>
      <c r="D36" s="251"/>
      <c r="E36" s="251"/>
      <c r="F36" s="250"/>
      <c r="G36" s="250"/>
      <c r="H36" s="120" t="s">
        <v>285</v>
      </c>
    </row>
    <row r="37" spans="1:8" x14ac:dyDescent="0.2">
      <c r="C37" s="125"/>
      <c r="D37" s="125"/>
      <c r="E37" s="125"/>
      <c r="F37" s="119"/>
      <c r="G37" s="119"/>
      <c r="H37" s="119"/>
    </row>
    <row r="38" spans="1:8" x14ac:dyDescent="0.2">
      <c r="C38" s="251" t="s">
        <v>290</v>
      </c>
      <c r="D38" s="251"/>
      <c r="E38" s="251"/>
      <c r="F38" s="250"/>
      <c r="G38" s="250"/>
      <c r="H38" s="120" t="s">
        <v>286</v>
      </c>
    </row>
  </sheetData>
  <mergeCells count="15">
    <mergeCell ref="E24:I24"/>
    <mergeCell ref="E25:I25"/>
    <mergeCell ref="F34:G34"/>
    <mergeCell ref="F36:G36"/>
    <mergeCell ref="F38:G38"/>
    <mergeCell ref="C34:E34"/>
    <mergeCell ref="C36:E36"/>
    <mergeCell ref="C38:E38"/>
    <mergeCell ref="F22:G22"/>
    <mergeCell ref="H3:J3"/>
    <mergeCell ref="H4:J4"/>
    <mergeCell ref="G5:I5"/>
    <mergeCell ref="E10:H10"/>
    <mergeCell ref="A14:J14"/>
    <mergeCell ref="B19:I19"/>
  </mergeCells>
  <phoneticPr fontId="2"/>
  <printOptions horizontalCentered="1"/>
  <pageMargins left="0.70866141732283472" right="0.70866141732283472" top="0.94488188976377963" bottom="0.94488188976377963" header="0.31496062992125984" footer="0.31496062992125984"/>
  <pageSetup paperSize="9" orientation="portrait" r:id="rId1"/>
  <colBreaks count="1" manualBreakCount="1">
    <brk id="10" max="52" man="1"/>
  </colBreaks>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39997558519241921"/>
  </sheetPr>
  <dimension ref="A1:U57"/>
  <sheetViews>
    <sheetView view="pageBreakPreview" zoomScale="85" zoomScaleNormal="115" zoomScaleSheetLayoutView="85" workbookViewId="0">
      <selection activeCell="S13" sqref="S13"/>
    </sheetView>
  </sheetViews>
  <sheetFormatPr defaultColWidth="9" defaultRowHeight="13" x14ac:dyDescent="0.2"/>
  <cols>
    <col min="1" max="1" width="20" style="3" customWidth="1"/>
    <col min="2" max="14" width="11.26953125" style="3" customWidth="1"/>
    <col min="15" max="15" width="15" style="3" customWidth="1"/>
    <col min="16" max="16" width="9" style="3"/>
    <col min="17" max="19" width="5.7265625" style="3" customWidth="1"/>
    <col min="20" max="21" width="5.6328125" style="3" customWidth="1"/>
    <col min="22" max="16384" width="9" style="3"/>
  </cols>
  <sheetData>
    <row r="1" spans="1:21" x14ac:dyDescent="0.2">
      <c r="A1" s="1" t="s">
        <v>167</v>
      </c>
    </row>
    <row r="2" spans="1:21" ht="19.5" customHeight="1" x14ac:dyDescent="0.2">
      <c r="A2" s="253" t="s">
        <v>59</v>
      </c>
      <c r="B2" s="253"/>
      <c r="C2" s="253"/>
      <c r="D2" s="253"/>
      <c r="E2" s="253"/>
      <c r="F2" s="253"/>
      <c r="G2" s="253"/>
      <c r="H2" s="253"/>
      <c r="I2" s="253"/>
      <c r="J2" s="253"/>
      <c r="K2" s="253"/>
      <c r="L2" s="253"/>
      <c r="M2" s="253"/>
      <c r="N2" s="253"/>
      <c r="O2" s="253"/>
    </row>
    <row r="3" spans="1:21" ht="7.5" customHeight="1" x14ac:dyDescent="0.2">
      <c r="A3" s="8"/>
      <c r="B3" s="8"/>
      <c r="C3" s="8"/>
      <c r="D3" s="8"/>
      <c r="E3" s="8"/>
      <c r="F3" s="8"/>
      <c r="G3" s="8"/>
      <c r="H3" s="8"/>
      <c r="I3" s="8"/>
      <c r="J3" s="8"/>
      <c r="K3" s="8"/>
      <c r="L3" s="8"/>
      <c r="M3" s="8"/>
      <c r="N3" s="8"/>
      <c r="O3" s="8"/>
    </row>
    <row r="4" spans="1:21" ht="13.5" thickBot="1" x14ac:dyDescent="0.25">
      <c r="A4" s="1"/>
      <c r="I4" s="84" t="s">
        <v>193</v>
      </c>
      <c r="J4" s="258"/>
      <c r="K4" s="258"/>
      <c r="L4" s="258"/>
      <c r="M4" s="258"/>
      <c r="N4" s="258"/>
      <c r="O4" s="258"/>
    </row>
    <row r="5" spans="1:21" ht="45" customHeight="1" thickTop="1" x14ac:dyDescent="0.2">
      <c r="A5" s="254" t="s">
        <v>352</v>
      </c>
      <c r="B5" s="20" t="s">
        <v>4</v>
      </c>
      <c r="C5" s="20" t="s">
        <v>315</v>
      </c>
      <c r="D5" s="20" t="s">
        <v>5</v>
      </c>
      <c r="E5" s="20" t="s">
        <v>55</v>
      </c>
      <c r="F5" s="20" t="s">
        <v>6</v>
      </c>
      <c r="G5" s="20" t="s">
        <v>7</v>
      </c>
      <c r="H5" s="20" t="s">
        <v>56</v>
      </c>
      <c r="I5" s="20" t="s">
        <v>57</v>
      </c>
      <c r="J5" s="20" t="s">
        <v>58</v>
      </c>
      <c r="K5" s="211" t="s">
        <v>347</v>
      </c>
      <c r="L5" s="211" t="s">
        <v>346</v>
      </c>
      <c r="M5" s="128" t="s">
        <v>287</v>
      </c>
      <c r="N5" s="128" t="s">
        <v>292</v>
      </c>
      <c r="O5" s="256" t="s">
        <v>291</v>
      </c>
    </row>
    <row r="6" spans="1:21" ht="13.5" customHeight="1" thickBot="1" x14ac:dyDescent="0.25">
      <c r="A6" s="255"/>
      <c r="B6" s="214" t="s">
        <v>328</v>
      </c>
      <c r="C6" s="215" t="s">
        <v>329</v>
      </c>
      <c r="D6" s="214" t="s">
        <v>330</v>
      </c>
      <c r="E6" s="215" t="s">
        <v>331</v>
      </c>
      <c r="F6" s="214" t="s">
        <v>332</v>
      </c>
      <c r="G6" s="214" t="s">
        <v>333</v>
      </c>
      <c r="H6" s="215" t="s">
        <v>334</v>
      </c>
      <c r="I6" s="215" t="s">
        <v>335</v>
      </c>
      <c r="J6" s="215" t="s">
        <v>336</v>
      </c>
      <c r="K6" s="223" t="s">
        <v>337</v>
      </c>
      <c r="L6" s="223" t="s">
        <v>341</v>
      </c>
      <c r="M6" s="223" t="s">
        <v>338</v>
      </c>
      <c r="N6" s="223" t="s">
        <v>340</v>
      </c>
      <c r="O6" s="257"/>
    </row>
    <row r="7" spans="1:21" ht="16.5" customHeight="1" x14ac:dyDescent="0.2">
      <c r="A7" s="13"/>
      <c r="B7" s="14" t="s">
        <v>8</v>
      </c>
      <c r="C7" s="14" t="s">
        <v>9</v>
      </c>
      <c r="D7" s="14" t="s">
        <v>8</v>
      </c>
      <c r="E7" s="14" t="s">
        <v>8</v>
      </c>
      <c r="F7" s="14" t="s">
        <v>10</v>
      </c>
      <c r="G7" s="14" t="s">
        <v>10</v>
      </c>
      <c r="H7" s="14" t="s">
        <v>10</v>
      </c>
      <c r="I7" s="14" t="s">
        <v>10</v>
      </c>
      <c r="J7" s="14" t="s">
        <v>10</v>
      </c>
      <c r="K7" s="14"/>
      <c r="L7" s="14"/>
      <c r="M7" s="14" t="s">
        <v>10</v>
      </c>
      <c r="N7" s="14" t="s">
        <v>10</v>
      </c>
      <c r="O7" s="12"/>
    </row>
    <row r="8" spans="1:21" ht="22.5" customHeight="1" x14ac:dyDescent="0.2">
      <c r="A8" s="95"/>
      <c r="B8" s="22"/>
      <c r="C8" s="22"/>
      <c r="D8" s="22" t="str">
        <f>IF(B8="","",(B8-C8))</f>
        <v/>
      </c>
      <c r="E8" s="22"/>
      <c r="F8" s="22"/>
      <c r="G8" s="22" t="str">
        <f>IF(B8="","",MIN(E8,F8))</f>
        <v/>
      </c>
      <c r="H8" s="22"/>
      <c r="I8" s="22"/>
      <c r="J8" s="22"/>
      <c r="K8" s="121"/>
      <c r="L8" s="121"/>
      <c r="M8" s="121"/>
      <c r="N8" s="121"/>
      <c r="O8" s="16"/>
    </row>
    <row r="9" spans="1:21" ht="22.5" customHeight="1" x14ac:dyDescent="0.2">
      <c r="A9" s="96"/>
      <c r="B9" s="98"/>
      <c r="C9" s="98"/>
      <c r="D9" s="86" t="str">
        <f t="shared" ref="D9:D13" si="0">IF(A9="","",(B9-C9))</f>
        <v/>
      </c>
      <c r="E9" s="98"/>
      <c r="F9" s="98"/>
      <c r="G9" s="86" t="str">
        <f>IF(A9="","",MIN(E9,F9))</f>
        <v/>
      </c>
      <c r="H9" s="98"/>
      <c r="I9" s="86" t="str">
        <f>IF(B9="","",IF(H9="-",MIN(D9,G9),IF(Q9="a",MIN(D9,G9,H9),IF(Q9="b",MIN(D9*R9,G9*R9,H9)))))</f>
        <v/>
      </c>
      <c r="J9" s="86" t="str">
        <f>IF(B9="","",ROUNDDOWN(IF(B9="","",IF(S9="B",I9,IF(H9="-",I9*T9,I9*U9))),-3))</f>
        <v/>
      </c>
      <c r="K9" s="226"/>
      <c r="L9" s="122" t="str">
        <f>IF(A9="","",J9-K9)</f>
        <v/>
      </c>
      <c r="M9" s="226"/>
      <c r="N9" s="122" t="str">
        <f>IF(A9="","",M9-L9)</f>
        <v/>
      </c>
      <c r="O9" s="87"/>
      <c r="Q9" s="113" t="e">
        <f>VLOOKUP(A8,'管理用（このシートは削除しないでください）'!$K$3:$P$19,2,FALSE)</f>
        <v>#N/A</v>
      </c>
      <c r="R9" s="114" t="e">
        <f>VLOOKUP(A8,'管理用（このシートは削除しないでください）'!$K$3:$P$19,3,)</f>
        <v>#N/A</v>
      </c>
      <c r="S9" s="114" t="e">
        <f>VLOOKUP(A8,'管理用（このシートは削除しないでください）'!$K$3:$P$19,4,FALSE)</f>
        <v>#N/A</v>
      </c>
      <c r="T9" s="114" t="e">
        <f>VLOOKUP(A8,'管理用（このシートは削除しないでください）'!$K$3:$P$19,5,FALSE)</f>
        <v>#N/A</v>
      </c>
      <c r="U9" s="114" t="e">
        <f>VLOOKUP(A8,'管理用（このシートは削除しないでください）'!$K$3:$P$19,6,FALSE)</f>
        <v>#N/A</v>
      </c>
    </row>
    <row r="10" spans="1:21" ht="22.5" customHeight="1" x14ac:dyDescent="0.2">
      <c r="A10" s="95"/>
      <c r="B10" s="22"/>
      <c r="C10" s="22"/>
      <c r="D10" s="22" t="str">
        <f>IF(B10="","",(B10-C10))</f>
        <v/>
      </c>
      <c r="E10" s="22"/>
      <c r="F10" s="22"/>
      <c r="G10" s="22" t="str">
        <f>IF(B10="","",MIN(E10,F10))</f>
        <v/>
      </c>
      <c r="H10" s="22"/>
      <c r="I10" s="22"/>
      <c r="J10" s="22"/>
      <c r="K10" s="121"/>
      <c r="L10" s="121"/>
      <c r="M10" s="121"/>
      <c r="N10" s="121"/>
      <c r="O10" s="16"/>
      <c r="Q10" s="113" t="e">
        <f>VLOOKUP(A9,'管理用（このシートは削除しないでください）'!$K$3:$P$19,2,FALSE)</f>
        <v>#N/A</v>
      </c>
      <c r="R10" s="114" t="e">
        <f>VLOOKUP(A9,'管理用（このシートは削除しないでください）'!$K$3:$P$19,3,)</f>
        <v>#N/A</v>
      </c>
      <c r="S10" s="114" t="e">
        <f>VLOOKUP(A9,'管理用（このシートは削除しないでください）'!$K$3:$P$19,4,FALSE)</f>
        <v>#N/A</v>
      </c>
      <c r="T10" s="114" t="e">
        <f>VLOOKUP(A9,'管理用（このシートは削除しないでください）'!$K$3:$P$19,5,FALSE)</f>
        <v>#N/A</v>
      </c>
      <c r="U10" s="114" t="e">
        <f>VLOOKUP(A9,'管理用（このシートは削除しないでください）'!$K$3:$P$19,6,FALSE)</f>
        <v>#N/A</v>
      </c>
    </row>
    <row r="11" spans="1:21" ht="22.5" customHeight="1" x14ac:dyDescent="0.2">
      <c r="A11" s="96"/>
      <c r="B11" s="98"/>
      <c r="C11" s="98"/>
      <c r="D11" s="86" t="str">
        <f t="shared" si="0"/>
        <v/>
      </c>
      <c r="E11" s="98"/>
      <c r="F11" s="98"/>
      <c r="G11" s="86" t="str">
        <f t="shared" ref="G11:G13" si="1">IF(A11="","",MIN(E11,F11))</f>
        <v/>
      </c>
      <c r="H11" s="98"/>
      <c r="I11" s="86" t="str">
        <f t="shared" ref="I11" si="2">IF(B11="","",IF(H11="-",MIN(D11,G11),IF(Q11="a",MIN(D11,G11,H11),IF(Q11="b",MIN(D11*R11,G11*R11,H11)))))</f>
        <v/>
      </c>
      <c r="J11" s="86" t="str">
        <f>IF(B11="","",ROUNDDOWN(IF(B11="","",IF(S11="B",I11,IF(H11="-",I11*T11,I11*U11))),-3))</f>
        <v/>
      </c>
      <c r="K11" s="226"/>
      <c r="L11" s="122" t="str">
        <f t="shared" ref="L11" si="3">IF(A11="","",J11-K11)</f>
        <v/>
      </c>
      <c r="M11" s="226"/>
      <c r="N11" s="122" t="str">
        <f t="shared" ref="N11" si="4">IF(A11="","",M11-L11)</f>
        <v/>
      </c>
      <c r="O11" s="87"/>
      <c r="Q11" s="113" t="e">
        <f>VLOOKUP(A10,'管理用（このシートは削除しないでください）'!$K$3:$P$19,2,FALSE)</f>
        <v>#N/A</v>
      </c>
      <c r="R11" s="114" t="e">
        <f>VLOOKUP(A10,'管理用（このシートは削除しないでください）'!$K$3:$P$19,3,)</f>
        <v>#N/A</v>
      </c>
      <c r="S11" s="114" t="e">
        <f>VLOOKUP(A10,'管理用（このシートは削除しないでください）'!$K$3:$P$19,4,FALSE)</f>
        <v>#N/A</v>
      </c>
      <c r="T11" s="114" t="e">
        <f>VLOOKUP(A10,'管理用（このシートは削除しないでください）'!$K$3:$P$19,5,FALSE)</f>
        <v>#N/A</v>
      </c>
      <c r="U11" s="114" t="e">
        <f>VLOOKUP(A10,'管理用（このシートは削除しないでください）'!$K$3:$P$19,6,FALSE)</f>
        <v>#N/A</v>
      </c>
    </row>
    <row r="12" spans="1:21" ht="22.5" customHeight="1" x14ac:dyDescent="0.2">
      <c r="A12" s="95"/>
      <c r="B12" s="22"/>
      <c r="C12" s="22"/>
      <c r="D12" s="22" t="str">
        <f>IF(B12="","",(B12-C12))</f>
        <v/>
      </c>
      <c r="E12" s="22"/>
      <c r="F12" s="22"/>
      <c r="G12" s="22" t="str">
        <f>IF(B12="","",MIN(E12,F12))</f>
        <v/>
      </c>
      <c r="H12" s="22"/>
      <c r="I12" s="22"/>
      <c r="J12" s="22"/>
      <c r="K12" s="121"/>
      <c r="L12" s="121"/>
      <c r="M12" s="121"/>
      <c r="N12" s="121"/>
      <c r="O12" s="16"/>
      <c r="Q12" s="113" t="e">
        <f>VLOOKUP(A11,'管理用（このシートは削除しないでください）'!$K$3:$P$19,2,FALSE)</f>
        <v>#N/A</v>
      </c>
      <c r="R12" s="114" t="e">
        <f>VLOOKUP(A11,'管理用（このシートは削除しないでください）'!$K$3:$P$19,3,)</f>
        <v>#N/A</v>
      </c>
      <c r="S12" s="114" t="e">
        <f>VLOOKUP(A11,'管理用（このシートは削除しないでください）'!$K$3:$P$19,4,FALSE)</f>
        <v>#N/A</v>
      </c>
      <c r="T12" s="114" t="e">
        <f>VLOOKUP(A11,'管理用（このシートは削除しないでください）'!$K$3:$P$19,5,FALSE)</f>
        <v>#N/A</v>
      </c>
      <c r="U12" s="114" t="e">
        <f>VLOOKUP(A11,'管理用（このシートは削除しないでください）'!$K$3:$P$19,6,FALSE)</f>
        <v>#N/A</v>
      </c>
    </row>
    <row r="13" spans="1:21" ht="22.5" customHeight="1" x14ac:dyDescent="0.2">
      <c r="A13" s="96"/>
      <c r="B13" s="98"/>
      <c r="C13" s="98"/>
      <c r="D13" s="86" t="str">
        <f t="shared" si="0"/>
        <v/>
      </c>
      <c r="E13" s="98"/>
      <c r="F13" s="98"/>
      <c r="G13" s="86" t="str">
        <f t="shared" si="1"/>
        <v/>
      </c>
      <c r="H13" s="98"/>
      <c r="I13" s="86" t="str">
        <f t="shared" ref="I13" si="5">IF(B13="","",IF(H13="-",MIN(D13,G13),IF(Q13="a",MIN(D13,G13,H13),IF(Q13="b",MIN(D13*R13,G13*R13,H13)))))</f>
        <v/>
      </c>
      <c r="J13" s="86" t="str">
        <f>IF(B13="","",ROUNDDOWN(IF(B13="","",IF(S13="B",I13,IF(H13="-",I13*T13,I13*U13))),-3))</f>
        <v/>
      </c>
      <c r="K13" s="226"/>
      <c r="L13" s="122" t="str">
        <f t="shared" ref="L13" si="6">IF(A13="","",J13-K13)</f>
        <v/>
      </c>
      <c r="M13" s="226"/>
      <c r="N13" s="122" t="str">
        <f t="shared" ref="N13" si="7">IF(A13="","",M13-L13)</f>
        <v/>
      </c>
      <c r="O13" s="87"/>
      <c r="Q13" s="113" t="e">
        <f>VLOOKUP(A12,'管理用（このシートは削除しないでください）'!$K$3:$P$19,2,FALSE)</f>
        <v>#N/A</v>
      </c>
      <c r="R13" s="114" t="e">
        <f>VLOOKUP(A12,'管理用（このシートは削除しないでください）'!$K$3:$P$19,3,)</f>
        <v>#N/A</v>
      </c>
      <c r="S13" s="114" t="e">
        <f>VLOOKUP(A12,'管理用（このシートは削除しないでください）'!$K$3:$P$19,4,FALSE)</f>
        <v>#N/A</v>
      </c>
      <c r="T13" s="114" t="e">
        <f>VLOOKUP(A12,'管理用（このシートは削除しないでください）'!$K$3:$P$19,5,FALSE)</f>
        <v>#N/A</v>
      </c>
      <c r="U13" s="114" t="e">
        <f>VLOOKUP(A12,'管理用（このシートは削除しないでください）'!$K$3:$P$19,6,FALSE)</f>
        <v>#N/A</v>
      </c>
    </row>
    <row r="14" spans="1:21" ht="22.5" customHeight="1" x14ac:dyDescent="0.2">
      <c r="A14" s="95"/>
      <c r="B14" s="22"/>
      <c r="C14" s="22"/>
      <c r="D14" s="22" t="str">
        <f t="shared" ref="D14" si="8">IF(B14="","",(B14-C14))</f>
        <v/>
      </c>
      <c r="E14" s="22"/>
      <c r="F14" s="22"/>
      <c r="G14" s="22" t="str">
        <f t="shared" ref="G14" si="9">IF(B14="","",MIN(E14,F14))</f>
        <v/>
      </c>
      <c r="H14" s="22"/>
      <c r="I14" s="22"/>
      <c r="J14" s="22"/>
      <c r="K14" s="121"/>
      <c r="L14" s="121"/>
      <c r="M14" s="121"/>
      <c r="N14" s="121"/>
      <c r="O14" s="16"/>
      <c r="Q14" s="113" t="e">
        <f>VLOOKUP(A13,'管理用（このシートは削除しないでください）'!$K$3:$P$19,2,FALSE)</f>
        <v>#N/A</v>
      </c>
      <c r="R14" s="114" t="e">
        <f>VLOOKUP(A13,'管理用（このシートは削除しないでください）'!$K$3:$P$19,3,)</f>
        <v>#N/A</v>
      </c>
      <c r="S14" s="114" t="e">
        <f>VLOOKUP(A13,'管理用（このシートは削除しないでください）'!$K$3:$P$19,4,FALSE)</f>
        <v>#N/A</v>
      </c>
      <c r="T14" s="114" t="e">
        <f>VLOOKUP(A13,'管理用（このシートは削除しないでください）'!$K$3:$P$19,5,FALSE)</f>
        <v>#N/A</v>
      </c>
      <c r="U14" s="114" t="e">
        <f>VLOOKUP(A13,'管理用（このシートは削除しないでください）'!$K$3:$P$19,6,FALSE)</f>
        <v>#N/A</v>
      </c>
    </row>
    <row r="15" spans="1:21" ht="22.5" customHeight="1" x14ac:dyDescent="0.2">
      <c r="A15" s="96"/>
      <c r="B15" s="98"/>
      <c r="C15" s="98"/>
      <c r="D15" s="86" t="str">
        <f t="shared" ref="D15" si="10">IF(A15="","",(B15-C15))</f>
        <v/>
      </c>
      <c r="E15" s="98"/>
      <c r="F15" s="98"/>
      <c r="G15" s="86" t="str">
        <f t="shared" ref="G15" si="11">IF(A15="","",MIN(E15,F15))</f>
        <v/>
      </c>
      <c r="H15" s="98"/>
      <c r="I15" s="86" t="str">
        <f t="shared" ref="I15" si="12">IF(B15="","",IF(H15="-",MIN(D15,G15),IF(Q15="a",MIN(D15,G15,H15),IF(Q15="b",MIN(D15*R15,G15*R15,H15)))))</f>
        <v/>
      </c>
      <c r="J15" s="86" t="str">
        <f t="shared" ref="J15" si="13">IF(B15="","",ROUNDDOWN(IF(B15="","",IF(S15="B",I15,IF(H15="-",I15*T15,I15*U15))),-3))</f>
        <v/>
      </c>
      <c r="K15" s="226"/>
      <c r="L15" s="122" t="str">
        <f t="shared" ref="L15" si="14">IF(A15="","",J15-K15)</f>
        <v/>
      </c>
      <c r="M15" s="226"/>
      <c r="N15" s="122" t="str">
        <f t="shared" ref="N15" si="15">IF(A15="","",M15-L15)</f>
        <v/>
      </c>
      <c r="O15" s="87"/>
      <c r="Q15" s="113" t="e">
        <f>VLOOKUP(A14,'管理用（このシートは削除しないでください）'!$K$3:$P$19,2,FALSE)</f>
        <v>#N/A</v>
      </c>
      <c r="R15" s="114" t="e">
        <f>VLOOKUP(A14,'管理用（このシートは削除しないでください）'!$K$3:$P$19,3,)</f>
        <v>#N/A</v>
      </c>
      <c r="S15" s="114" t="e">
        <f>VLOOKUP(A14,'管理用（このシートは削除しないでください）'!$K$3:$P$19,4,FALSE)</f>
        <v>#N/A</v>
      </c>
      <c r="T15" s="114" t="e">
        <f>VLOOKUP(A14,'管理用（このシートは削除しないでください）'!$K$3:$P$19,5,FALSE)</f>
        <v>#N/A</v>
      </c>
      <c r="U15" s="114" t="e">
        <f>VLOOKUP(A14,'管理用（このシートは削除しないでください）'!$K$3:$P$19,6,FALSE)</f>
        <v>#N/A</v>
      </c>
    </row>
    <row r="16" spans="1:21" ht="22.5" hidden="1" customHeight="1" x14ac:dyDescent="0.2">
      <c r="A16" s="95"/>
      <c r="B16" s="22"/>
      <c r="C16" s="22"/>
      <c r="D16" s="22" t="str">
        <f t="shared" ref="D16" si="16">IF(B16="","",(B16-C16))</f>
        <v/>
      </c>
      <c r="E16" s="22"/>
      <c r="F16" s="22"/>
      <c r="G16" s="22" t="str">
        <f t="shared" ref="G16" si="17">IF(B16="","",MIN(E16,F16))</f>
        <v/>
      </c>
      <c r="H16" s="22"/>
      <c r="I16" s="22"/>
      <c r="J16" s="22"/>
      <c r="K16" s="121"/>
      <c r="L16" s="121"/>
      <c r="M16" s="121"/>
      <c r="N16" s="121"/>
      <c r="O16" s="16"/>
      <c r="Q16" s="113" t="e">
        <f>VLOOKUP(A15,'管理用（このシートは削除しないでください）'!$K$3:$P$19,2,FALSE)</f>
        <v>#N/A</v>
      </c>
      <c r="R16" s="114" t="e">
        <f>VLOOKUP(A15,'管理用（このシートは削除しないでください）'!$K$3:$P$19,3,)</f>
        <v>#N/A</v>
      </c>
      <c r="S16" s="114" t="e">
        <f>VLOOKUP(A15,'管理用（このシートは削除しないでください）'!$K$3:$P$19,4,FALSE)</f>
        <v>#N/A</v>
      </c>
      <c r="T16" s="114" t="e">
        <f>VLOOKUP(A15,'管理用（このシートは削除しないでください）'!$K$3:$P$19,5,FALSE)</f>
        <v>#N/A</v>
      </c>
      <c r="U16" s="114" t="e">
        <f>VLOOKUP(A15,'管理用（このシートは削除しないでください）'!$K$3:$P$19,6,FALSE)</f>
        <v>#N/A</v>
      </c>
    </row>
    <row r="17" spans="1:21" ht="22.5" hidden="1" customHeight="1" x14ac:dyDescent="0.2">
      <c r="A17" s="96"/>
      <c r="B17" s="98"/>
      <c r="C17" s="98"/>
      <c r="D17" s="86" t="str">
        <f t="shared" ref="D17" si="18">IF(A17="","",(B17-C17))</f>
        <v/>
      </c>
      <c r="E17" s="98"/>
      <c r="F17" s="98"/>
      <c r="G17" s="86" t="str">
        <f t="shared" ref="G17" si="19">IF(A17="","",MIN(E17,F17))</f>
        <v/>
      </c>
      <c r="H17" s="98"/>
      <c r="I17" s="86" t="str">
        <f t="shared" ref="I17" si="20">IF(B17="","",IF(H17="-",MIN(D17,G17),IF(Q17="a",MIN(D17,G17,H17),IF(Q17="b",MIN(D17*R17,G17*R17,H17)))))</f>
        <v/>
      </c>
      <c r="J17" s="86" t="str">
        <f t="shared" ref="J17" si="21">IF(B17="","",ROUNDDOWN(IF(B17="","",IF(S17="B",I17,IF(H17="-",I17*T17,I17*U17))),-3))</f>
        <v/>
      </c>
      <c r="K17" s="226"/>
      <c r="L17" s="122" t="str">
        <f t="shared" ref="L17" si="22">IF(A17="","",J17-K17)</f>
        <v/>
      </c>
      <c r="M17" s="226"/>
      <c r="N17" s="122" t="str">
        <f t="shared" ref="N17" si="23">IF(A17="","",M17-L17)</f>
        <v/>
      </c>
      <c r="O17" s="87"/>
      <c r="Q17" s="113" t="e">
        <f>VLOOKUP(A16,'管理用（このシートは削除しないでください）'!$K$3:$P$19,2,FALSE)</f>
        <v>#N/A</v>
      </c>
      <c r="R17" s="114" t="e">
        <f>VLOOKUP(A16,'管理用（このシートは削除しないでください）'!$K$3:$P$19,3,)</f>
        <v>#N/A</v>
      </c>
      <c r="S17" s="114" t="e">
        <f>VLOOKUP(A16,'管理用（このシートは削除しないでください）'!$K$3:$P$19,4,FALSE)</f>
        <v>#N/A</v>
      </c>
      <c r="T17" s="114" t="e">
        <f>VLOOKUP(A16,'管理用（このシートは削除しないでください）'!$K$3:$P$19,5,FALSE)</f>
        <v>#N/A</v>
      </c>
      <c r="U17" s="114" t="e">
        <f>VLOOKUP(A16,'管理用（このシートは削除しないでください）'!$K$3:$P$19,6,FALSE)</f>
        <v>#N/A</v>
      </c>
    </row>
    <row r="18" spans="1:21" ht="22.5" hidden="1" customHeight="1" x14ac:dyDescent="0.2">
      <c r="A18" s="95"/>
      <c r="B18" s="22"/>
      <c r="C18" s="22"/>
      <c r="D18" s="22" t="str">
        <f t="shared" ref="D18" si="24">IF(B18="","",(B18-C18))</f>
        <v/>
      </c>
      <c r="E18" s="22"/>
      <c r="F18" s="22"/>
      <c r="G18" s="22" t="str">
        <f t="shared" ref="G18" si="25">IF(B18="","",MIN(E18,F18))</f>
        <v/>
      </c>
      <c r="H18" s="22"/>
      <c r="I18" s="22"/>
      <c r="J18" s="22"/>
      <c r="K18" s="121"/>
      <c r="L18" s="121"/>
      <c r="M18" s="121"/>
      <c r="N18" s="121"/>
      <c r="O18" s="16"/>
      <c r="Q18" s="113" t="e">
        <f>VLOOKUP(A17,'管理用（このシートは削除しないでください）'!$K$3:$P$19,2,FALSE)</f>
        <v>#N/A</v>
      </c>
      <c r="R18" s="114" t="e">
        <f>VLOOKUP(A17,'管理用（このシートは削除しないでください）'!$K$3:$P$19,3,)</f>
        <v>#N/A</v>
      </c>
      <c r="S18" s="114" t="e">
        <f>VLOOKUP(A17,'管理用（このシートは削除しないでください）'!$K$3:$P$19,4,FALSE)</f>
        <v>#N/A</v>
      </c>
      <c r="T18" s="114" t="e">
        <f>VLOOKUP(A17,'管理用（このシートは削除しないでください）'!$K$3:$P$19,5,FALSE)</f>
        <v>#N/A</v>
      </c>
      <c r="U18" s="114" t="e">
        <f>VLOOKUP(A17,'管理用（このシートは削除しないでください）'!$K$3:$P$19,6,FALSE)</f>
        <v>#N/A</v>
      </c>
    </row>
    <row r="19" spans="1:21" ht="22.5" hidden="1" customHeight="1" x14ac:dyDescent="0.2">
      <c r="A19" s="96"/>
      <c r="B19" s="98"/>
      <c r="C19" s="98"/>
      <c r="D19" s="86" t="str">
        <f t="shared" ref="D19" si="26">IF(A19="","",(B19-C19))</f>
        <v/>
      </c>
      <c r="E19" s="98"/>
      <c r="F19" s="98"/>
      <c r="G19" s="86" t="str">
        <f t="shared" ref="G19" si="27">IF(A19="","",MIN(E19,F19))</f>
        <v/>
      </c>
      <c r="H19" s="98"/>
      <c r="I19" s="86" t="str">
        <f t="shared" ref="I19" si="28">IF(B19="","",IF(H19="-",MIN(D19,G19),IF(Q19="a",MIN(D19,G19,H19),IF(Q19="b",MIN(D19*R19,G19*R19,H19)))))</f>
        <v/>
      </c>
      <c r="J19" s="86" t="str">
        <f t="shared" ref="J19" si="29">IF(B19="","",ROUNDDOWN(IF(B19="","",IF(S19="B",I19,IF(H19="-",I19*T19,I19*U19))),-3))</f>
        <v/>
      </c>
      <c r="K19" s="226"/>
      <c r="L19" s="122" t="str">
        <f t="shared" ref="L19" si="30">IF(A19="","",J19-K19)</f>
        <v/>
      </c>
      <c r="M19" s="226"/>
      <c r="N19" s="122" t="str">
        <f t="shared" ref="N19" si="31">IF(A19="","",M19-L19)</f>
        <v/>
      </c>
      <c r="O19" s="87"/>
      <c r="Q19" s="113" t="e">
        <f>VLOOKUP(A18,'管理用（このシートは削除しないでください）'!$K$3:$P$19,2,FALSE)</f>
        <v>#N/A</v>
      </c>
      <c r="R19" s="114" t="e">
        <f>VLOOKUP(A18,'管理用（このシートは削除しないでください）'!$K$3:$P$19,3,)</f>
        <v>#N/A</v>
      </c>
      <c r="S19" s="114" t="e">
        <f>VLOOKUP(A18,'管理用（このシートは削除しないでください）'!$K$3:$P$19,4,FALSE)</f>
        <v>#N/A</v>
      </c>
      <c r="T19" s="114" t="e">
        <f>VLOOKUP(A18,'管理用（このシートは削除しないでください）'!$K$3:$P$19,5,FALSE)</f>
        <v>#N/A</v>
      </c>
      <c r="U19" s="114" t="e">
        <f>VLOOKUP(A18,'管理用（このシートは削除しないでください）'!$K$3:$P$19,6,FALSE)</f>
        <v>#N/A</v>
      </c>
    </row>
    <row r="20" spans="1:21" ht="22.5" hidden="1" customHeight="1" x14ac:dyDescent="0.2">
      <c r="A20" s="95"/>
      <c r="B20" s="22"/>
      <c r="C20" s="22"/>
      <c r="D20" s="22" t="str">
        <f t="shared" ref="D20" si="32">IF(B20="","",(B20-C20))</f>
        <v/>
      </c>
      <c r="E20" s="22"/>
      <c r="F20" s="22"/>
      <c r="G20" s="22" t="str">
        <f t="shared" ref="G20" si="33">IF(B20="","",MIN(E20,F20))</f>
        <v/>
      </c>
      <c r="H20" s="22"/>
      <c r="I20" s="22"/>
      <c r="J20" s="22"/>
      <c r="K20" s="121"/>
      <c r="L20" s="121"/>
      <c r="M20" s="121"/>
      <c r="N20" s="121"/>
      <c r="O20" s="16"/>
      <c r="Q20" s="113" t="e">
        <f>VLOOKUP(A19,'管理用（このシートは削除しないでください）'!$K$3:$P$19,2,FALSE)</f>
        <v>#N/A</v>
      </c>
      <c r="R20" s="114" t="e">
        <f>VLOOKUP(A19,'管理用（このシートは削除しないでください）'!$K$3:$P$19,3,)</f>
        <v>#N/A</v>
      </c>
      <c r="S20" s="114" t="e">
        <f>VLOOKUP(A19,'管理用（このシートは削除しないでください）'!$K$3:$P$19,4,FALSE)</f>
        <v>#N/A</v>
      </c>
      <c r="T20" s="114" t="e">
        <f>VLOOKUP(A19,'管理用（このシートは削除しないでください）'!$K$3:$P$19,5,FALSE)</f>
        <v>#N/A</v>
      </c>
      <c r="U20" s="114" t="e">
        <f>VLOOKUP(A19,'管理用（このシートは削除しないでください）'!$K$3:$P$19,6,FALSE)</f>
        <v>#N/A</v>
      </c>
    </row>
    <row r="21" spans="1:21" ht="22.5" hidden="1" customHeight="1" x14ac:dyDescent="0.2">
      <c r="A21" s="96"/>
      <c r="B21" s="98"/>
      <c r="C21" s="98"/>
      <c r="D21" s="86" t="str">
        <f t="shared" ref="D21" si="34">IF(A21="","",(B21-C21))</f>
        <v/>
      </c>
      <c r="E21" s="98"/>
      <c r="F21" s="98"/>
      <c r="G21" s="86" t="str">
        <f t="shared" ref="G21" si="35">IF(A21="","",MIN(E21,F21))</f>
        <v/>
      </c>
      <c r="H21" s="98"/>
      <c r="I21" s="86" t="str">
        <f t="shared" ref="I21" si="36">IF(B21="","",IF(H21="-",MIN(D21,G21),IF(Q21="a",MIN(D21,G21,H21),IF(Q21="b",MIN(D21*R21,G21*R21,H21)))))</f>
        <v/>
      </c>
      <c r="J21" s="86" t="str">
        <f t="shared" ref="J21" si="37">IF(B21="","",ROUNDDOWN(IF(B21="","",IF(S21="B",I21,IF(H21="-",I21*T21,I21*U21))),-3))</f>
        <v/>
      </c>
      <c r="K21" s="226"/>
      <c r="L21" s="122" t="str">
        <f t="shared" ref="L21" si="38">IF(A21="","",J21-K21)</f>
        <v/>
      </c>
      <c r="M21" s="226"/>
      <c r="N21" s="122" t="str">
        <f t="shared" ref="N21" si="39">IF(A21="","",M21-L21)</f>
        <v/>
      </c>
      <c r="O21" s="87"/>
      <c r="Q21" s="113" t="e">
        <f>VLOOKUP(A20,'管理用（このシートは削除しないでください）'!$K$3:$P$19,2,FALSE)</f>
        <v>#N/A</v>
      </c>
      <c r="R21" s="114" t="e">
        <f>VLOOKUP(A20,'管理用（このシートは削除しないでください）'!$K$3:$P$19,3,)</f>
        <v>#N/A</v>
      </c>
      <c r="S21" s="114" t="e">
        <f>VLOOKUP(A20,'管理用（このシートは削除しないでください）'!$K$3:$P$19,4,FALSE)</f>
        <v>#N/A</v>
      </c>
      <c r="T21" s="114" t="e">
        <f>VLOOKUP(A20,'管理用（このシートは削除しないでください）'!$K$3:$P$19,5,FALSE)</f>
        <v>#N/A</v>
      </c>
      <c r="U21" s="114" t="e">
        <f>VLOOKUP(A20,'管理用（このシートは削除しないでください）'!$K$3:$P$19,6,FALSE)</f>
        <v>#N/A</v>
      </c>
    </row>
    <row r="22" spans="1:21" ht="22.5" hidden="1" customHeight="1" x14ac:dyDescent="0.2">
      <c r="A22" s="95"/>
      <c r="B22" s="22"/>
      <c r="C22" s="22"/>
      <c r="D22" s="22" t="str">
        <f t="shared" ref="D22" si="40">IF(B22="","",(B22-C22))</f>
        <v/>
      </c>
      <c r="E22" s="22"/>
      <c r="F22" s="22"/>
      <c r="G22" s="22" t="str">
        <f t="shared" ref="G22" si="41">IF(B22="","",MIN(E22,F22))</f>
        <v/>
      </c>
      <c r="H22" s="22"/>
      <c r="I22" s="22"/>
      <c r="J22" s="22"/>
      <c r="K22" s="121"/>
      <c r="L22" s="121"/>
      <c r="M22" s="121"/>
      <c r="N22" s="121"/>
      <c r="O22" s="16"/>
      <c r="Q22" s="113" t="e">
        <f>VLOOKUP(A21,'管理用（このシートは削除しないでください）'!$K$3:$P$19,2,FALSE)</f>
        <v>#N/A</v>
      </c>
      <c r="R22" s="114" t="e">
        <f>VLOOKUP(A21,'管理用（このシートは削除しないでください）'!$K$3:$P$19,3,)</f>
        <v>#N/A</v>
      </c>
      <c r="S22" s="114" t="e">
        <f>VLOOKUP(A21,'管理用（このシートは削除しないでください）'!$K$3:$P$19,4,FALSE)</f>
        <v>#N/A</v>
      </c>
      <c r="T22" s="114" t="e">
        <f>VLOOKUP(A21,'管理用（このシートは削除しないでください）'!$K$3:$P$19,5,FALSE)</f>
        <v>#N/A</v>
      </c>
      <c r="U22" s="114" t="e">
        <f>VLOOKUP(A21,'管理用（このシートは削除しないでください）'!$K$3:$P$19,6,FALSE)</f>
        <v>#N/A</v>
      </c>
    </row>
    <row r="23" spans="1:21" ht="22.5" hidden="1" customHeight="1" x14ac:dyDescent="0.2">
      <c r="A23" s="96"/>
      <c r="B23" s="98"/>
      <c r="C23" s="98"/>
      <c r="D23" s="86" t="str">
        <f t="shared" ref="D23" si="42">IF(A23="","",(B23-C23))</f>
        <v/>
      </c>
      <c r="E23" s="98"/>
      <c r="F23" s="98"/>
      <c r="G23" s="86" t="str">
        <f t="shared" ref="G23" si="43">IF(A23="","",MIN(E23,F23))</f>
        <v/>
      </c>
      <c r="H23" s="98"/>
      <c r="I23" s="86" t="str">
        <f t="shared" ref="I23" si="44">IF(B23="","",IF(H23="-",MIN(D23,G23),IF(Q23="a",MIN(D23,G23,H23),IF(Q23="b",MIN(D23*R23,G23*R23,H23)))))</f>
        <v/>
      </c>
      <c r="J23" s="86" t="str">
        <f t="shared" ref="J23" si="45">IF(B23="","",ROUNDDOWN(IF(B23="","",IF(S23="B",I23,IF(H23="-",I23*T23,I23*U23))),-3))</f>
        <v/>
      </c>
      <c r="K23" s="226"/>
      <c r="L23" s="122" t="str">
        <f t="shared" ref="L23" si="46">IF(A23="","",J23-K23)</f>
        <v/>
      </c>
      <c r="M23" s="226"/>
      <c r="N23" s="122" t="str">
        <f t="shared" ref="N23" si="47">IF(A23="","",M23-L23)</f>
        <v/>
      </c>
      <c r="O23" s="87"/>
      <c r="Q23" s="113" t="e">
        <f>VLOOKUP(A22,'管理用（このシートは削除しないでください）'!$K$3:$P$19,2,FALSE)</f>
        <v>#N/A</v>
      </c>
      <c r="R23" s="114" t="e">
        <f>VLOOKUP(A22,'管理用（このシートは削除しないでください）'!$K$3:$P$19,3,)</f>
        <v>#N/A</v>
      </c>
      <c r="S23" s="114" t="e">
        <f>VLOOKUP(A22,'管理用（このシートは削除しないでください）'!$K$3:$P$19,4,FALSE)</f>
        <v>#N/A</v>
      </c>
      <c r="T23" s="114" t="e">
        <f>VLOOKUP(A22,'管理用（このシートは削除しないでください）'!$K$3:$P$19,5,FALSE)</f>
        <v>#N/A</v>
      </c>
      <c r="U23" s="114" t="e">
        <f>VLOOKUP(A22,'管理用（このシートは削除しないでください）'!$K$3:$P$19,6,FALSE)</f>
        <v>#N/A</v>
      </c>
    </row>
    <row r="24" spans="1:21" ht="22.5" hidden="1" customHeight="1" x14ac:dyDescent="0.2">
      <c r="A24" s="95"/>
      <c r="B24" s="22"/>
      <c r="C24" s="22"/>
      <c r="D24" s="22" t="str">
        <f t="shared" ref="D24" si="48">IF(B24="","",(B24-C24))</f>
        <v/>
      </c>
      <c r="E24" s="22"/>
      <c r="F24" s="22"/>
      <c r="G24" s="22" t="str">
        <f t="shared" ref="G24" si="49">IF(B24="","",MIN(E24,F24))</f>
        <v/>
      </c>
      <c r="H24" s="22"/>
      <c r="I24" s="22"/>
      <c r="J24" s="22"/>
      <c r="K24" s="121"/>
      <c r="L24" s="121"/>
      <c r="M24" s="121"/>
      <c r="N24" s="121"/>
      <c r="O24" s="16"/>
      <c r="Q24" s="113" t="e">
        <f>VLOOKUP(A23,'管理用（このシートは削除しないでください）'!$K$3:$P$19,2,FALSE)</f>
        <v>#N/A</v>
      </c>
      <c r="R24" s="114" t="e">
        <f>VLOOKUP(A23,'管理用（このシートは削除しないでください）'!$K$3:$P$19,3,)</f>
        <v>#N/A</v>
      </c>
      <c r="S24" s="114" t="e">
        <f>VLOOKUP(A23,'管理用（このシートは削除しないでください）'!$K$3:$P$19,4,FALSE)</f>
        <v>#N/A</v>
      </c>
      <c r="T24" s="114" t="e">
        <f>VLOOKUP(A23,'管理用（このシートは削除しないでください）'!$K$3:$P$19,5,FALSE)</f>
        <v>#N/A</v>
      </c>
      <c r="U24" s="114" t="e">
        <f>VLOOKUP(A23,'管理用（このシートは削除しないでください）'!$K$3:$P$19,6,FALSE)</f>
        <v>#N/A</v>
      </c>
    </row>
    <row r="25" spans="1:21" ht="22.5" hidden="1" customHeight="1" x14ac:dyDescent="0.2">
      <c r="A25" s="96"/>
      <c r="B25" s="98"/>
      <c r="C25" s="98"/>
      <c r="D25" s="86" t="str">
        <f t="shared" ref="D25" si="50">IF(A25="","",(B25-C25))</f>
        <v/>
      </c>
      <c r="E25" s="98"/>
      <c r="F25" s="98"/>
      <c r="G25" s="86" t="str">
        <f t="shared" ref="G25" si="51">IF(A25="","",MIN(E25,F25))</f>
        <v/>
      </c>
      <c r="H25" s="98"/>
      <c r="I25" s="86" t="str">
        <f t="shared" ref="I25" si="52">IF(B25="","",IF(H25="-",MIN(D25,G25),IF(Q25="a",MIN(D25,G25,H25),IF(Q25="b",MIN(D25*R25,G25*R25,H25)))))</f>
        <v/>
      </c>
      <c r="J25" s="86" t="str">
        <f t="shared" ref="J25" si="53">IF(B25="","",ROUNDDOWN(IF(B25="","",IF(S25="B",I25,IF(H25="-",I25*T25,I25*U25))),-3))</f>
        <v/>
      </c>
      <c r="K25" s="226"/>
      <c r="L25" s="122" t="str">
        <f t="shared" ref="L25" si="54">IF(A25="","",J25-K25)</f>
        <v/>
      </c>
      <c r="M25" s="226"/>
      <c r="N25" s="122" t="str">
        <f t="shared" ref="N25" si="55">IF(A25="","",M25-L25)</f>
        <v/>
      </c>
      <c r="O25" s="87"/>
      <c r="Q25" s="113" t="e">
        <f>VLOOKUP(A24,'管理用（このシートは削除しないでください）'!$K$3:$P$19,2,FALSE)</f>
        <v>#N/A</v>
      </c>
      <c r="R25" s="114" t="e">
        <f>VLOOKUP(A24,'管理用（このシートは削除しないでください）'!$K$3:$P$19,3,)</f>
        <v>#N/A</v>
      </c>
      <c r="S25" s="114" t="e">
        <f>VLOOKUP(A24,'管理用（このシートは削除しないでください）'!$K$3:$P$19,4,FALSE)</f>
        <v>#N/A</v>
      </c>
      <c r="T25" s="114" t="e">
        <f>VLOOKUP(A24,'管理用（このシートは削除しないでください）'!$K$3:$P$19,5,FALSE)</f>
        <v>#N/A</v>
      </c>
      <c r="U25" s="114" t="e">
        <f>VLOOKUP(A24,'管理用（このシートは削除しないでください）'!$K$3:$P$19,6,FALSE)</f>
        <v>#N/A</v>
      </c>
    </row>
    <row r="26" spans="1:21" ht="22.5" hidden="1" customHeight="1" x14ac:dyDescent="0.2">
      <c r="A26" s="95"/>
      <c r="B26" s="22"/>
      <c r="C26" s="22"/>
      <c r="D26" s="22" t="str">
        <f t="shared" ref="D26" si="56">IF(B26="","",(B26-C26))</f>
        <v/>
      </c>
      <c r="E26" s="22"/>
      <c r="F26" s="22"/>
      <c r="G26" s="22" t="str">
        <f t="shared" ref="G26" si="57">IF(B26="","",MIN(E26,F26))</f>
        <v/>
      </c>
      <c r="H26" s="22"/>
      <c r="I26" s="22"/>
      <c r="J26" s="22"/>
      <c r="K26" s="121"/>
      <c r="L26" s="121"/>
      <c r="M26" s="121"/>
      <c r="N26" s="121"/>
      <c r="O26" s="16"/>
      <c r="Q26" s="113" t="e">
        <f>VLOOKUP(A25,'管理用（このシートは削除しないでください）'!$K$3:$P$19,2,FALSE)</f>
        <v>#N/A</v>
      </c>
      <c r="R26" s="114" t="e">
        <f>VLOOKUP(A25,'管理用（このシートは削除しないでください）'!$K$3:$P$19,3,)</f>
        <v>#N/A</v>
      </c>
      <c r="S26" s="114" t="e">
        <f>VLOOKUP(A25,'管理用（このシートは削除しないでください）'!$K$3:$P$19,4,FALSE)</f>
        <v>#N/A</v>
      </c>
      <c r="T26" s="114" t="e">
        <f>VLOOKUP(A25,'管理用（このシートは削除しないでください）'!$K$3:$P$19,5,FALSE)</f>
        <v>#N/A</v>
      </c>
      <c r="U26" s="114" t="e">
        <f>VLOOKUP(A25,'管理用（このシートは削除しないでください）'!$K$3:$P$19,6,FALSE)</f>
        <v>#N/A</v>
      </c>
    </row>
    <row r="27" spans="1:21" ht="22.5" hidden="1" customHeight="1" x14ac:dyDescent="0.2">
      <c r="A27" s="96"/>
      <c r="B27" s="98"/>
      <c r="C27" s="98"/>
      <c r="D27" s="86" t="str">
        <f t="shared" ref="D27" si="58">IF(A27="","",(B27-C27))</f>
        <v/>
      </c>
      <c r="E27" s="98"/>
      <c r="F27" s="98"/>
      <c r="G27" s="86" t="str">
        <f t="shared" ref="G27" si="59">IF(A27="","",MIN(E27,F27))</f>
        <v/>
      </c>
      <c r="H27" s="98"/>
      <c r="I27" s="86" t="str">
        <f t="shared" ref="I27" si="60">IF(B27="","",IF(H27="-",MIN(D27,G27),IF(Q27="a",MIN(D27,G27,H27),IF(Q27="b",MIN(D27*R27,G27*R27,H27)))))</f>
        <v/>
      </c>
      <c r="J27" s="86" t="str">
        <f t="shared" ref="J27" si="61">IF(B27="","",ROUNDDOWN(IF(B27="","",IF(S27="B",I27,IF(H27="-",I27*T27,I27*U27))),-3))</f>
        <v/>
      </c>
      <c r="K27" s="226"/>
      <c r="L27" s="122" t="str">
        <f t="shared" ref="L27" si="62">IF(A27="","",J27-K27)</f>
        <v/>
      </c>
      <c r="M27" s="226"/>
      <c r="N27" s="122" t="str">
        <f t="shared" ref="N27" si="63">IF(A27="","",M27-L27)</f>
        <v/>
      </c>
      <c r="O27" s="87"/>
      <c r="Q27" s="113" t="e">
        <f>VLOOKUP(A26,'管理用（このシートは削除しないでください）'!$K$3:$P$19,2,FALSE)</f>
        <v>#N/A</v>
      </c>
      <c r="R27" s="114" t="e">
        <f>VLOOKUP(A26,'管理用（このシートは削除しないでください）'!$K$3:$P$19,3,)</f>
        <v>#N/A</v>
      </c>
      <c r="S27" s="114" t="e">
        <f>VLOOKUP(A26,'管理用（このシートは削除しないでください）'!$K$3:$P$19,4,FALSE)</f>
        <v>#N/A</v>
      </c>
      <c r="T27" s="114" t="e">
        <f>VLOOKUP(A26,'管理用（このシートは削除しないでください）'!$K$3:$P$19,5,FALSE)</f>
        <v>#N/A</v>
      </c>
      <c r="U27" s="114" t="e">
        <f>VLOOKUP(A26,'管理用（このシートは削除しないでください）'!$K$3:$P$19,6,FALSE)</f>
        <v>#N/A</v>
      </c>
    </row>
    <row r="28" spans="1:21" ht="22.5" hidden="1" customHeight="1" x14ac:dyDescent="0.2">
      <c r="A28" s="95"/>
      <c r="B28" s="22"/>
      <c r="C28" s="22"/>
      <c r="D28" s="22" t="str">
        <f t="shared" ref="D28" si="64">IF(B28="","",(B28-C28))</f>
        <v/>
      </c>
      <c r="E28" s="22"/>
      <c r="F28" s="22"/>
      <c r="G28" s="22" t="str">
        <f t="shared" ref="G28" si="65">IF(B28="","",MIN(E28,F28))</f>
        <v/>
      </c>
      <c r="H28" s="22"/>
      <c r="I28" s="22"/>
      <c r="J28" s="22"/>
      <c r="K28" s="121"/>
      <c r="L28" s="121"/>
      <c r="M28" s="121"/>
      <c r="N28" s="121"/>
      <c r="O28" s="16"/>
      <c r="Q28" s="113" t="e">
        <f>VLOOKUP(A27,'管理用（このシートは削除しないでください）'!$K$3:$P$19,2,FALSE)</f>
        <v>#N/A</v>
      </c>
      <c r="R28" s="114" t="e">
        <f>VLOOKUP(A27,'管理用（このシートは削除しないでください）'!$K$3:$P$19,3,)</f>
        <v>#N/A</v>
      </c>
      <c r="S28" s="114" t="e">
        <f>VLOOKUP(A27,'管理用（このシートは削除しないでください）'!$K$3:$P$19,4,FALSE)</f>
        <v>#N/A</v>
      </c>
      <c r="T28" s="114" t="e">
        <f>VLOOKUP(A27,'管理用（このシートは削除しないでください）'!$K$3:$P$19,5,FALSE)</f>
        <v>#N/A</v>
      </c>
      <c r="U28" s="114" t="e">
        <f>VLOOKUP(A27,'管理用（このシートは削除しないでください）'!$K$3:$P$19,6,FALSE)</f>
        <v>#N/A</v>
      </c>
    </row>
    <row r="29" spans="1:21" ht="22.5" hidden="1" customHeight="1" x14ac:dyDescent="0.2">
      <c r="A29" s="96"/>
      <c r="B29" s="98"/>
      <c r="C29" s="98"/>
      <c r="D29" s="86" t="str">
        <f t="shared" ref="D29" si="66">IF(A29="","",(B29-C29))</f>
        <v/>
      </c>
      <c r="E29" s="98"/>
      <c r="F29" s="98"/>
      <c r="G29" s="86" t="str">
        <f t="shared" ref="G29" si="67">IF(A29="","",MIN(E29,F29))</f>
        <v/>
      </c>
      <c r="H29" s="98"/>
      <c r="I29" s="86" t="str">
        <f t="shared" ref="I29" si="68">IF(B29="","",IF(H29="-",MIN(D29,G29),IF(Q29="a",MIN(D29,G29,H29),IF(Q29="b",MIN(D29*R29,G29*R29,H29)))))</f>
        <v/>
      </c>
      <c r="J29" s="86" t="str">
        <f t="shared" ref="J29" si="69">IF(B29="","",ROUNDDOWN(IF(B29="","",IF(S29="B",I29,IF(H29="-",I29*T29,I29*U29))),-3))</f>
        <v/>
      </c>
      <c r="K29" s="226"/>
      <c r="L29" s="122" t="str">
        <f t="shared" ref="L29" si="70">IF(A29="","",J29-K29)</f>
        <v/>
      </c>
      <c r="M29" s="226"/>
      <c r="N29" s="122" t="str">
        <f t="shared" ref="N29" si="71">IF(A29="","",M29-L29)</f>
        <v/>
      </c>
      <c r="O29" s="87"/>
      <c r="Q29" s="113" t="e">
        <f>VLOOKUP(A28,'管理用（このシートは削除しないでください）'!$K$3:$P$19,2,FALSE)</f>
        <v>#N/A</v>
      </c>
      <c r="R29" s="114" t="e">
        <f>VLOOKUP(A28,'管理用（このシートは削除しないでください）'!$K$3:$P$19,3,)</f>
        <v>#N/A</v>
      </c>
      <c r="S29" s="114" t="e">
        <f>VLOOKUP(A28,'管理用（このシートは削除しないでください）'!$K$3:$P$19,4,FALSE)</f>
        <v>#N/A</v>
      </c>
      <c r="T29" s="114" t="e">
        <f>VLOOKUP(A28,'管理用（このシートは削除しないでください）'!$K$3:$P$19,5,FALSE)</f>
        <v>#N/A</v>
      </c>
      <c r="U29" s="114" t="e">
        <f>VLOOKUP(A28,'管理用（このシートは削除しないでください）'!$K$3:$P$19,6,FALSE)</f>
        <v>#N/A</v>
      </c>
    </row>
    <row r="30" spans="1:21" ht="22.5" hidden="1" customHeight="1" x14ac:dyDescent="0.2">
      <c r="A30" s="95"/>
      <c r="B30" s="22"/>
      <c r="C30" s="22"/>
      <c r="D30" s="22" t="str">
        <f t="shared" ref="D30" si="72">IF(B30="","",(B30-C30))</f>
        <v/>
      </c>
      <c r="E30" s="22"/>
      <c r="F30" s="22"/>
      <c r="G30" s="22" t="str">
        <f t="shared" ref="G30" si="73">IF(B30="","",MIN(E30,F30))</f>
        <v/>
      </c>
      <c r="H30" s="22"/>
      <c r="I30" s="22"/>
      <c r="J30" s="22"/>
      <c r="K30" s="121"/>
      <c r="L30" s="121"/>
      <c r="M30" s="121"/>
      <c r="N30" s="121"/>
      <c r="O30" s="16"/>
      <c r="Q30" s="113" t="e">
        <f>VLOOKUP(A29,'管理用（このシートは削除しないでください）'!$K$3:$P$19,2,FALSE)</f>
        <v>#N/A</v>
      </c>
      <c r="R30" s="114" t="e">
        <f>VLOOKUP(A29,'管理用（このシートは削除しないでください）'!$K$3:$P$19,3,)</f>
        <v>#N/A</v>
      </c>
      <c r="S30" s="114" t="e">
        <f>VLOOKUP(A29,'管理用（このシートは削除しないでください）'!$K$3:$P$19,4,FALSE)</f>
        <v>#N/A</v>
      </c>
      <c r="T30" s="114" t="e">
        <f>VLOOKUP(A29,'管理用（このシートは削除しないでください）'!$K$3:$P$19,5,FALSE)</f>
        <v>#N/A</v>
      </c>
      <c r="U30" s="114" t="e">
        <f>VLOOKUP(A29,'管理用（このシートは削除しないでください）'!$K$3:$P$19,6,FALSE)</f>
        <v>#N/A</v>
      </c>
    </row>
    <row r="31" spans="1:21" ht="22.5" hidden="1" customHeight="1" x14ac:dyDescent="0.2">
      <c r="A31" s="96"/>
      <c r="B31" s="98"/>
      <c r="C31" s="98"/>
      <c r="D31" s="86" t="str">
        <f t="shared" ref="D31" si="74">IF(A31="","",(B31-C31))</f>
        <v/>
      </c>
      <c r="E31" s="98"/>
      <c r="F31" s="98"/>
      <c r="G31" s="86" t="str">
        <f t="shared" ref="G31" si="75">IF(A31="","",MIN(E31,F31))</f>
        <v/>
      </c>
      <c r="H31" s="98"/>
      <c r="I31" s="86" t="str">
        <f t="shared" ref="I31" si="76">IF(B31="","",IF(H31="-",MIN(D31,G31),IF(Q31="a",MIN(D31,G31,H31),IF(Q31="b",MIN(D31*R31,G31*R31,H31)))))</f>
        <v/>
      </c>
      <c r="J31" s="86" t="str">
        <f t="shared" ref="J31" si="77">IF(B31="","",ROUNDDOWN(IF(B31="","",IF(S31="B",I31,IF(H31="-",I31*T31,I31*U31))),-3))</f>
        <v/>
      </c>
      <c r="K31" s="226"/>
      <c r="L31" s="122" t="str">
        <f t="shared" ref="L31" si="78">IF(A31="","",J31-K31)</f>
        <v/>
      </c>
      <c r="M31" s="226"/>
      <c r="N31" s="122" t="str">
        <f t="shared" ref="N31" si="79">IF(A31="","",M31-L31)</f>
        <v/>
      </c>
      <c r="O31" s="87"/>
      <c r="Q31" s="113" t="e">
        <f>VLOOKUP(A30,'管理用（このシートは削除しないでください）'!$K$3:$P$19,2,FALSE)</f>
        <v>#N/A</v>
      </c>
      <c r="R31" s="114" t="e">
        <f>VLOOKUP(A30,'管理用（このシートは削除しないでください）'!$K$3:$P$19,3,)</f>
        <v>#N/A</v>
      </c>
      <c r="S31" s="114" t="e">
        <f>VLOOKUP(A30,'管理用（このシートは削除しないでください）'!$K$3:$P$19,4,FALSE)</f>
        <v>#N/A</v>
      </c>
      <c r="T31" s="114" t="e">
        <f>VLOOKUP(A30,'管理用（このシートは削除しないでください）'!$K$3:$P$19,5,FALSE)</f>
        <v>#N/A</v>
      </c>
      <c r="U31" s="114" t="e">
        <f>VLOOKUP(A30,'管理用（このシートは削除しないでください）'!$K$3:$P$19,6,FALSE)</f>
        <v>#N/A</v>
      </c>
    </row>
    <row r="32" spans="1:21" ht="22.5" hidden="1" customHeight="1" x14ac:dyDescent="0.2">
      <c r="A32" s="95"/>
      <c r="B32" s="22"/>
      <c r="C32" s="22"/>
      <c r="D32" s="22" t="str">
        <f t="shared" ref="D32" si="80">IF(B32="","",(B32-C32))</f>
        <v/>
      </c>
      <c r="E32" s="22"/>
      <c r="F32" s="22"/>
      <c r="G32" s="22" t="str">
        <f t="shared" ref="G32" si="81">IF(B32="","",MIN(E32,F32))</f>
        <v/>
      </c>
      <c r="H32" s="22"/>
      <c r="I32" s="22"/>
      <c r="J32" s="22"/>
      <c r="K32" s="121"/>
      <c r="L32" s="121"/>
      <c r="M32" s="121"/>
      <c r="N32" s="121"/>
      <c r="O32" s="16"/>
      <c r="Q32" s="113" t="e">
        <f>VLOOKUP(A31,'管理用（このシートは削除しないでください）'!$K$3:$P$19,2,FALSE)</f>
        <v>#N/A</v>
      </c>
      <c r="R32" s="114" t="e">
        <f>VLOOKUP(A31,'管理用（このシートは削除しないでください）'!$K$3:$P$19,3,)</f>
        <v>#N/A</v>
      </c>
      <c r="S32" s="114" t="e">
        <f>VLOOKUP(A31,'管理用（このシートは削除しないでください）'!$K$3:$P$19,4,FALSE)</f>
        <v>#N/A</v>
      </c>
      <c r="T32" s="114" t="e">
        <f>VLOOKUP(A31,'管理用（このシートは削除しないでください）'!$K$3:$P$19,5,FALSE)</f>
        <v>#N/A</v>
      </c>
      <c r="U32" s="114" t="e">
        <f>VLOOKUP(A31,'管理用（このシートは削除しないでください）'!$K$3:$P$19,6,FALSE)</f>
        <v>#N/A</v>
      </c>
    </row>
    <row r="33" spans="1:21" ht="22.5" hidden="1" customHeight="1" x14ac:dyDescent="0.2">
      <c r="A33" s="96"/>
      <c r="B33" s="98"/>
      <c r="C33" s="98"/>
      <c r="D33" s="86" t="str">
        <f t="shared" ref="D33" si="82">IF(A33="","",(B33-C33))</f>
        <v/>
      </c>
      <c r="E33" s="98"/>
      <c r="F33" s="98"/>
      <c r="G33" s="86" t="str">
        <f t="shared" ref="G33" si="83">IF(A33="","",MIN(E33,F33))</f>
        <v/>
      </c>
      <c r="H33" s="98"/>
      <c r="I33" s="86" t="str">
        <f t="shared" ref="I33" si="84">IF(B33="","",IF(H33="-",MIN(D33,G33),IF(Q33="a",MIN(D33,G33,H33),IF(Q33="b",MIN(D33*R33,G33*R33,H33)))))</f>
        <v/>
      </c>
      <c r="J33" s="86" t="str">
        <f t="shared" ref="J33" si="85">IF(B33="","",ROUNDDOWN(IF(B33="","",IF(S33="B",I33,IF(H33="-",I33*T33,I33*U33))),-3))</f>
        <v/>
      </c>
      <c r="K33" s="226"/>
      <c r="L33" s="122" t="str">
        <f t="shared" ref="L33" si="86">IF(A33="","",J33-K33)</f>
        <v/>
      </c>
      <c r="M33" s="226"/>
      <c r="N33" s="122" t="str">
        <f t="shared" ref="N33" si="87">IF(A33="","",M33-L33)</f>
        <v/>
      </c>
      <c r="O33" s="87"/>
      <c r="Q33" s="113" t="e">
        <f>VLOOKUP(A32,'管理用（このシートは削除しないでください）'!$K$3:$P$19,2,FALSE)</f>
        <v>#N/A</v>
      </c>
      <c r="R33" s="114" t="e">
        <f>VLOOKUP(A32,'管理用（このシートは削除しないでください）'!$K$3:$P$19,3,)</f>
        <v>#N/A</v>
      </c>
      <c r="S33" s="114" t="e">
        <f>VLOOKUP(A32,'管理用（このシートは削除しないでください）'!$K$3:$P$19,4,FALSE)</f>
        <v>#N/A</v>
      </c>
      <c r="T33" s="114" t="e">
        <f>VLOOKUP(A32,'管理用（このシートは削除しないでください）'!$K$3:$P$19,5,FALSE)</f>
        <v>#N/A</v>
      </c>
      <c r="U33" s="114" t="e">
        <f>VLOOKUP(A32,'管理用（このシートは削除しないでください）'!$K$3:$P$19,6,FALSE)</f>
        <v>#N/A</v>
      </c>
    </row>
    <row r="34" spans="1:21" ht="22.5" hidden="1" customHeight="1" x14ac:dyDescent="0.2">
      <c r="A34" s="95"/>
      <c r="B34" s="22"/>
      <c r="C34" s="22"/>
      <c r="D34" s="22" t="str">
        <f t="shared" ref="D34" si="88">IF(B34="","",(B34-C34))</f>
        <v/>
      </c>
      <c r="E34" s="22"/>
      <c r="F34" s="22"/>
      <c r="G34" s="22" t="str">
        <f t="shared" ref="G34" si="89">IF(B34="","",MIN(E34,F34))</f>
        <v/>
      </c>
      <c r="H34" s="22"/>
      <c r="I34" s="22"/>
      <c r="J34" s="22"/>
      <c r="K34" s="121"/>
      <c r="L34" s="121"/>
      <c r="M34" s="121"/>
      <c r="N34" s="121"/>
      <c r="O34" s="16"/>
      <c r="Q34" s="113" t="e">
        <f>VLOOKUP(A33,'管理用（このシートは削除しないでください）'!$K$3:$P$19,2,FALSE)</f>
        <v>#N/A</v>
      </c>
      <c r="R34" s="114" t="e">
        <f>VLOOKUP(A33,'管理用（このシートは削除しないでください）'!$K$3:$P$19,3,)</f>
        <v>#N/A</v>
      </c>
      <c r="S34" s="114" t="e">
        <f>VLOOKUP(A33,'管理用（このシートは削除しないでください）'!$K$3:$P$19,4,FALSE)</f>
        <v>#N/A</v>
      </c>
      <c r="T34" s="114" t="e">
        <f>VLOOKUP(A33,'管理用（このシートは削除しないでください）'!$K$3:$P$19,5,FALSE)</f>
        <v>#N/A</v>
      </c>
      <c r="U34" s="114" t="e">
        <f>VLOOKUP(A33,'管理用（このシートは削除しないでください）'!$K$3:$P$19,6,FALSE)</f>
        <v>#N/A</v>
      </c>
    </row>
    <row r="35" spans="1:21" ht="22.5" hidden="1" customHeight="1" x14ac:dyDescent="0.2">
      <c r="A35" s="96"/>
      <c r="B35" s="98"/>
      <c r="C35" s="98"/>
      <c r="D35" s="86" t="str">
        <f t="shared" ref="D35" si="90">IF(A35="","",(B35-C35))</f>
        <v/>
      </c>
      <c r="E35" s="98"/>
      <c r="F35" s="98"/>
      <c r="G35" s="86" t="str">
        <f t="shared" ref="G35" si="91">IF(A35="","",MIN(E35,F35))</f>
        <v/>
      </c>
      <c r="H35" s="98"/>
      <c r="I35" s="86" t="str">
        <f t="shared" ref="I35" si="92">IF(B35="","",IF(H35="-",MIN(D35,G35),IF(Q35="a",MIN(D35,G35,H35),IF(Q35="b",MIN(D35*R35,G35*R35,H35)))))</f>
        <v/>
      </c>
      <c r="J35" s="86" t="str">
        <f t="shared" ref="J35" si="93">IF(B35="","",ROUNDDOWN(IF(B35="","",IF(S35="B",I35,IF(H35="-",I35*T35,I35*U35))),-3))</f>
        <v/>
      </c>
      <c r="K35" s="226"/>
      <c r="L35" s="122" t="str">
        <f t="shared" ref="L35" si="94">IF(A35="","",J35-K35)</f>
        <v/>
      </c>
      <c r="M35" s="226"/>
      <c r="N35" s="122" t="str">
        <f t="shared" ref="N35" si="95">IF(A35="","",M35-L35)</f>
        <v/>
      </c>
      <c r="O35" s="87"/>
      <c r="Q35" s="113" t="e">
        <f>VLOOKUP(A34,'管理用（このシートは削除しないでください）'!$K$3:$P$19,2,FALSE)</f>
        <v>#N/A</v>
      </c>
      <c r="R35" s="114" t="e">
        <f>VLOOKUP(A34,'管理用（このシートは削除しないでください）'!$K$3:$P$19,3,)</f>
        <v>#N/A</v>
      </c>
      <c r="S35" s="114" t="e">
        <f>VLOOKUP(A34,'管理用（このシートは削除しないでください）'!$K$3:$P$19,4,FALSE)</f>
        <v>#N/A</v>
      </c>
      <c r="T35" s="114" t="e">
        <f>VLOOKUP(A34,'管理用（このシートは削除しないでください）'!$K$3:$P$19,5,FALSE)</f>
        <v>#N/A</v>
      </c>
      <c r="U35" s="114" t="e">
        <f>VLOOKUP(A34,'管理用（このシートは削除しないでください）'!$K$3:$P$19,6,FALSE)</f>
        <v>#N/A</v>
      </c>
    </row>
    <row r="36" spans="1:21" ht="22.5" customHeight="1" x14ac:dyDescent="0.2">
      <c r="A36" s="95"/>
      <c r="B36" s="22"/>
      <c r="C36" s="22"/>
      <c r="D36" s="22" t="str">
        <f t="shared" ref="D36" si="96">IF(B36="","",(B36-C36))</f>
        <v/>
      </c>
      <c r="E36" s="22"/>
      <c r="F36" s="22"/>
      <c r="G36" s="22" t="str">
        <f t="shared" ref="G36" si="97">IF(B36="","",MIN(E36,F36))</f>
        <v/>
      </c>
      <c r="H36" s="22"/>
      <c r="I36" s="22"/>
      <c r="J36" s="22"/>
      <c r="K36" s="121"/>
      <c r="L36" s="224"/>
      <c r="M36" s="224"/>
      <c r="N36" s="224"/>
      <c r="O36" s="225"/>
      <c r="Q36" s="113" t="e">
        <f>VLOOKUP(A35,'管理用（このシートは削除しないでください）'!$K$3:$P$19,2,FALSE)</f>
        <v>#N/A</v>
      </c>
      <c r="R36" s="114" t="e">
        <f>VLOOKUP(A35,'管理用（このシートは削除しないでください）'!$K$3:$P$19,3,)</f>
        <v>#N/A</v>
      </c>
      <c r="S36" s="114" t="e">
        <f>VLOOKUP(A35,'管理用（このシートは削除しないでください）'!$K$3:$P$19,4,FALSE)</f>
        <v>#N/A</v>
      </c>
      <c r="T36" s="114" t="e">
        <f>VLOOKUP(A35,'管理用（このシートは削除しないでください）'!$K$3:$P$19,5,FALSE)</f>
        <v>#N/A</v>
      </c>
      <c r="U36" s="114" t="e">
        <f>VLOOKUP(A35,'管理用（このシートは削除しないでください）'!$K$3:$P$19,6,FALSE)</f>
        <v>#N/A</v>
      </c>
    </row>
    <row r="37" spans="1:21" ht="22.5" customHeight="1" thickBot="1" x14ac:dyDescent="0.25">
      <c r="A37" s="97"/>
      <c r="B37" s="99"/>
      <c r="C37" s="99"/>
      <c r="D37" s="23" t="str">
        <f t="shared" ref="D37" si="98">IF(A37="","",(B37-C37))</f>
        <v/>
      </c>
      <c r="E37" s="99"/>
      <c r="F37" s="99"/>
      <c r="G37" s="23" t="str">
        <f t="shared" ref="G37" si="99">IF(A37="","",MIN(E37,F37))</f>
        <v/>
      </c>
      <c r="H37" s="99"/>
      <c r="I37" s="23" t="str">
        <f t="shared" ref="I37" si="100">IF(B37="","",IF(H37="-",MIN(D37,G37),IF(Q37="a",MIN(D37,G37,H37),IF(Q37="b",MIN(D37*R37,G37*R37,H37)))))</f>
        <v/>
      </c>
      <c r="J37" s="23" t="str">
        <f t="shared" ref="J37" si="101">IF(B37="","",ROUNDDOWN(IF(B37="","",IF(S37="B",I37,IF(H37="-",I37*T37,I37*U37))),-3))</f>
        <v/>
      </c>
      <c r="K37" s="227"/>
      <c r="L37" s="123" t="str">
        <f t="shared" ref="L37" si="102">IF(A37="","",J37-K37)</f>
        <v/>
      </c>
      <c r="M37" s="227"/>
      <c r="N37" s="123" t="str">
        <f t="shared" ref="N37" si="103">IF(A37="","",M37-L37)</f>
        <v/>
      </c>
      <c r="O37" s="18"/>
      <c r="Q37" s="113" t="e">
        <f>VLOOKUP(A36,'管理用（このシートは削除しないでください）'!$K$3:$P$19,2,FALSE)</f>
        <v>#N/A</v>
      </c>
      <c r="R37" s="114" t="e">
        <f>VLOOKUP(A36,'管理用（このシートは削除しないでください）'!$K$3:$P$19,3,)</f>
        <v>#N/A</v>
      </c>
      <c r="S37" s="114" t="e">
        <f>VLOOKUP(A36,'管理用（このシートは削除しないでください）'!$K$3:$P$19,4,FALSE)</f>
        <v>#N/A</v>
      </c>
      <c r="T37" s="114" t="e">
        <f>VLOOKUP(A36,'管理用（このシートは削除しないでください）'!$K$3:$P$19,5,FALSE)</f>
        <v>#N/A</v>
      </c>
      <c r="U37" s="114" t="e">
        <f>VLOOKUP(A36,'管理用（このシートは削除しないでください）'!$K$3:$P$19,6,FALSE)</f>
        <v>#N/A</v>
      </c>
    </row>
    <row r="38" spans="1:21" ht="22.5" customHeight="1" thickTop="1" thickBot="1" x14ac:dyDescent="0.25">
      <c r="A38" s="89" t="s">
        <v>54</v>
      </c>
      <c r="B38" s="24" t="str">
        <f>IF(SUM(B8:B37)=0,"",SUM(B8:B37))</f>
        <v/>
      </c>
      <c r="C38" s="24" t="str">
        <f>IF(B38="","",SUM(C8:C37))</f>
        <v/>
      </c>
      <c r="D38" s="24" t="str">
        <f t="shared" ref="D38:J38" si="104">IF(SUM(D8:D37)=0,"",SUM(D8:D37))</f>
        <v/>
      </c>
      <c r="E38" s="24" t="str">
        <f t="shared" si="104"/>
        <v/>
      </c>
      <c r="F38" s="24" t="str">
        <f t="shared" si="104"/>
        <v/>
      </c>
      <c r="G38" s="24" t="str">
        <f t="shared" si="104"/>
        <v/>
      </c>
      <c r="H38" s="24" t="str">
        <f t="shared" si="104"/>
        <v/>
      </c>
      <c r="I38" s="24" t="str">
        <f t="shared" si="104"/>
        <v/>
      </c>
      <c r="J38" s="24" t="str">
        <f t="shared" si="104"/>
        <v/>
      </c>
      <c r="K38" s="124"/>
      <c r="L38" s="124"/>
      <c r="M38" s="124"/>
      <c r="N38" s="124"/>
      <c r="O38" s="17"/>
    </row>
    <row r="39" spans="1:21" ht="13.5" thickTop="1" x14ac:dyDescent="0.2">
      <c r="A39" s="1"/>
    </row>
    <row r="40" spans="1:21" x14ac:dyDescent="0.2">
      <c r="A40" s="131" t="s">
        <v>302</v>
      </c>
    </row>
    <row r="41" spans="1:21" x14ac:dyDescent="0.2">
      <c r="A41" s="2" t="s">
        <v>299</v>
      </c>
    </row>
    <row r="42" spans="1:21" x14ac:dyDescent="0.2">
      <c r="A42" s="2" t="s">
        <v>301</v>
      </c>
    </row>
    <row r="43" spans="1:21" x14ac:dyDescent="0.2">
      <c r="A43" s="2" t="s">
        <v>300</v>
      </c>
    </row>
    <row r="44" spans="1:21" x14ac:dyDescent="0.2">
      <c r="A44" s="2" t="s">
        <v>12</v>
      </c>
    </row>
    <row r="45" spans="1:21" x14ac:dyDescent="0.2">
      <c r="A45" s="2" t="s">
        <v>303</v>
      </c>
    </row>
    <row r="46" spans="1:21" x14ac:dyDescent="0.2">
      <c r="A46" s="2" t="s">
        <v>324</v>
      </c>
    </row>
    <row r="47" spans="1:21" x14ac:dyDescent="0.2">
      <c r="A47" s="2" t="s">
        <v>304</v>
      </c>
    </row>
    <row r="48" spans="1:21" x14ac:dyDescent="0.2">
      <c r="A48" s="2" t="s">
        <v>305</v>
      </c>
    </row>
    <row r="49" spans="1:6" x14ac:dyDescent="0.2">
      <c r="A49" s="2" t="s">
        <v>306</v>
      </c>
    </row>
    <row r="50" spans="1:6" x14ac:dyDescent="0.2">
      <c r="A50" s="228" t="s">
        <v>350</v>
      </c>
      <c r="B50" s="212"/>
      <c r="C50" s="212"/>
      <c r="D50" s="212"/>
      <c r="E50" s="212"/>
      <c r="F50" s="212"/>
    </row>
    <row r="51" spans="1:6" x14ac:dyDescent="0.2">
      <c r="A51" s="228" t="s">
        <v>13</v>
      </c>
      <c r="B51" s="212"/>
      <c r="C51" s="212"/>
      <c r="D51" s="212"/>
      <c r="E51" s="212"/>
      <c r="F51" s="212"/>
    </row>
    <row r="52" spans="1:6" x14ac:dyDescent="0.2">
      <c r="A52" s="228" t="s">
        <v>308</v>
      </c>
      <c r="B52" s="212"/>
      <c r="C52" s="212"/>
      <c r="D52" s="212"/>
      <c r="E52" s="212"/>
      <c r="F52" s="212"/>
    </row>
    <row r="53" spans="1:6" x14ac:dyDescent="0.2">
      <c r="A53" s="228" t="s">
        <v>307</v>
      </c>
      <c r="B53" s="212"/>
      <c r="C53" s="212"/>
      <c r="D53" s="212"/>
      <c r="E53" s="212"/>
      <c r="F53" s="212"/>
    </row>
    <row r="54" spans="1:6" x14ac:dyDescent="0.2">
      <c r="A54" s="228" t="s">
        <v>309</v>
      </c>
      <c r="B54" s="212"/>
      <c r="C54" s="212"/>
      <c r="D54" s="212"/>
      <c r="E54" s="212"/>
      <c r="F54" s="212"/>
    </row>
    <row r="55" spans="1:6" x14ac:dyDescent="0.2">
      <c r="A55" s="228" t="s">
        <v>351</v>
      </c>
      <c r="B55" s="212"/>
      <c r="C55" s="212"/>
      <c r="D55" s="212"/>
      <c r="E55" s="212"/>
      <c r="F55" s="212"/>
    </row>
    <row r="56" spans="1:6" x14ac:dyDescent="0.2">
      <c r="A56" s="228" t="s">
        <v>345</v>
      </c>
      <c r="B56" s="212"/>
      <c r="C56" s="212"/>
      <c r="D56" s="212"/>
      <c r="E56" s="212"/>
      <c r="F56" s="212"/>
    </row>
    <row r="57" spans="1:6" x14ac:dyDescent="0.2">
      <c r="A57" s="212"/>
      <c r="B57" s="212"/>
      <c r="C57" s="212"/>
      <c r="D57" s="212"/>
      <c r="E57" s="212"/>
      <c r="F57" s="212"/>
    </row>
  </sheetData>
  <mergeCells count="4">
    <mergeCell ref="A2:O2"/>
    <mergeCell ref="A5:A6"/>
    <mergeCell ref="O5:O6"/>
    <mergeCell ref="J4:O4"/>
  </mergeCells>
  <phoneticPr fontId="2"/>
  <printOptions horizontalCentered="1"/>
  <pageMargins left="0.51181102362204722" right="0.51181102362204722" top="0.55118110236220474" bottom="0.55118110236220474" header="0.31496062992125984" footer="0.31496062992125984"/>
  <pageSetup paperSize="9" scale="76" orientation="landscape" r:id="rId1"/>
  <ignoredErrors>
    <ignoredError sqref="C38 D9:D12 G10:G36 D13:D36" formula="1"/>
  </ignoredErrors>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F4AC047E-8268-4B27-9E4D-82C1F7CF48B9}">
          <x14:formula1>
            <xm:f>'管理用（このシートは削除しないでください）'!$B$23:$B$37</xm:f>
          </x14:formula1>
          <xm:sqref>A16 A18 A20 A22 A24 A26 A28 A30 A32 A34</xm:sqref>
        </x14:dataValidation>
        <x14:dataValidation type="list" allowBlank="1" showInputMessage="1" showErrorMessage="1" xr:uid="{30E90122-1A52-4E9F-83D4-9B79F9B4DC2D}">
          <x14:formula1>
            <xm:f>'管理用（このシートは削除しないでください）'!$B$23:$B$39</xm:f>
          </x14:formula1>
          <xm:sqref>A8 A10 A12 A14 A36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39997558519241921"/>
  </sheetPr>
  <dimension ref="A1:K57"/>
  <sheetViews>
    <sheetView tabSelected="1" workbookViewId="0">
      <selection activeCell="D7" sqref="D7:I7"/>
    </sheetView>
  </sheetViews>
  <sheetFormatPr defaultColWidth="9" defaultRowHeight="13" x14ac:dyDescent="0.2"/>
  <cols>
    <col min="1" max="3" width="6.90625" style="3" customWidth="1"/>
    <col min="4" max="4" width="7.08984375" style="3" customWidth="1"/>
    <col min="5" max="6" width="7.453125" style="3" customWidth="1"/>
    <col min="7" max="8" width="15" style="3" customWidth="1"/>
    <col min="9" max="9" width="17.90625" style="3" customWidth="1"/>
    <col min="10" max="16384" width="9" style="3"/>
  </cols>
  <sheetData>
    <row r="1" spans="1:11" x14ac:dyDescent="0.2">
      <c r="A1" s="1" t="s">
        <v>168</v>
      </c>
    </row>
    <row r="2" spans="1:11" ht="19.5" customHeight="1" x14ac:dyDescent="0.2">
      <c r="A2" s="253" t="s">
        <v>60</v>
      </c>
      <c r="B2" s="253"/>
      <c r="C2" s="253"/>
      <c r="D2" s="253"/>
      <c r="E2" s="253"/>
      <c r="F2" s="253"/>
      <c r="G2" s="253"/>
      <c r="H2" s="253"/>
      <c r="I2" s="253"/>
    </row>
    <row r="3" spans="1:11" ht="7.5" customHeight="1" x14ac:dyDescent="0.2">
      <c r="A3" s="1"/>
    </row>
    <row r="4" spans="1:11" ht="18.75" customHeight="1" x14ac:dyDescent="0.2">
      <c r="A4" s="259" t="s">
        <v>260</v>
      </c>
      <c r="B4" s="259"/>
      <c r="C4" s="259"/>
      <c r="D4" s="260" t="s">
        <v>365</v>
      </c>
      <c r="E4" s="261"/>
      <c r="F4" s="261"/>
      <c r="G4" s="261"/>
      <c r="H4" s="261"/>
      <c r="I4" s="262"/>
      <c r="J4" s="3" t="s">
        <v>183</v>
      </c>
    </row>
    <row r="5" spans="1:11" ht="18.75" customHeight="1" x14ac:dyDescent="0.2">
      <c r="A5" s="263" t="s">
        <v>169</v>
      </c>
      <c r="B5" s="264"/>
      <c r="C5" s="264"/>
      <c r="D5" s="268" t="s">
        <v>14</v>
      </c>
      <c r="E5" s="269"/>
      <c r="F5" s="269"/>
      <c r="G5" s="270"/>
      <c r="H5" s="263" t="s">
        <v>130</v>
      </c>
      <c r="I5" s="259"/>
      <c r="J5" s="127"/>
      <c r="K5" s="127"/>
    </row>
    <row r="6" spans="1:11" ht="22.5" customHeight="1" x14ac:dyDescent="0.2">
      <c r="A6" s="265"/>
      <c r="B6" s="266"/>
      <c r="C6" s="267"/>
      <c r="D6" s="265"/>
      <c r="E6" s="266"/>
      <c r="F6" s="266"/>
      <c r="G6" s="267"/>
      <c r="H6" s="332"/>
      <c r="I6" s="332"/>
      <c r="J6" s="127"/>
      <c r="K6" s="127"/>
    </row>
    <row r="7" spans="1:11" ht="14.25" customHeight="1" x14ac:dyDescent="0.2">
      <c r="A7" s="263" t="s">
        <v>171</v>
      </c>
      <c r="B7" s="259"/>
      <c r="C7" s="259"/>
      <c r="D7" s="260" t="s">
        <v>200</v>
      </c>
      <c r="E7" s="261"/>
      <c r="F7" s="261"/>
      <c r="G7" s="261"/>
      <c r="H7" s="261"/>
      <c r="I7" s="262"/>
      <c r="J7" s="3" t="s">
        <v>183</v>
      </c>
    </row>
    <row r="8" spans="1:11" ht="13.5" customHeight="1" x14ac:dyDescent="0.2">
      <c r="A8" s="259" t="s">
        <v>141</v>
      </c>
      <c r="B8" s="259"/>
      <c r="C8" s="259"/>
      <c r="D8" s="337" t="s">
        <v>19</v>
      </c>
      <c r="E8" s="337"/>
      <c r="F8" s="337"/>
      <c r="G8" s="337"/>
      <c r="H8" s="337"/>
      <c r="I8" s="338"/>
    </row>
    <row r="9" spans="1:11" ht="13.5" customHeight="1" x14ac:dyDescent="0.2">
      <c r="A9" s="259"/>
      <c r="B9" s="259"/>
      <c r="C9" s="259"/>
      <c r="D9" s="118" t="s">
        <v>188</v>
      </c>
      <c r="E9" s="339" t="s">
        <v>206</v>
      </c>
      <c r="F9" s="339"/>
      <c r="G9" s="339"/>
      <c r="H9" s="100" t="s">
        <v>185</v>
      </c>
      <c r="I9" s="69"/>
      <c r="J9" s="3" t="s">
        <v>187</v>
      </c>
    </row>
    <row r="10" spans="1:11" ht="13.5" customHeight="1" x14ac:dyDescent="0.2">
      <c r="A10" s="259"/>
      <c r="B10" s="259"/>
      <c r="C10" s="259"/>
      <c r="D10" s="333" t="s">
        <v>230</v>
      </c>
      <c r="E10" s="334"/>
      <c r="F10" s="334"/>
      <c r="G10" s="100" t="s">
        <v>231</v>
      </c>
      <c r="H10" s="68"/>
      <c r="I10" s="69"/>
    </row>
    <row r="11" spans="1:11" ht="14.25" customHeight="1" x14ac:dyDescent="0.2">
      <c r="A11" s="259"/>
      <c r="B11" s="259"/>
      <c r="C11" s="259"/>
      <c r="D11" s="335" t="s">
        <v>229</v>
      </c>
      <c r="E11" s="336"/>
      <c r="F11" s="336"/>
      <c r="G11" s="101" t="s">
        <v>231</v>
      </c>
      <c r="H11" s="70"/>
      <c r="I11" s="71"/>
    </row>
    <row r="12" spans="1:11" ht="13.5" customHeight="1" x14ac:dyDescent="0.2">
      <c r="A12" s="268" t="s">
        <v>20</v>
      </c>
      <c r="B12" s="269"/>
      <c r="C12" s="270"/>
      <c r="D12" s="90" t="s">
        <v>232</v>
      </c>
      <c r="E12" s="325" t="s">
        <v>235</v>
      </c>
      <c r="F12" s="325"/>
      <c r="G12" s="91" t="s">
        <v>233</v>
      </c>
      <c r="H12" s="92" t="s">
        <v>236</v>
      </c>
      <c r="I12" s="102" t="s">
        <v>234</v>
      </c>
    </row>
    <row r="13" spans="1:11" ht="13.5" customHeight="1" x14ac:dyDescent="0.2">
      <c r="A13" s="326" t="s">
        <v>172</v>
      </c>
      <c r="B13" s="327"/>
      <c r="C13" s="327"/>
      <c r="D13" s="327"/>
      <c r="E13" s="327"/>
      <c r="F13" s="327"/>
      <c r="G13" s="327"/>
      <c r="H13" s="327"/>
      <c r="I13" s="328"/>
    </row>
    <row r="14" spans="1:11" ht="14.25" customHeight="1" x14ac:dyDescent="0.2">
      <c r="A14" s="40" t="s">
        <v>66</v>
      </c>
      <c r="B14" s="259" t="s">
        <v>65</v>
      </c>
      <c r="C14" s="259"/>
      <c r="D14" s="268"/>
      <c r="E14" s="259" t="s">
        <v>61</v>
      </c>
      <c r="F14" s="259"/>
      <c r="G14" s="40" t="s">
        <v>62</v>
      </c>
      <c r="H14" s="40" t="s">
        <v>64</v>
      </c>
      <c r="I14" s="41" t="s">
        <v>63</v>
      </c>
    </row>
    <row r="15" spans="1:11" ht="13.5" customHeight="1" x14ac:dyDescent="0.2">
      <c r="A15" s="36" t="s">
        <v>15</v>
      </c>
      <c r="B15" s="329" t="s">
        <v>18</v>
      </c>
      <c r="C15" s="329"/>
      <c r="D15" s="329"/>
      <c r="E15" s="330" t="s">
        <v>16</v>
      </c>
      <c r="F15" s="331"/>
      <c r="G15" s="37" t="s">
        <v>21</v>
      </c>
      <c r="H15" s="37" t="s">
        <v>17</v>
      </c>
      <c r="I15" s="69" t="s">
        <v>1</v>
      </c>
    </row>
    <row r="16" spans="1:11" ht="13.5" customHeight="1" x14ac:dyDescent="0.2">
      <c r="A16" s="324" t="s">
        <v>67</v>
      </c>
      <c r="B16" s="290" t="s">
        <v>18</v>
      </c>
      <c r="C16" s="290"/>
      <c r="D16" s="290"/>
      <c r="E16" s="271"/>
      <c r="F16" s="272"/>
      <c r="G16" s="79" t="str">
        <f t="shared" ref="G16:G24" si="0">IF(H16="","",H16/E16)</f>
        <v/>
      </c>
      <c r="H16" s="103"/>
      <c r="I16" s="69" t="s">
        <v>1</v>
      </c>
    </row>
    <row r="17" spans="1:10" ht="13.5" customHeight="1" x14ac:dyDescent="0.2">
      <c r="A17" s="324"/>
      <c r="B17" s="290" t="s">
        <v>18</v>
      </c>
      <c r="C17" s="290"/>
      <c r="D17" s="290"/>
      <c r="E17" s="271"/>
      <c r="F17" s="272"/>
      <c r="G17" s="79" t="str">
        <f t="shared" si="0"/>
        <v/>
      </c>
      <c r="H17" s="103"/>
      <c r="I17" s="69" t="s">
        <v>1</v>
      </c>
    </row>
    <row r="18" spans="1:10" ht="13.5" customHeight="1" x14ac:dyDescent="0.2">
      <c r="A18" s="324"/>
      <c r="B18" s="290" t="s">
        <v>18</v>
      </c>
      <c r="C18" s="290"/>
      <c r="D18" s="290"/>
      <c r="E18" s="271"/>
      <c r="F18" s="272"/>
      <c r="G18" s="79" t="str">
        <f t="shared" si="0"/>
        <v/>
      </c>
      <c r="H18" s="103"/>
      <c r="I18" s="69" t="s">
        <v>1</v>
      </c>
    </row>
    <row r="19" spans="1:10" ht="13.5" customHeight="1" x14ac:dyDescent="0.2">
      <c r="A19" s="324"/>
      <c r="B19" s="290" t="s">
        <v>18</v>
      </c>
      <c r="C19" s="290"/>
      <c r="D19" s="290"/>
      <c r="E19" s="271" t="s">
        <v>18</v>
      </c>
      <c r="F19" s="272"/>
      <c r="G19" s="79" t="str">
        <f t="shared" si="0"/>
        <v/>
      </c>
      <c r="H19" s="103"/>
      <c r="I19" s="69" t="s">
        <v>1</v>
      </c>
    </row>
    <row r="20" spans="1:10" x14ac:dyDescent="0.2">
      <c r="A20" s="324"/>
      <c r="B20" s="290" t="s">
        <v>18</v>
      </c>
      <c r="C20" s="290"/>
      <c r="D20" s="290"/>
      <c r="E20" s="271" t="s">
        <v>18</v>
      </c>
      <c r="F20" s="272"/>
      <c r="G20" s="79" t="str">
        <f t="shared" si="0"/>
        <v/>
      </c>
      <c r="H20" s="103"/>
      <c r="I20" s="69" t="s">
        <v>1</v>
      </c>
    </row>
    <row r="21" spans="1:10" ht="15" customHeight="1" x14ac:dyDescent="0.2">
      <c r="A21" s="324"/>
      <c r="B21" s="290" t="s">
        <v>18</v>
      </c>
      <c r="C21" s="290"/>
      <c r="D21" s="290"/>
      <c r="E21" s="271" t="s">
        <v>18</v>
      </c>
      <c r="F21" s="272"/>
      <c r="G21" s="79" t="str">
        <f t="shared" si="0"/>
        <v/>
      </c>
      <c r="H21" s="103"/>
      <c r="I21" s="69" t="s">
        <v>1</v>
      </c>
    </row>
    <row r="22" spans="1:10" ht="15" customHeight="1" x14ac:dyDescent="0.2">
      <c r="A22" s="324"/>
      <c r="B22" s="290" t="s">
        <v>18</v>
      </c>
      <c r="C22" s="290"/>
      <c r="D22" s="290"/>
      <c r="E22" s="271" t="s">
        <v>18</v>
      </c>
      <c r="F22" s="272"/>
      <c r="G22" s="79" t="str">
        <f t="shared" si="0"/>
        <v/>
      </c>
      <c r="H22" s="103"/>
      <c r="I22" s="69" t="s">
        <v>1</v>
      </c>
    </row>
    <row r="23" spans="1:10" ht="15" customHeight="1" x14ac:dyDescent="0.2">
      <c r="A23" s="75"/>
      <c r="B23" s="100"/>
      <c r="C23" s="100"/>
      <c r="D23" s="100"/>
      <c r="E23" s="271" t="s">
        <v>18</v>
      </c>
      <c r="F23" s="272"/>
      <c r="G23" s="79" t="str">
        <f t="shared" si="0"/>
        <v/>
      </c>
      <c r="H23" s="103"/>
      <c r="I23" s="69"/>
    </row>
    <row r="24" spans="1:10" ht="15" customHeight="1" x14ac:dyDescent="0.2">
      <c r="A24" s="75"/>
      <c r="B24" s="100"/>
      <c r="C24" s="100"/>
      <c r="D24" s="100"/>
      <c r="E24" s="271" t="s">
        <v>18</v>
      </c>
      <c r="F24" s="272"/>
      <c r="G24" s="79" t="str">
        <f t="shared" si="0"/>
        <v/>
      </c>
      <c r="H24" s="103"/>
      <c r="I24" s="69"/>
    </row>
    <row r="25" spans="1:10" ht="15" customHeight="1" x14ac:dyDescent="0.2">
      <c r="A25" s="60"/>
      <c r="B25" s="270" t="s">
        <v>22</v>
      </c>
      <c r="C25" s="259"/>
      <c r="D25" s="259"/>
      <c r="E25" s="340" t="str">
        <f>IF(SUM(E16:F24)=0,"",SUM(E16:F24))</f>
        <v/>
      </c>
      <c r="F25" s="340"/>
      <c r="G25" s="80" t="str">
        <f>IF(H25="","",H25/E25)</f>
        <v/>
      </c>
      <c r="H25" s="77" t="str">
        <f>IF(SUM(H16:H24)=0,"",SUM(H16:H24))</f>
        <v/>
      </c>
      <c r="I25" s="76"/>
    </row>
    <row r="26" spans="1:10" x14ac:dyDescent="0.2">
      <c r="A26" s="67" t="s">
        <v>15</v>
      </c>
      <c r="B26" s="341" t="s">
        <v>18</v>
      </c>
      <c r="C26" s="337"/>
      <c r="D26" s="338"/>
      <c r="E26" s="342" t="s">
        <v>16</v>
      </c>
      <c r="F26" s="343"/>
      <c r="G26" s="38" t="s">
        <v>21</v>
      </c>
      <c r="H26" s="38" t="s">
        <v>17</v>
      </c>
      <c r="I26" s="69" t="s">
        <v>1</v>
      </c>
      <c r="J26" s="3" t="s">
        <v>189</v>
      </c>
    </row>
    <row r="27" spans="1:10" ht="13.5" customHeight="1" x14ac:dyDescent="0.2">
      <c r="A27" s="344" t="s">
        <v>137</v>
      </c>
      <c r="B27" s="289" t="s">
        <v>18</v>
      </c>
      <c r="C27" s="290"/>
      <c r="D27" s="291"/>
      <c r="E27" s="273" t="s">
        <v>18</v>
      </c>
      <c r="F27" s="274"/>
      <c r="G27" s="79" t="str">
        <f t="shared" ref="G27:G35" si="1">IF(H27="","",H27/E27)</f>
        <v/>
      </c>
      <c r="H27" s="103"/>
      <c r="I27" s="69" t="s">
        <v>1</v>
      </c>
    </row>
    <row r="28" spans="1:10" x14ac:dyDescent="0.2">
      <c r="A28" s="344"/>
      <c r="B28" s="289" t="s">
        <v>18</v>
      </c>
      <c r="C28" s="290"/>
      <c r="D28" s="291"/>
      <c r="E28" s="273"/>
      <c r="F28" s="274"/>
      <c r="G28" s="79" t="str">
        <f t="shared" si="1"/>
        <v/>
      </c>
      <c r="H28" s="103"/>
      <c r="I28" s="69" t="s">
        <v>1</v>
      </c>
    </row>
    <row r="29" spans="1:10" x14ac:dyDescent="0.2">
      <c r="A29" s="344"/>
      <c r="B29" s="289" t="s">
        <v>18</v>
      </c>
      <c r="C29" s="290"/>
      <c r="D29" s="291"/>
      <c r="E29" s="273"/>
      <c r="F29" s="274"/>
      <c r="G29" s="79" t="str">
        <f t="shared" si="1"/>
        <v/>
      </c>
      <c r="H29" s="103"/>
      <c r="I29" s="69" t="s">
        <v>1</v>
      </c>
    </row>
    <row r="30" spans="1:10" x14ac:dyDescent="0.2">
      <c r="A30" s="344"/>
      <c r="B30" s="289" t="s">
        <v>18</v>
      </c>
      <c r="C30" s="290"/>
      <c r="D30" s="291"/>
      <c r="E30" s="273"/>
      <c r="F30" s="274"/>
      <c r="G30" s="79" t="str">
        <f t="shared" si="1"/>
        <v/>
      </c>
      <c r="H30" s="103"/>
      <c r="I30" s="69" t="s">
        <v>1</v>
      </c>
    </row>
    <row r="31" spans="1:10" x14ac:dyDescent="0.2">
      <c r="A31" s="344"/>
      <c r="B31" s="289" t="s">
        <v>18</v>
      </c>
      <c r="C31" s="290"/>
      <c r="D31" s="291"/>
      <c r="E31" s="273" t="s">
        <v>18</v>
      </c>
      <c r="F31" s="274"/>
      <c r="G31" s="79" t="str">
        <f t="shared" si="1"/>
        <v/>
      </c>
      <c r="H31" s="103"/>
      <c r="I31" s="69" t="s">
        <v>1</v>
      </c>
    </row>
    <row r="32" spans="1:10" x14ac:dyDescent="0.2">
      <c r="A32" s="344"/>
      <c r="B32" s="289" t="s">
        <v>18</v>
      </c>
      <c r="C32" s="290"/>
      <c r="D32" s="291"/>
      <c r="E32" s="273" t="s">
        <v>18</v>
      </c>
      <c r="F32" s="274"/>
      <c r="G32" s="79" t="str">
        <f t="shared" si="1"/>
        <v/>
      </c>
      <c r="H32" s="103"/>
      <c r="I32" s="69" t="s">
        <v>1</v>
      </c>
    </row>
    <row r="33" spans="1:10" x14ac:dyDescent="0.2">
      <c r="A33" s="344"/>
      <c r="B33" s="289" t="s">
        <v>18</v>
      </c>
      <c r="C33" s="290"/>
      <c r="D33" s="291"/>
      <c r="E33" s="273" t="s">
        <v>18</v>
      </c>
      <c r="F33" s="274"/>
      <c r="G33" s="79" t="str">
        <f t="shared" si="1"/>
        <v/>
      </c>
      <c r="H33" s="103"/>
      <c r="I33" s="69" t="s">
        <v>1</v>
      </c>
    </row>
    <row r="34" spans="1:10" x14ac:dyDescent="0.2">
      <c r="A34" s="74"/>
      <c r="B34" s="104"/>
      <c r="C34" s="100"/>
      <c r="D34" s="105"/>
      <c r="E34" s="273" t="s">
        <v>18</v>
      </c>
      <c r="F34" s="274"/>
      <c r="G34" s="79" t="str">
        <f t="shared" si="1"/>
        <v/>
      </c>
      <c r="H34" s="103"/>
      <c r="I34" s="69"/>
    </row>
    <row r="35" spans="1:10" x14ac:dyDescent="0.2">
      <c r="A35" s="74"/>
      <c r="B35" s="106"/>
      <c r="C35" s="101"/>
      <c r="D35" s="107"/>
      <c r="E35" s="273" t="s">
        <v>18</v>
      </c>
      <c r="F35" s="274"/>
      <c r="G35" s="79" t="str">
        <f t="shared" si="1"/>
        <v/>
      </c>
      <c r="H35" s="103"/>
      <c r="I35" s="69"/>
    </row>
    <row r="36" spans="1:10" ht="15" customHeight="1" x14ac:dyDescent="0.2">
      <c r="A36" s="73"/>
      <c r="B36" s="278" t="s">
        <v>22</v>
      </c>
      <c r="C36" s="278"/>
      <c r="D36" s="278"/>
      <c r="E36" s="279" t="str">
        <f>IF(SUM(E27:F35)=0,"",SUM(E27:F35))</f>
        <v/>
      </c>
      <c r="F36" s="279"/>
      <c r="G36" s="80" t="str">
        <f>IF(H36="","",H36/E36)</f>
        <v/>
      </c>
      <c r="H36" s="77" t="str">
        <f>IF(SUM(H27:H35)=0,"",SUM(H27:H35))</f>
        <v/>
      </c>
      <c r="I36" s="76"/>
    </row>
    <row r="37" spans="1:10" ht="15" customHeight="1" x14ac:dyDescent="0.2">
      <c r="A37" s="263" t="s">
        <v>132</v>
      </c>
      <c r="B37" s="263"/>
      <c r="C37" s="263"/>
      <c r="D37" s="263"/>
      <c r="E37" s="296" t="str">
        <f>IF(E36="",E25,E25+E36)</f>
        <v/>
      </c>
      <c r="F37" s="297"/>
      <c r="G37" s="81" t="str">
        <f>IF(H37="","",H37/E37)</f>
        <v/>
      </c>
      <c r="H37" s="78" t="str">
        <f>IF(H36="",H25,H25+H36)</f>
        <v/>
      </c>
      <c r="I37" s="72"/>
    </row>
    <row r="38" spans="1:10" x14ac:dyDescent="0.2">
      <c r="A38" s="298" t="s">
        <v>173</v>
      </c>
      <c r="B38" s="298"/>
      <c r="C38" s="298"/>
      <c r="D38" s="298"/>
      <c r="E38" s="298"/>
      <c r="F38" s="298"/>
      <c r="G38" s="298"/>
      <c r="H38" s="298"/>
      <c r="I38" s="298"/>
    </row>
    <row r="39" spans="1:10" x14ac:dyDescent="0.2">
      <c r="A39" s="263" t="s">
        <v>138</v>
      </c>
      <c r="B39" s="263"/>
      <c r="C39" s="263"/>
      <c r="D39" s="263"/>
      <c r="E39" s="263" t="s">
        <v>139</v>
      </c>
      <c r="F39" s="263"/>
      <c r="G39" s="263"/>
      <c r="H39" s="263" t="s">
        <v>140</v>
      </c>
      <c r="I39" s="263"/>
    </row>
    <row r="40" spans="1:10" ht="13.5" customHeight="1" x14ac:dyDescent="0.2">
      <c r="A40" s="280"/>
      <c r="B40" s="281"/>
      <c r="C40" s="281"/>
      <c r="D40" s="282"/>
      <c r="E40" s="283" t="s">
        <v>133</v>
      </c>
      <c r="F40" s="284"/>
      <c r="G40" s="285"/>
      <c r="H40" s="280" t="s">
        <v>134</v>
      </c>
      <c r="I40" s="282"/>
    </row>
    <row r="41" spans="1:10" ht="13.5" customHeight="1" x14ac:dyDescent="0.2">
      <c r="A41" s="286" t="s">
        <v>261</v>
      </c>
      <c r="B41" s="287"/>
      <c r="C41" s="287"/>
      <c r="D41" s="288"/>
      <c r="E41" s="299" t="str">
        <f>IF(E42="","",E42+E43)</f>
        <v/>
      </c>
      <c r="F41" s="300"/>
      <c r="G41" s="301"/>
      <c r="H41" s="302"/>
      <c r="I41" s="303"/>
      <c r="J41" s="3" t="s">
        <v>190</v>
      </c>
    </row>
    <row r="42" spans="1:10" ht="13.5" customHeight="1" x14ac:dyDescent="0.2">
      <c r="A42" s="286" t="s">
        <v>262</v>
      </c>
      <c r="B42" s="287"/>
      <c r="C42" s="287"/>
      <c r="D42" s="288"/>
      <c r="E42" s="275"/>
      <c r="F42" s="276"/>
      <c r="G42" s="277"/>
      <c r="H42" s="304"/>
      <c r="I42" s="305"/>
    </row>
    <row r="43" spans="1:10" ht="13.5" customHeight="1" x14ac:dyDescent="0.2">
      <c r="A43" s="286" t="s">
        <v>263</v>
      </c>
      <c r="B43" s="287"/>
      <c r="C43" s="287"/>
      <c r="D43" s="288"/>
      <c r="E43" s="275"/>
      <c r="F43" s="276"/>
      <c r="G43" s="277"/>
      <c r="H43" s="304"/>
      <c r="I43" s="305"/>
    </row>
    <row r="44" spans="1:10" ht="13.5" customHeight="1" x14ac:dyDescent="0.2">
      <c r="A44" s="286" t="s">
        <v>135</v>
      </c>
      <c r="B44" s="287"/>
      <c r="C44" s="287"/>
      <c r="D44" s="288"/>
      <c r="E44" s="275"/>
      <c r="F44" s="276"/>
      <c r="G44" s="277"/>
      <c r="H44" s="304"/>
      <c r="I44" s="305"/>
    </row>
    <row r="45" spans="1:10" ht="13.5" customHeight="1" x14ac:dyDescent="0.2">
      <c r="A45" s="286" t="s">
        <v>322</v>
      </c>
      <c r="B45" s="287"/>
      <c r="C45" s="287"/>
      <c r="D45" s="288"/>
      <c r="E45" s="275"/>
      <c r="F45" s="276"/>
      <c r="G45" s="277"/>
      <c r="H45" s="304"/>
      <c r="I45" s="305"/>
    </row>
    <row r="46" spans="1:10" ht="13.5" customHeight="1" x14ac:dyDescent="0.2">
      <c r="A46" s="286" t="s">
        <v>264</v>
      </c>
      <c r="B46" s="287"/>
      <c r="C46" s="287"/>
      <c r="D46" s="288"/>
      <c r="E46" s="275"/>
      <c r="F46" s="276"/>
      <c r="G46" s="277"/>
      <c r="H46" s="304"/>
      <c r="I46" s="305"/>
    </row>
    <row r="47" spans="1:10" ht="13.5" customHeight="1" x14ac:dyDescent="0.2">
      <c r="A47" s="61"/>
      <c r="B47" s="62"/>
      <c r="C47" s="62"/>
      <c r="D47" s="63"/>
      <c r="E47" s="64"/>
      <c r="F47" s="65"/>
      <c r="G47" s="66"/>
      <c r="H47" s="64"/>
      <c r="I47" s="66"/>
    </row>
    <row r="48" spans="1:10" ht="15" customHeight="1" x14ac:dyDescent="0.2">
      <c r="A48" s="263" t="s">
        <v>136</v>
      </c>
      <c r="B48" s="263"/>
      <c r="C48" s="263"/>
      <c r="D48" s="263"/>
      <c r="E48" s="318" t="str">
        <f>IF(E42="","",SUM(E41+E44+E45+E46))</f>
        <v/>
      </c>
      <c r="F48" s="319"/>
      <c r="G48" s="320"/>
      <c r="H48" s="322" t="str">
        <f>IF(H37=E48,"","←【確認】財源内訳の合計と事業費の合計が不一致")</f>
        <v/>
      </c>
      <c r="I48" s="323"/>
      <c r="J48" s="3" t="s">
        <v>191</v>
      </c>
    </row>
    <row r="49" spans="1:10" ht="13.5" customHeight="1" x14ac:dyDescent="0.2">
      <c r="A49" s="294" t="s">
        <v>278</v>
      </c>
      <c r="B49" s="295"/>
      <c r="C49" s="295"/>
      <c r="D49" s="295"/>
      <c r="E49" s="295"/>
      <c r="F49" s="295"/>
      <c r="G49" s="295"/>
      <c r="H49" s="306"/>
      <c r="I49" s="307"/>
      <c r="J49" s="3" t="s">
        <v>142</v>
      </c>
    </row>
    <row r="50" spans="1:10" ht="13.5" customHeight="1" x14ac:dyDescent="0.2">
      <c r="A50" s="292" t="s">
        <v>174</v>
      </c>
      <c r="B50" s="293"/>
      <c r="C50" s="293"/>
      <c r="D50" s="293"/>
      <c r="E50" s="293"/>
      <c r="F50" s="293"/>
      <c r="G50" s="293"/>
      <c r="H50" s="293"/>
      <c r="I50" s="293"/>
    </row>
    <row r="51" spans="1:10" x14ac:dyDescent="0.2">
      <c r="A51" s="308"/>
      <c r="B51" s="309"/>
      <c r="C51" s="309"/>
      <c r="D51" s="309"/>
      <c r="E51" s="309"/>
      <c r="F51" s="309"/>
      <c r="G51" s="309"/>
      <c r="H51" s="309"/>
      <c r="I51" s="310"/>
    </row>
    <row r="52" spans="1:10" x14ac:dyDescent="0.2">
      <c r="A52" s="311"/>
      <c r="B52" s="312"/>
      <c r="C52" s="312"/>
      <c r="D52" s="312"/>
      <c r="E52" s="312"/>
      <c r="F52" s="312"/>
      <c r="G52" s="312"/>
      <c r="H52" s="312"/>
      <c r="I52" s="313"/>
    </row>
    <row r="53" spans="1:10" x14ac:dyDescent="0.2">
      <c r="A53" s="311"/>
      <c r="B53" s="312"/>
      <c r="C53" s="312"/>
      <c r="D53" s="312"/>
      <c r="E53" s="312"/>
      <c r="F53" s="312"/>
      <c r="G53" s="312"/>
      <c r="H53" s="312"/>
      <c r="I53" s="313"/>
    </row>
    <row r="54" spans="1:10" x14ac:dyDescent="0.2">
      <c r="A54" s="314"/>
      <c r="B54" s="315"/>
      <c r="C54" s="315"/>
      <c r="D54" s="315"/>
      <c r="E54" s="315"/>
      <c r="F54" s="315"/>
      <c r="G54" s="315"/>
      <c r="H54" s="315"/>
      <c r="I54" s="316"/>
    </row>
    <row r="55" spans="1:10" ht="14.25" customHeight="1" x14ac:dyDescent="0.2">
      <c r="A55" s="321"/>
      <c r="B55" s="321"/>
      <c r="C55" s="321"/>
      <c r="D55" s="321"/>
      <c r="E55" s="317"/>
      <c r="F55" s="317"/>
      <c r="G55" s="317"/>
      <c r="H55" s="317"/>
      <c r="I55" s="317"/>
    </row>
    <row r="56" spans="1:10" x14ac:dyDescent="0.2">
      <c r="A56" s="1" t="s">
        <v>302</v>
      </c>
      <c r="B56" s="1"/>
    </row>
    <row r="57" spans="1:10" x14ac:dyDescent="0.2">
      <c r="A57" s="132" t="s">
        <v>310</v>
      </c>
      <c r="B57" s="129"/>
      <c r="C57" s="129"/>
      <c r="D57" s="129"/>
      <c r="E57" s="133"/>
      <c r="F57" s="129"/>
      <c r="G57" s="129"/>
      <c r="H57" s="129"/>
      <c r="I57" s="129"/>
    </row>
  </sheetData>
  <mergeCells count="100">
    <mergeCell ref="E25:F25"/>
    <mergeCell ref="B26:D26"/>
    <mergeCell ref="E26:F26"/>
    <mergeCell ref="A27:A33"/>
    <mergeCell ref="B27:D27"/>
    <mergeCell ref="E27:F27"/>
    <mergeCell ref="B28:D28"/>
    <mergeCell ref="E28:F28"/>
    <mergeCell ref="B29:D29"/>
    <mergeCell ref="E29:F29"/>
    <mergeCell ref="B30:D30"/>
    <mergeCell ref="E30:F30"/>
    <mergeCell ref="B31:D31"/>
    <mergeCell ref="E31:F31"/>
    <mergeCell ref="B32:D32"/>
    <mergeCell ref="E12:F12"/>
    <mergeCell ref="H5:I5"/>
    <mergeCell ref="A13:I13"/>
    <mergeCell ref="A12:C12"/>
    <mergeCell ref="B15:D15"/>
    <mergeCell ref="E15:F15"/>
    <mergeCell ref="B14:D14"/>
    <mergeCell ref="E14:F14"/>
    <mergeCell ref="H6:I6"/>
    <mergeCell ref="D7:I7"/>
    <mergeCell ref="A7:C7"/>
    <mergeCell ref="A8:C11"/>
    <mergeCell ref="D10:F10"/>
    <mergeCell ref="D11:F11"/>
    <mergeCell ref="D8:I8"/>
    <mergeCell ref="E9:G9"/>
    <mergeCell ref="A16:A22"/>
    <mergeCell ref="B16:D16"/>
    <mergeCell ref="E16:F16"/>
    <mergeCell ref="B17:D17"/>
    <mergeCell ref="E17:F17"/>
    <mergeCell ref="B22:D22"/>
    <mergeCell ref="E22:F22"/>
    <mergeCell ref="B18:D18"/>
    <mergeCell ref="E18:F18"/>
    <mergeCell ref="B20:D20"/>
    <mergeCell ref="E20:F20"/>
    <mergeCell ref="B21:D21"/>
    <mergeCell ref="E21:F21"/>
    <mergeCell ref="B19:D19"/>
    <mergeCell ref="E19:F19"/>
    <mergeCell ref="A51:I54"/>
    <mergeCell ref="E55:G55"/>
    <mergeCell ref="H55:I55"/>
    <mergeCell ref="A43:D43"/>
    <mergeCell ref="A44:D44"/>
    <mergeCell ref="A45:D45"/>
    <mergeCell ref="A48:D48"/>
    <mergeCell ref="A46:D46"/>
    <mergeCell ref="E48:G48"/>
    <mergeCell ref="A55:D55"/>
    <mergeCell ref="H48:I48"/>
    <mergeCell ref="E43:G43"/>
    <mergeCell ref="H43:I43"/>
    <mergeCell ref="E44:G44"/>
    <mergeCell ref="H44:I44"/>
    <mergeCell ref="H45:I45"/>
    <mergeCell ref="A50:I50"/>
    <mergeCell ref="E46:G46"/>
    <mergeCell ref="A49:G49"/>
    <mergeCell ref="H40:I40"/>
    <mergeCell ref="A37:D37"/>
    <mergeCell ref="E37:F37"/>
    <mergeCell ref="A38:I38"/>
    <mergeCell ref="H39:I39"/>
    <mergeCell ref="A42:D42"/>
    <mergeCell ref="E41:G41"/>
    <mergeCell ref="H41:I41"/>
    <mergeCell ref="E42:G42"/>
    <mergeCell ref="H42:I42"/>
    <mergeCell ref="H49:I49"/>
    <mergeCell ref="H46:I46"/>
    <mergeCell ref="E23:F23"/>
    <mergeCell ref="E24:F24"/>
    <mergeCell ref="E34:F34"/>
    <mergeCell ref="E45:G45"/>
    <mergeCell ref="B36:D36"/>
    <mergeCell ref="E36:F36"/>
    <mergeCell ref="A40:D40"/>
    <mergeCell ref="E40:G40"/>
    <mergeCell ref="A41:D41"/>
    <mergeCell ref="A39:D39"/>
    <mergeCell ref="E39:G39"/>
    <mergeCell ref="E32:F32"/>
    <mergeCell ref="B33:D33"/>
    <mergeCell ref="E33:F33"/>
    <mergeCell ref="E35:F35"/>
    <mergeCell ref="B25:D25"/>
    <mergeCell ref="A2:I2"/>
    <mergeCell ref="A4:C4"/>
    <mergeCell ref="D4:I4"/>
    <mergeCell ref="A5:C5"/>
    <mergeCell ref="A6:C6"/>
    <mergeCell ref="D5:G5"/>
    <mergeCell ref="D6:G6"/>
  </mergeCells>
  <phoneticPr fontId="6"/>
  <dataValidations count="1">
    <dataValidation type="list" allowBlank="1" showInputMessage="1" showErrorMessage="1" sqref="H49" xr:uid="{00000000-0002-0000-0300-000000000000}">
      <formula1>"有,無"</formula1>
    </dataValidation>
  </dataValidations>
  <printOptions horizontalCentered="1"/>
  <pageMargins left="0.51181102362204722" right="0.51181102362204722" top="0.35433070866141736" bottom="0.35433070866141736" header="0.31496062992125984" footer="0.31496062992125984"/>
  <pageSetup paperSize="9" scale="98"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300-000002000000}">
          <x14:formula1>
            <xm:f>'管理用（このシートは削除しないでください）'!$D$3:$D$7</xm:f>
          </x14:formula1>
          <xm:sqref>D7:I7</xm:sqref>
        </x14:dataValidation>
        <x14:dataValidation type="list" allowBlank="1" showInputMessage="1" showErrorMessage="1" xr:uid="{00000000-0002-0000-0300-000003000000}">
          <x14:formula1>
            <xm:f>'管理用（このシートは削除しないでください）'!$F$3:$F$10</xm:f>
          </x14:formula1>
          <xm:sqref>E9:G9</xm:sqref>
        </x14:dataValidation>
        <x14:dataValidation type="list" allowBlank="1" showInputMessage="1" showErrorMessage="1" xr:uid="{00000000-0002-0000-0300-000001000000}">
          <x14:formula1>
            <xm:f>'管理用（このシートは削除しないでください）'!$B$3:$B$19</xm:f>
          </x14:formula1>
          <xm:sqref>D4:I4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L23"/>
  <sheetViews>
    <sheetView workbookViewId="0">
      <selection activeCell="C32" sqref="C32"/>
    </sheetView>
  </sheetViews>
  <sheetFormatPr defaultColWidth="9" defaultRowHeight="13" x14ac:dyDescent="0.2"/>
  <cols>
    <col min="1" max="1" width="5" style="3" customWidth="1"/>
    <col min="2" max="2" width="3.453125" style="3" customWidth="1"/>
    <col min="3" max="7" width="9" style="3"/>
    <col min="8" max="8" width="10" style="3" customWidth="1"/>
    <col min="9" max="9" width="9" style="3"/>
    <col min="10" max="10" width="5" style="3" customWidth="1"/>
    <col min="11" max="16384" width="9" style="3"/>
  </cols>
  <sheetData>
    <row r="1" spans="1:12" x14ac:dyDescent="0.2">
      <c r="A1" s="4" t="s">
        <v>23</v>
      </c>
    </row>
    <row r="2" spans="1:12" x14ac:dyDescent="0.2">
      <c r="A2" s="4"/>
    </row>
    <row r="3" spans="1:12" s="10" customFormat="1" ht="14" x14ac:dyDescent="0.2">
      <c r="A3" s="9"/>
      <c r="H3" s="241" t="s">
        <v>52</v>
      </c>
      <c r="I3" s="241"/>
      <c r="J3" s="241"/>
    </row>
    <row r="4" spans="1:12" s="10" customFormat="1" ht="14" x14ac:dyDescent="0.2">
      <c r="A4" s="9"/>
      <c r="H4" s="242" t="s">
        <v>258</v>
      </c>
      <c r="I4" s="242"/>
      <c r="J4" s="242"/>
    </row>
    <row r="5" spans="1:12" s="10" customFormat="1" ht="14" x14ac:dyDescent="0.2">
      <c r="A5" s="9"/>
      <c r="G5" s="243"/>
      <c r="H5" s="244"/>
      <c r="I5" s="244"/>
      <c r="K5" s="126"/>
      <c r="L5" s="126"/>
    </row>
    <row r="6" spans="1:12" s="10" customFormat="1" ht="14" x14ac:dyDescent="0.2">
      <c r="A6" s="9" t="s">
        <v>3</v>
      </c>
      <c r="K6" s="126"/>
      <c r="L6" s="126"/>
    </row>
    <row r="7" spans="1:12" s="10" customFormat="1" ht="14" x14ac:dyDescent="0.2">
      <c r="A7" s="9"/>
    </row>
    <row r="8" spans="1:12" s="10" customFormat="1" ht="14" x14ac:dyDescent="0.2">
      <c r="A8" s="9"/>
    </row>
    <row r="9" spans="1:12" s="10" customFormat="1" ht="14" x14ac:dyDescent="0.2">
      <c r="A9" s="9"/>
    </row>
    <row r="10" spans="1:12" s="10" customFormat="1" ht="14" x14ac:dyDescent="0.2">
      <c r="A10" s="9"/>
      <c r="E10" s="346" t="str">
        <f>第2号様式_交付申請書!E10</f>
        <v>補助事業者名</v>
      </c>
      <c r="F10" s="346"/>
      <c r="G10" s="346"/>
      <c r="H10" s="346"/>
      <c r="K10" s="3" t="s">
        <v>195</v>
      </c>
    </row>
    <row r="11" spans="1:12" x14ac:dyDescent="0.2">
      <c r="A11" s="4"/>
    </row>
    <row r="12" spans="1:12" x14ac:dyDescent="0.2">
      <c r="A12" s="4"/>
    </row>
    <row r="13" spans="1:12" x14ac:dyDescent="0.2">
      <c r="A13" s="4"/>
    </row>
    <row r="14" spans="1:12" x14ac:dyDescent="0.2">
      <c r="A14" s="4"/>
    </row>
    <row r="15" spans="1:12" ht="14" x14ac:dyDescent="0.2">
      <c r="A15" s="246" t="s">
        <v>143</v>
      </c>
      <c r="B15" s="247"/>
      <c r="C15" s="247"/>
      <c r="D15" s="247"/>
      <c r="E15" s="247"/>
      <c r="F15" s="247"/>
      <c r="G15" s="247"/>
      <c r="H15" s="247"/>
      <c r="I15" s="247"/>
      <c r="J15" s="247"/>
    </row>
    <row r="16" spans="1:12" ht="14" x14ac:dyDescent="0.2">
      <c r="A16" s="9" t="s">
        <v>75</v>
      </c>
      <c r="B16" s="10"/>
      <c r="C16" s="10"/>
      <c r="D16" s="10"/>
      <c r="E16" s="10"/>
      <c r="F16" s="10"/>
      <c r="G16" s="10"/>
      <c r="H16" s="10"/>
      <c r="I16" s="10"/>
    </row>
    <row r="17" spans="1:9" ht="14" x14ac:dyDescent="0.2">
      <c r="A17" s="9"/>
      <c r="B17" s="10"/>
      <c r="C17" s="10"/>
      <c r="D17" s="10"/>
      <c r="E17" s="10"/>
      <c r="F17" s="10"/>
      <c r="G17" s="10"/>
      <c r="H17" s="10"/>
      <c r="I17" s="10"/>
    </row>
    <row r="18" spans="1:9" ht="14" x14ac:dyDescent="0.2">
      <c r="A18" s="9"/>
      <c r="B18" s="10"/>
      <c r="C18" s="10"/>
      <c r="D18" s="10"/>
      <c r="E18" s="10"/>
      <c r="F18" s="10"/>
      <c r="G18" s="10"/>
      <c r="H18" s="10"/>
      <c r="I18" s="10"/>
    </row>
    <row r="19" spans="1:9" ht="14" x14ac:dyDescent="0.2">
      <c r="A19" s="9"/>
      <c r="B19" s="10"/>
      <c r="C19" s="10"/>
      <c r="D19" s="10"/>
      <c r="E19" s="10"/>
      <c r="F19" s="10"/>
      <c r="G19" s="10"/>
      <c r="H19" s="10"/>
      <c r="I19" s="10"/>
    </row>
    <row r="20" spans="1:9" x14ac:dyDescent="0.2">
      <c r="A20" s="4"/>
    </row>
    <row r="21" spans="1:9" x14ac:dyDescent="0.2">
      <c r="A21" s="4"/>
    </row>
    <row r="22" spans="1:9" ht="30" customHeight="1" x14ac:dyDescent="0.2">
      <c r="A22" s="4"/>
      <c r="B22" s="345" t="s">
        <v>96</v>
      </c>
      <c r="C22" s="345"/>
      <c r="D22" s="345"/>
      <c r="E22" s="345"/>
      <c r="F22" s="345"/>
      <c r="G22" s="345"/>
      <c r="H22" s="345"/>
      <c r="I22" s="345"/>
    </row>
    <row r="23" spans="1:9" x14ac:dyDescent="0.2">
      <c r="A23" s="4"/>
    </row>
  </sheetData>
  <mergeCells count="6">
    <mergeCell ref="B22:I22"/>
    <mergeCell ref="H3:J3"/>
    <mergeCell ref="H4:J4"/>
    <mergeCell ref="G5:I5"/>
    <mergeCell ref="E10:H10"/>
    <mergeCell ref="A15:J15"/>
  </mergeCells>
  <phoneticPr fontId="2"/>
  <printOptions horizontalCentered="1"/>
  <pageMargins left="0.70866141732283472" right="0.70866141732283472" top="0.94488188976377963" bottom="0.94488188976377963" header="0.31496062992125984" footer="0.31496062992125984"/>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1:P56"/>
  <sheetViews>
    <sheetView topLeftCell="A15" workbookViewId="0">
      <selection activeCell="B59" sqref="B59"/>
    </sheetView>
  </sheetViews>
  <sheetFormatPr defaultColWidth="9" defaultRowHeight="13" x14ac:dyDescent="0.2"/>
  <cols>
    <col min="1" max="1" width="18" style="3" bestFit="1" customWidth="1"/>
    <col min="2" max="15" width="5.36328125" style="3" customWidth="1"/>
    <col min="16" max="16384" width="9" style="3"/>
  </cols>
  <sheetData>
    <row r="1" spans="1:16" x14ac:dyDescent="0.2">
      <c r="A1" s="1" t="s">
        <v>122</v>
      </c>
    </row>
    <row r="2" spans="1:16" x14ac:dyDescent="0.2">
      <c r="A2" s="6"/>
    </row>
    <row r="3" spans="1:16" ht="13.5" thickBot="1" x14ac:dyDescent="0.25">
      <c r="A3" s="6"/>
    </row>
    <row r="4" spans="1:16" ht="13.5" thickBot="1" x14ac:dyDescent="0.25">
      <c r="A4" s="380" t="s">
        <v>102</v>
      </c>
      <c r="B4" s="381"/>
      <c r="C4" s="382"/>
      <c r="D4" s="369" t="s">
        <v>103</v>
      </c>
      <c r="E4" s="370"/>
      <c r="F4" s="370"/>
      <c r="G4" s="370"/>
      <c r="H4" s="371"/>
      <c r="I4" s="375" t="s">
        <v>131</v>
      </c>
      <c r="J4" s="370"/>
      <c r="K4" s="370"/>
      <c r="L4" s="370"/>
      <c r="M4" s="370"/>
      <c r="N4" s="370"/>
      <c r="O4" s="376"/>
    </row>
    <row r="5" spans="1:16" ht="27" customHeight="1" thickBot="1" x14ac:dyDescent="0.25">
      <c r="A5" s="377" t="str">
        <f>IF('第2号様式_別紙2 事業計画書'!D4="","",'第2号様式_別紙2 事業計画書'!D4)</f>
        <v>(9) 分娩取扱施設施設整備事業</v>
      </c>
      <c r="B5" s="378"/>
      <c r="C5" s="379"/>
      <c r="D5" s="366" t="str">
        <f>IF('第2号様式_別紙2 事業計画書'!D6:G6="","",'第2号様式_別紙2 事業計画書'!D6:G6)</f>
        <v/>
      </c>
      <c r="E5" s="367"/>
      <c r="F5" s="367"/>
      <c r="G5" s="367"/>
      <c r="H5" s="368"/>
      <c r="I5" s="372" t="str">
        <f>IF('第2号様式_別紙2 事業計画書'!H6:I6="","",'第2号様式_別紙2 事業計画書'!H6:I6)</f>
        <v/>
      </c>
      <c r="J5" s="367"/>
      <c r="K5" s="373"/>
      <c r="L5" s="373"/>
      <c r="M5" s="367"/>
      <c r="N5" s="367"/>
      <c r="O5" s="374"/>
      <c r="P5" s="3" t="s">
        <v>184</v>
      </c>
    </row>
    <row r="6" spans="1:16" x14ac:dyDescent="0.2">
      <c r="A6" s="6"/>
      <c r="K6" s="127"/>
      <c r="L6" s="127"/>
    </row>
    <row r="7" spans="1:16" x14ac:dyDescent="0.2">
      <c r="A7" s="6"/>
    </row>
    <row r="8" spans="1:16" ht="13.5" thickBot="1" x14ac:dyDescent="0.25">
      <c r="A8" s="1" t="s">
        <v>104</v>
      </c>
      <c r="B8" s="130"/>
      <c r="C8" s="130"/>
      <c r="D8" s="130"/>
      <c r="E8" s="130"/>
      <c r="F8" s="130"/>
      <c r="G8" s="130"/>
      <c r="H8" s="130"/>
      <c r="I8" s="130"/>
      <c r="J8" s="130"/>
      <c r="K8" s="130"/>
      <c r="L8" s="355" t="s">
        <v>313</v>
      </c>
      <c r="M8" s="355"/>
      <c r="N8" s="355"/>
      <c r="O8" s="355"/>
    </row>
    <row r="9" spans="1:16" ht="13.5" thickBot="1" x14ac:dyDescent="0.25">
      <c r="A9" s="364" t="s">
        <v>105</v>
      </c>
      <c r="B9" s="365"/>
      <c r="C9" s="364" t="s">
        <v>106</v>
      </c>
      <c r="D9" s="386"/>
      <c r="E9" s="365"/>
      <c r="F9" s="383" t="s">
        <v>107</v>
      </c>
      <c r="G9" s="384"/>
      <c r="H9" s="385"/>
      <c r="I9" s="383" t="s">
        <v>108</v>
      </c>
      <c r="J9" s="384"/>
      <c r="K9" s="385"/>
      <c r="L9" s="383" t="s">
        <v>109</v>
      </c>
      <c r="M9" s="384"/>
      <c r="N9" s="384"/>
      <c r="O9" s="385"/>
    </row>
    <row r="10" spans="1:16" ht="13.5" customHeight="1" x14ac:dyDescent="0.2">
      <c r="A10" s="135"/>
      <c r="B10" s="136"/>
      <c r="C10" s="135"/>
      <c r="D10" s="68"/>
      <c r="E10" s="137" t="s">
        <v>110</v>
      </c>
      <c r="F10" s="138"/>
      <c r="G10" s="130"/>
      <c r="H10" s="139" t="s">
        <v>111</v>
      </c>
      <c r="I10" s="138"/>
      <c r="J10" s="130"/>
      <c r="K10" s="139" t="s">
        <v>94</v>
      </c>
      <c r="L10" s="138"/>
      <c r="M10" s="130"/>
      <c r="N10" s="130"/>
      <c r="O10" s="140"/>
    </row>
    <row r="11" spans="1:16" x14ac:dyDescent="0.2">
      <c r="A11" s="387" t="s">
        <v>175</v>
      </c>
      <c r="B11" s="388"/>
      <c r="C11" s="141"/>
      <c r="D11" s="142"/>
      <c r="E11" s="143"/>
      <c r="F11" s="144"/>
      <c r="G11" s="145"/>
      <c r="H11" s="146"/>
      <c r="I11" s="144"/>
      <c r="J11" s="145"/>
      <c r="K11" s="146"/>
      <c r="L11" s="138"/>
      <c r="M11" s="130"/>
      <c r="N11" s="130"/>
      <c r="O11" s="140"/>
    </row>
    <row r="12" spans="1:16" x14ac:dyDescent="0.2">
      <c r="A12" s="387" t="s">
        <v>237</v>
      </c>
      <c r="B12" s="388"/>
      <c r="C12" s="393"/>
      <c r="D12" s="394"/>
      <c r="E12" s="395"/>
      <c r="F12" s="396"/>
      <c r="G12" s="397"/>
      <c r="H12" s="398"/>
      <c r="I12" s="399"/>
      <c r="J12" s="400"/>
      <c r="K12" s="401"/>
      <c r="L12" s="138"/>
      <c r="M12" s="130"/>
      <c r="N12" s="130"/>
      <c r="O12" s="140"/>
    </row>
    <row r="13" spans="1:16" x14ac:dyDescent="0.2">
      <c r="A13" s="389" t="s">
        <v>24</v>
      </c>
      <c r="B13" s="390"/>
      <c r="C13" s="393"/>
      <c r="D13" s="394"/>
      <c r="E13" s="395"/>
      <c r="F13" s="396"/>
      <c r="G13" s="397"/>
      <c r="H13" s="398"/>
      <c r="I13" s="399"/>
      <c r="J13" s="400"/>
      <c r="K13" s="401"/>
      <c r="L13" s="138"/>
      <c r="M13" s="130"/>
      <c r="N13" s="130"/>
      <c r="O13" s="140"/>
    </row>
    <row r="14" spans="1:16" x14ac:dyDescent="0.2">
      <c r="A14" s="135"/>
      <c r="B14" s="136"/>
      <c r="C14" s="141"/>
      <c r="D14" s="142"/>
      <c r="E14" s="143"/>
      <c r="F14" s="144"/>
      <c r="G14" s="145"/>
      <c r="H14" s="146"/>
      <c r="I14" s="144"/>
      <c r="J14" s="145"/>
      <c r="K14" s="146"/>
      <c r="L14" s="138"/>
      <c r="M14" s="130"/>
      <c r="N14" s="130"/>
      <c r="O14" s="140"/>
    </row>
    <row r="15" spans="1:16" x14ac:dyDescent="0.2">
      <c r="A15" s="387" t="s">
        <v>175</v>
      </c>
      <c r="B15" s="388"/>
      <c r="C15" s="141"/>
      <c r="D15" s="142"/>
      <c r="E15" s="143"/>
      <c r="F15" s="144"/>
      <c r="G15" s="145"/>
      <c r="H15" s="146"/>
      <c r="I15" s="144"/>
      <c r="J15" s="145"/>
      <c r="K15" s="146"/>
      <c r="L15" s="138"/>
      <c r="M15" s="130"/>
      <c r="N15" s="130"/>
      <c r="O15" s="140"/>
    </row>
    <row r="16" spans="1:16" x14ac:dyDescent="0.2">
      <c r="A16" s="387" t="s">
        <v>176</v>
      </c>
      <c r="B16" s="388"/>
      <c r="C16" s="393"/>
      <c r="D16" s="394"/>
      <c r="E16" s="395"/>
      <c r="F16" s="396"/>
      <c r="G16" s="397"/>
      <c r="H16" s="398"/>
      <c r="I16" s="399"/>
      <c r="J16" s="400"/>
      <c r="K16" s="401"/>
      <c r="L16" s="138"/>
      <c r="M16" s="130"/>
      <c r="N16" s="130"/>
      <c r="O16" s="140"/>
    </row>
    <row r="17" spans="1:16" x14ac:dyDescent="0.2">
      <c r="A17" s="389" t="s">
        <v>25</v>
      </c>
      <c r="B17" s="390"/>
      <c r="C17" s="393"/>
      <c r="D17" s="394"/>
      <c r="E17" s="395"/>
      <c r="F17" s="396"/>
      <c r="G17" s="397"/>
      <c r="H17" s="398"/>
      <c r="I17" s="399"/>
      <c r="J17" s="400"/>
      <c r="K17" s="401"/>
      <c r="L17" s="138"/>
      <c r="M17" s="130"/>
      <c r="N17" s="130"/>
      <c r="O17" s="140"/>
    </row>
    <row r="18" spans="1:16" ht="7.5" customHeight="1" thickBot="1" x14ac:dyDescent="0.25">
      <c r="A18" s="147"/>
      <c r="B18" s="148"/>
      <c r="C18" s="149"/>
      <c r="D18" s="150"/>
      <c r="E18" s="151"/>
      <c r="F18" s="152"/>
      <c r="G18" s="153"/>
      <c r="H18" s="154"/>
      <c r="I18" s="152"/>
      <c r="J18" s="153"/>
      <c r="K18" s="154"/>
      <c r="L18" s="155"/>
      <c r="M18" s="156"/>
      <c r="N18" s="156"/>
      <c r="O18" s="157"/>
    </row>
    <row r="19" spans="1:16" ht="13.5" thickBot="1" x14ac:dyDescent="0.25">
      <c r="A19" s="391" t="s">
        <v>114</v>
      </c>
      <c r="B19" s="392"/>
      <c r="C19" s="402" t="str">
        <f>IF((C12+C16)=0,"",(C12+C16))</f>
        <v/>
      </c>
      <c r="D19" s="403"/>
      <c r="E19" s="404"/>
      <c r="F19" s="405" t="str">
        <f>IF((F12+F16)=0,"",(F12+F16))</f>
        <v/>
      </c>
      <c r="G19" s="406"/>
      <c r="H19" s="407"/>
      <c r="I19" s="408" t="str">
        <f>IF((I12+I16)=0,"",(I12+I16))</f>
        <v/>
      </c>
      <c r="J19" s="409"/>
      <c r="K19" s="410"/>
      <c r="L19" s="155"/>
      <c r="M19" s="156"/>
      <c r="N19" s="156"/>
      <c r="O19" s="157"/>
      <c r="P19" s="3" t="s">
        <v>191</v>
      </c>
    </row>
    <row r="20" spans="1:16" x14ac:dyDescent="0.2">
      <c r="A20" s="6"/>
    </row>
    <row r="21" spans="1:16" x14ac:dyDescent="0.2">
      <c r="A21" s="6"/>
    </row>
    <row r="22" spans="1:16" x14ac:dyDescent="0.2">
      <c r="A22" s="6"/>
      <c r="B22" s="354"/>
      <c r="C22" s="354"/>
      <c r="D22" s="354"/>
      <c r="E22" s="354"/>
      <c r="F22" s="354"/>
      <c r="G22" s="354"/>
      <c r="H22" s="354"/>
      <c r="I22" s="354"/>
      <c r="J22" s="354"/>
      <c r="K22" s="354"/>
      <c r="L22" s="354"/>
      <c r="M22" s="354"/>
      <c r="N22" s="354"/>
      <c r="O22" s="354"/>
    </row>
    <row r="23" spans="1:16" ht="13.5" thickBot="1" x14ac:dyDescent="0.25">
      <c r="A23" s="1" t="s">
        <v>101</v>
      </c>
      <c r="B23" s="130"/>
      <c r="C23" s="130"/>
      <c r="D23" s="130"/>
      <c r="E23" s="130"/>
      <c r="F23" s="130"/>
      <c r="G23" s="130"/>
      <c r="H23" s="130"/>
      <c r="I23" s="130"/>
      <c r="J23" s="130"/>
      <c r="K23" s="130"/>
      <c r="L23" s="355" t="str">
        <f>L8</f>
        <v>　○年　　月　　日現在</v>
      </c>
      <c r="M23" s="355"/>
      <c r="N23" s="355"/>
      <c r="O23" s="355"/>
      <c r="P23" s="3" t="s">
        <v>192</v>
      </c>
    </row>
    <row r="24" spans="1:16" ht="13.5" customHeight="1" x14ac:dyDescent="0.2">
      <c r="A24" s="158" t="s">
        <v>18</v>
      </c>
      <c r="B24" s="356" t="s">
        <v>265</v>
      </c>
      <c r="C24" s="356"/>
      <c r="D24" s="356"/>
      <c r="E24" s="356"/>
      <c r="F24" s="356"/>
      <c r="G24" s="356"/>
      <c r="H24" s="356"/>
      <c r="I24" s="356"/>
      <c r="J24" s="356"/>
      <c r="K24" s="356"/>
      <c r="L24" s="356" t="s">
        <v>266</v>
      </c>
      <c r="M24" s="356"/>
      <c r="N24" s="356"/>
      <c r="O24" s="357"/>
    </row>
    <row r="25" spans="1:16" ht="13.5" customHeight="1" x14ac:dyDescent="0.2">
      <c r="A25" s="159" t="s">
        <v>26</v>
      </c>
      <c r="B25" s="68"/>
      <c r="C25" s="68"/>
      <c r="D25" s="68"/>
      <c r="E25" s="68"/>
      <c r="F25" s="68"/>
      <c r="G25" s="68"/>
      <c r="H25" s="68"/>
      <c r="I25" s="68"/>
      <c r="J25" s="68"/>
      <c r="K25" s="68"/>
      <c r="L25" s="68"/>
      <c r="M25" s="68"/>
      <c r="N25" s="68"/>
      <c r="O25" s="136"/>
    </row>
    <row r="26" spans="1:16" ht="13.5" thickBot="1" x14ac:dyDescent="0.25">
      <c r="A26" s="160" t="s">
        <v>18</v>
      </c>
      <c r="B26" s="161" t="s">
        <v>27</v>
      </c>
      <c r="C26" s="162" t="s">
        <v>15</v>
      </c>
      <c r="D26" s="162" t="s">
        <v>27</v>
      </c>
      <c r="E26" s="162" t="s">
        <v>15</v>
      </c>
      <c r="F26" s="162" t="s">
        <v>27</v>
      </c>
      <c r="G26" s="162" t="s">
        <v>15</v>
      </c>
      <c r="H26" s="162" t="s">
        <v>15</v>
      </c>
      <c r="I26" s="162" t="s">
        <v>15</v>
      </c>
      <c r="J26" s="162" t="s">
        <v>15</v>
      </c>
      <c r="K26" s="162" t="s">
        <v>27</v>
      </c>
      <c r="L26" s="162" t="s">
        <v>15</v>
      </c>
      <c r="M26" s="162" t="s">
        <v>27</v>
      </c>
      <c r="N26" s="162" t="s">
        <v>15</v>
      </c>
      <c r="O26" s="157"/>
    </row>
    <row r="27" spans="1:16" ht="7.5" customHeight="1" x14ac:dyDescent="0.2">
      <c r="A27" s="159" t="s">
        <v>18</v>
      </c>
      <c r="B27" s="100" t="s">
        <v>28</v>
      </c>
      <c r="C27" s="100"/>
      <c r="D27" s="100"/>
      <c r="E27" s="100"/>
      <c r="F27" s="100"/>
      <c r="G27" s="100"/>
      <c r="H27" s="100"/>
      <c r="I27" s="100"/>
      <c r="J27" s="100"/>
      <c r="K27" s="100"/>
      <c r="L27" s="100"/>
      <c r="M27" s="100"/>
      <c r="N27" s="100"/>
      <c r="O27" s="163"/>
    </row>
    <row r="28" spans="1:16" ht="18" customHeight="1" x14ac:dyDescent="0.2">
      <c r="A28" s="159" t="s">
        <v>29</v>
      </c>
      <c r="B28" s="100"/>
      <c r="C28" s="100"/>
      <c r="D28" s="100"/>
      <c r="E28" s="100"/>
      <c r="F28" s="100"/>
      <c r="G28" s="100"/>
      <c r="H28" s="100"/>
      <c r="I28" s="100"/>
      <c r="J28" s="100"/>
      <c r="K28" s="100"/>
      <c r="L28" s="100"/>
      <c r="M28" s="100"/>
      <c r="N28" s="100"/>
      <c r="O28" s="163"/>
    </row>
    <row r="29" spans="1:16" x14ac:dyDescent="0.2">
      <c r="A29" s="159" t="s">
        <v>18</v>
      </c>
      <c r="B29" s="100" t="s">
        <v>28</v>
      </c>
      <c r="C29" s="100"/>
      <c r="D29" s="100"/>
      <c r="E29" s="100"/>
      <c r="F29" s="100"/>
      <c r="G29" s="100"/>
      <c r="H29" s="100"/>
      <c r="I29" s="100"/>
      <c r="J29" s="100"/>
      <c r="K29" s="100"/>
      <c r="L29" s="100"/>
      <c r="M29" s="100"/>
      <c r="N29" s="100"/>
      <c r="O29" s="163"/>
    </row>
    <row r="30" spans="1:16" ht="18.75" customHeight="1" x14ac:dyDescent="0.2">
      <c r="A30" s="159" t="s">
        <v>30</v>
      </c>
      <c r="B30" s="100"/>
      <c r="C30" s="100"/>
      <c r="D30" s="100"/>
      <c r="E30" s="100"/>
      <c r="F30" s="100"/>
      <c r="G30" s="100"/>
      <c r="H30" s="100"/>
      <c r="I30" s="100"/>
      <c r="J30" s="100"/>
      <c r="K30" s="100"/>
      <c r="L30" s="100"/>
      <c r="M30" s="100"/>
      <c r="N30" s="100"/>
      <c r="O30" s="163"/>
    </row>
    <row r="31" spans="1:16" x14ac:dyDescent="0.2">
      <c r="A31" s="159" t="s">
        <v>18</v>
      </c>
      <c r="B31" s="100" t="s">
        <v>28</v>
      </c>
      <c r="C31" s="100"/>
      <c r="D31" s="100"/>
      <c r="E31" s="100"/>
      <c r="F31" s="100"/>
      <c r="G31" s="100"/>
      <c r="H31" s="100"/>
      <c r="I31" s="100"/>
      <c r="J31" s="100"/>
      <c r="K31" s="100"/>
      <c r="L31" s="100"/>
      <c r="M31" s="100"/>
      <c r="N31" s="100"/>
      <c r="O31" s="163"/>
    </row>
    <row r="32" spans="1:16" ht="18" customHeight="1" x14ac:dyDescent="0.2">
      <c r="A32" s="159" t="s">
        <v>31</v>
      </c>
      <c r="B32" s="100"/>
      <c r="C32" s="100"/>
      <c r="D32" s="100"/>
      <c r="E32" s="100"/>
      <c r="F32" s="100"/>
      <c r="G32" s="100"/>
      <c r="H32" s="100"/>
      <c r="I32" s="100"/>
      <c r="J32" s="100"/>
      <c r="K32" s="100"/>
      <c r="L32" s="100"/>
      <c r="M32" s="100"/>
      <c r="N32" s="100"/>
      <c r="O32" s="163"/>
    </row>
    <row r="33" spans="1:15" x14ac:dyDescent="0.2">
      <c r="A33" s="159" t="s">
        <v>18</v>
      </c>
      <c r="B33" s="100" t="s">
        <v>28</v>
      </c>
      <c r="C33" s="100"/>
      <c r="D33" s="100"/>
      <c r="E33" s="100"/>
      <c r="F33" s="100"/>
      <c r="G33" s="100"/>
      <c r="H33" s="100"/>
      <c r="I33" s="100"/>
      <c r="J33" s="100"/>
      <c r="K33" s="100"/>
      <c r="L33" s="100"/>
      <c r="M33" s="100"/>
      <c r="N33" s="100"/>
      <c r="O33" s="163"/>
    </row>
    <row r="34" spans="1:15" ht="18.75" customHeight="1" x14ac:dyDescent="0.2">
      <c r="A34" s="159" t="s">
        <v>32</v>
      </c>
      <c r="B34" s="100"/>
      <c r="C34" s="100"/>
      <c r="D34" s="100"/>
      <c r="E34" s="100"/>
      <c r="F34" s="100"/>
      <c r="G34" s="100"/>
      <c r="H34" s="100"/>
      <c r="I34" s="100"/>
      <c r="J34" s="100"/>
      <c r="K34" s="100"/>
      <c r="L34" s="100"/>
      <c r="M34" s="100"/>
      <c r="N34" s="100"/>
      <c r="O34" s="163"/>
    </row>
    <row r="35" spans="1:15" x14ac:dyDescent="0.2">
      <c r="A35" s="159" t="s">
        <v>18</v>
      </c>
      <c r="B35" s="100" t="s">
        <v>28</v>
      </c>
      <c r="C35" s="100"/>
      <c r="D35" s="100"/>
      <c r="E35" s="100"/>
      <c r="F35" s="100"/>
      <c r="G35" s="100"/>
      <c r="H35" s="100"/>
      <c r="I35" s="100"/>
      <c r="J35" s="100"/>
      <c r="K35" s="100"/>
      <c r="L35" s="100"/>
      <c r="M35" s="100"/>
      <c r="N35" s="100"/>
      <c r="O35" s="163"/>
    </row>
    <row r="36" spans="1:15" ht="18" customHeight="1" x14ac:dyDescent="0.2">
      <c r="A36" s="159" t="s">
        <v>33</v>
      </c>
      <c r="B36" s="100"/>
      <c r="C36" s="100"/>
      <c r="D36" s="100"/>
      <c r="E36" s="100"/>
      <c r="F36" s="100"/>
      <c r="G36" s="100"/>
      <c r="H36" s="100"/>
      <c r="I36" s="100"/>
      <c r="J36" s="100"/>
      <c r="K36" s="100"/>
      <c r="L36" s="100"/>
      <c r="M36" s="100"/>
      <c r="N36" s="100"/>
      <c r="O36" s="163"/>
    </row>
    <row r="37" spans="1:15" ht="7.5" customHeight="1" thickBot="1" x14ac:dyDescent="0.25">
      <c r="A37" s="160" t="s">
        <v>18</v>
      </c>
      <c r="B37" s="164"/>
      <c r="C37" s="164"/>
      <c r="D37" s="164"/>
      <c r="E37" s="164"/>
      <c r="F37" s="164"/>
      <c r="G37" s="164"/>
      <c r="H37" s="164"/>
      <c r="I37" s="164"/>
      <c r="J37" s="164"/>
      <c r="K37" s="164"/>
      <c r="L37" s="164"/>
      <c r="M37" s="164"/>
      <c r="N37" s="164"/>
      <c r="O37" s="165"/>
    </row>
    <row r="38" spans="1:15" x14ac:dyDescent="0.2">
      <c r="A38" s="1" t="s">
        <v>302</v>
      </c>
    </row>
    <row r="39" spans="1:15" x14ac:dyDescent="0.2">
      <c r="A39" s="1" t="s">
        <v>311</v>
      </c>
    </row>
    <row r="40" spans="1:15" x14ac:dyDescent="0.2">
      <c r="A40" s="1" t="s">
        <v>312</v>
      </c>
    </row>
    <row r="41" spans="1:15" x14ac:dyDescent="0.2">
      <c r="A41" s="6"/>
    </row>
    <row r="42" spans="1:15" x14ac:dyDescent="0.2">
      <c r="A42" s="6"/>
    </row>
    <row r="43" spans="1:15" ht="13.5" thickBot="1" x14ac:dyDescent="0.25">
      <c r="A43" s="1" t="s">
        <v>34</v>
      </c>
      <c r="B43" s="130"/>
      <c r="C43" s="130"/>
      <c r="D43" s="130"/>
      <c r="E43" s="130"/>
      <c r="F43" s="130"/>
      <c r="G43" s="130"/>
      <c r="H43" s="130"/>
      <c r="I43" s="130"/>
      <c r="J43" s="130"/>
      <c r="K43" s="130"/>
      <c r="L43" s="130"/>
      <c r="M43" s="130"/>
      <c r="N43" s="130"/>
      <c r="O43" s="130"/>
    </row>
    <row r="44" spans="1:15" x14ac:dyDescent="0.2">
      <c r="A44" s="411" t="s">
        <v>115</v>
      </c>
      <c r="B44" s="418" t="s">
        <v>116</v>
      </c>
      <c r="C44" s="419"/>
      <c r="D44" s="419"/>
      <c r="E44" s="419"/>
      <c r="F44" s="419"/>
      <c r="G44" s="419"/>
      <c r="H44" s="419"/>
      <c r="I44" s="420"/>
      <c r="J44" s="358" t="s">
        <v>117</v>
      </c>
      <c r="K44" s="359"/>
      <c r="L44" s="360"/>
      <c r="M44" s="358" t="s">
        <v>118</v>
      </c>
      <c r="N44" s="359"/>
      <c r="O44" s="360"/>
    </row>
    <row r="45" spans="1:15" ht="13.5" thickBot="1" x14ac:dyDescent="0.25">
      <c r="A45" s="412"/>
      <c r="B45" s="413" t="str">
        <f>L8</f>
        <v>　○年　　月　　日現在</v>
      </c>
      <c r="C45" s="414"/>
      <c r="D45" s="414"/>
      <c r="E45" s="415"/>
      <c r="F45" s="416" t="s">
        <v>119</v>
      </c>
      <c r="G45" s="414"/>
      <c r="H45" s="414"/>
      <c r="I45" s="417"/>
      <c r="J45" s="361"/>
      <c r="K45" s="362"/>
      <c r="L45" s="363"/>
      <c r="M45" s="361"/>
      <c r="N45" s="362"/>
      <c r="O45" s="363"/>
    </row>
    <row r="46" spans="1:15" x14ac:dyDescent="0.2">
      <c r="A46" s="166"/>
      <c r="B46" s="167"/>
      <c r="C46" s="168"/>
      <c r="D46" s="168" t="s">
        <v>94</v>
      </c>
      <c r="E46" s="169" t="s">
        <v>111</v>
      </c>
      <c r="F46" s="170"/>
      <c r="G46" s="168"/>
      <c r="H46" s="168" t="s">
        <v>94</v>
      </c>
      <c r="I46" s="171" t="s">
        <v>111</v>
      </c>
      <c r="J46" s="167"/>
      <c r="K46" s="168" t="s">
        <v>94</v>
      </c>
      <c r="L46" s="171" t="s">
        <v>111</v>
      </c>
      <c r="M46" s="138"/>
      <c r="N46" s="130"/>
      <c r="O46" s="140"/>
    </row>
    <row r="47" spans="1:15" x14ac:dyDescent="0.2">
      <c r="A47" s="166" t="s">
        <v>112</v>
      </c>
      <c r="B47" s="138"/>
      <c r="C47" s="130"/>
      <c r="D47" s="130"/>
      <c r="E47" s="172"/>
      <c r="F47" s="173"/>
      <c r="G47" s="130"/>
      <c r="H47" s="130"/>
      <c r="I47" s="174"/>
      <c r="J47" s="138"/>
      <c r="K47" s="130"/>
      <c r="L47" s="174"/>
      <c r="M47" s="138"/>
      <c r="N47" s="130"/>
      <c r="O47" s="140"/>
    </row>
    <row r="48" spans="1:15" ht="27" customHeight="1" x14ac:dyDescent="0.2">
      <c r="A48" s="175"/>
      <c r="B48" s="347"/>
      <c r="C48" s="348"/>
      <c r="D48" s="349"/>
      <c r="E48" s="176" t="str">
        <f>IF(A48="","",(B48/A48)*100)</f>
        <v/>
      </c>
      <c r="F48" s="350"/>
      <c r="G48" s="348"/>
      <c r="H48" s="349"/>
      <c r="I48" s="177" t="str">
        <f>IF(A48="","",(F48/A48)*100)</f>
        <v/>
      </c>
      <c r="J48" s="347"/>
      <c r="K48" s="349"/>
      <c r="L48" s="177"/>
      <c r="M48" s="351"/>
      <c r="N48" s="352"/>
      <c r="O48" s="353"/>
    </row>
    <row r="49" spans="1:15" x14ac:dyDescent="0.2">
      <c r="A49" s="178" t="s">
        <v>94</v>
      </c>
      <c r="B49" s="138"/>
      <c r="C49" s="130"/>
      <c r="D49" s="130"/>
      <c r="E49" s="172"/>
      <c r="F49" s="173"/>
      <c r="G49" s="130"/>
      <c r="H49" s="130"/>
      <c r="I49" s="174"/>
      <c r="J49" s="138"/>
      <c r="K49" s="130"/>
      <c r="L49" s="174"/>
      <c r="M49" s="138"/>
      <c r="N49" s="130"/>
      <c r="O49" s="140"/>
    </row>
    <row r="50" spans="1:15" ht="7.5" customHeight="1" x14ac:dyDescent="0.2">
      <c r="A50" s="166"/>
      <c r="B50" s="138"/>
      <c r="C50" s="130"/>
      <c r="D50" s="130"/>
      <c r="E50" s="172"/>
      <c r="F50" s="173"/>
      <c r="G50" s="130"/>
      <c r="H50" s="130"/>
      <c r="I50" s="174"/>
      <c r="J50" s="138"/>
      <c r="K50" s="130"/>
      <c r="L50" s="174"/>
      <c r="M50" s="138"/>
      <c r="N50" s="130"/>
      <c r="O50" s="140"/>
    </row>
    <row r="51" spans="1:15" x14ac:dyDescent="0.2">
      <c r="A51" s="166" t="s">
        <v>113</v>
      </c>
      <c r="B51" s="138"/>
      <c r="C51" s="130"/>
      <c r="D51" s="130"/>
      <c r="E51" s="172"/>
      <c r="F51" s="173"/>
      <c r="G51" s="130"/>
      <c r="H51" s="130"/>
      <c r="I51" s="174"/>
      <c r="J51" s="138"/>
      <c r="K51" s="130"/>
      <c r="L51" s="174"/>
      <c r="M51" s="138"/>
      <c r="N51" s="130"/>
      <c r="O51" s="140"/>
    </row>
    <row r="52" spans="1:15" ht="27" customHeight="1" x14ac:dyDescent="0.2">
      <c r="A52" s="175"/>
      <c r="B52" s="347"/>
      <c r="C52" s="348"/>
      <c r="D52" s="349"/>
      <c r="E52" s="176" t="str">
        <f>IF(A48="","",(B52/A52)*100)</f>
        <v/>
      </c>
      <c r="F52" s="350"/>
      <c r="G52" s="348"/>
      <c r="H52" s="349"/>
      <c r="I52" s="177" t="str">
        <f>IF(A48="","",(F52/A52)*100)</f>
        <v/>
      </c>
      <c r="J52" s="347"/>
      <c r="K52" s="349"/>
      <c r="L52" s="177"/>
      <c r="M52" s="351"/>
      <c r="N52" s="352"/>
      <c r="O52" s="353"/>
    </row>
    <row r="53" spans="1:15" x14ac:dyDescent="0.2">
      <c r="A53" s="178" t="s">
        <v>94</v>
      </c>
      <c r="B53" s="138"/>
      <c r="C53" s="130"/>
      <c r="D53" s="179"/>
      <c r="E53" s="172"/>
      <c r="F53" s="173"/>
      <c r="G53" s="130"/>
      <c r="H53" s="130"/>
      <c r="I53" s="174"/>
      <c r="J53" s="138"/>
      <c r="K53" s="130"/>
      <c r="L53" s="174"/>
      <c r="M53" s="138"/>
      <c r="N53" s="130"/>
      <c r="O53" s="140"/>
    </row>
    <row r="54" spans="1:15" ht="7.5" customHeight="1" thickBot="1" x14ac:dyDescent="0.25">
      <c r="A54" s="180"/>
      <c r="B54" s="155"/>
      <c r="C54" s="156"/>
      <c r="D54" s="156"/>
      <c r="E54" s="181"/>
      <c r="F54" s="182"/>
      <c r="G54" s="156"/>
      <c r="H54" s="156"/>
      <c r="I54" s="183"/>
      <c r="J54" s="155"/>
      <c r="K54" s="156"/>
      <c r="L54" s="183"/>
      <c r="M54" s="155"/>
      <c r="N54" s="156"/>
      <c r="O54" s="157"/>
    </row>
    <row r="55" spans="1:15" x14ac:dyDescent="0.2">
      <c r="A55" s="133" t="s">
        <v>302</v>
      </c>
      <c r="B55" s="5"/>
      <c r="C55" s="5"/>
      <c r="D55" s="5"/>
      <c r="E55" s="5"/>
      <c r="F55" s="5"/>
      <c r="G55" s="5"/>
      <c r="H55" s="5"/>
    </row>
    <row r="56" spans="1:15" x14ac:dyDescent="0.2">
      <c r="A56" s="130" t="s">
        <v>314</v>
      </c>
    </row>
  </sheetData>
  <mergeCells count="46">
    <mergeCell ref="A44:A45"/>
    <mergeCell ref="B45:E45"/>
    <mergeCell ref="F45:I45"/>
    <mergeCell ref="J44:L45"/>
    <mergeCell ref="B44:I44"/>
    <mergeCell ref="A19:B19"/>
    <mergeCell ref="C12:E13"/>
    <mergeCell ref="F12:H13"/>
    <mergeCell ref="I12:K13"/>
    <mergeCell ref="C16:E17"/>
    <mergeCell ref="F16:H17"/>
    <mergeCell ref="I16:K17"/>
    <mergeCell ref="C19:E19"/>
    <mergeCell ref="F19:H19"/>
    <mergeCell ref="I19:K19"/>
    <mergeCell ref="A17:B17"/>
    <mergeCell ref="A11:B11"/>
    <mergeCell ref="A15:B15"/>
    <mergeCell ref="A16:B16"/>
    <mergeCell ref="A12:B12"/>
    <mergeCell ref="A13:B13"/>
    <mergeCell ref="A9:B9"/>
    <mergeCell ref="D5:H5"/>
    <mergeCell ref="D4:H4"/>
    <mergeCell ref="I5:O5"/>
    <mergeCell ref="I4:O4"/>
    <mergeCell ref="A5:C5"/>
    <mergeCell ref="A4:C4"/>
    <mergeCell ref="L8:O8"/>
    <mergeCell ref="L9:O9"/>
    <mergeCell ref="I9:K9"/>
    <mergeCell ref="F9:H9"/>
    <mergeCell ref="C9:E9"/>
    <mergeCell ref="B52:D52"/>
    <mergeCell ref="F52:H52"/>
    <mergeCell ref="J52:K52"/>
    <mergeCell ref="M52:O52"/>
    <mergeCell ref="B22:O22"/>
    <mergeCell ref="L23:O23"/>
    <mergeCell ref="L24:O24"/>
    <mergeCell ref="B24:K24"/>
    <mergeCell ref="B48:D48"/>
    <mergeCell ref="F48:H48"/>
    <mergeCell ref="J48:K48"/>
    <mergeCell ref="M48:O48"/>
    <mergeCell ref="M44:O45"/>
  </mergeCells>
  <phoneticPr fontId="2"/>
  <printOptions horizontalCentered="1"/>
  <pageMargins left="0.51181102362204722" right="0.51181102362204722" top="0.74803149606299213" bottom="0.74803149606299213" header="0.31496062992125984" footer="0.31496062992125984"/>
  <pageSetup paperSize="9" scale="9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tint="0.39997558519241921"/>
  </sheetPr>
  <dimension ref="A1:L39"/>
  <sheetViews>
    <sheetView topLeftCell="A6" workbookViewId="0">
      <selection activeCell="E24" sqref="E24:I24"/>
    </sheetView>
  </sheetViews>
  <sheetFormatPr defaultColWidth="9" defaultRowHeight="13" x14ac:dyDescent="0.2"/>
  <cols>
    <col min="1" max="1" width="5" customWidth="1"/>
    <col min="2" max="2" width="3.453125" customWidth="1"/>
    <col min="8" max="8" width="10" customWidth="1"/>
    <col min="10" max="10" width="5" customWidth="1"/>
  </cols>
  <sheetData>
    <row r="1" spans="1:12" x14ac:dyDescent="0.2">
      <c r="A1" s="7" t="s">
        <v>35</v>
      </c>
    </row>
    <row r="2" spans="1:12" x14ac:dyDescent="0.2">
      <c r="A2" s="7"/>
    </row>
    <row r="3" spans="1:12" s="10" customFormat="1" ht="14" x14ac:dyDescent="0.2">
      <c r="A3" s="9"/>
      <c r="H3" s="241" t="s">
        <v>52</v>
      </c>
      <c r="I3" s="241"/>
      <c r="J3" s="241"/>
    </row>
    <row r="4" spans="1:12" s="10" customFormat="1" ht="14" x14ac:dyDescent="0.2">
      <c r="A4" s="9"/>
      <c r="H4" s="242" t="s">
        <v>276</v>
      </c>
      <c r="I4" s="242"/>
      <c r="J4" s="242"/>
    </row>
    <row r="5" spans="1:12" s="10" customFormat="1" ht="14" x14ac:dyDescent="0.2">
      <c r="A5" s="9"/>
      <c r="G5" s="243"/>
      <c r="H5" s="244"/>
      <c r="I5" s="244"/>
      <c r="K5" s="126"/>
      <c r="L5" s="126"/>
    </row>
    <row r="6" spans="1:12" s="10" customFormat="1" ht="14" x14ac:dyDescent="0.2">
      <c r="A6" s="9" t="s">
        <v>3</v>
      </c>
      <c r="K6" s="126"/>
      <c r="L6" s="126"/>
    </row>
    <row r="7" spans="1:12" s="10" customFormat="1" ht="14" x14ac:dyDescent="0.2">
      <c r="A7" s="9"/>
    </row>
    <row r="8" spans="1:12" s="10" customFormat="1" ht="14" x14ac:dyDescent="0.2">
      <c r="A8" s="9"/>
    </row>
    <row r="9" spans="1:12" s="10" customFormat="1" ht="14" x14ac:dyDescent="0.2">
      <c r="A9" s="9"/>
    </row>
    <row r="10" spans="1:12" s="10" customFormat="1" ht="14" x14ac:dyDescent="0.2">
      <c r="A10" s="9"/>
      <c r="E10" s="346" t="str">
        <f>第2号様式_交付申請書!E10</f>
        <v>補助事業者名</v>
      </c>
      <c r="F10" s="346"/>
      <c r="G10" s="346"/>
      <c r="H10" s="346"/>
      <c r="K10" s="3" t="s">
        <v>195</v>
      </c>
    </row>
    <row r="11" spans="1:12" s="3" customFormat="1" x14ac:dyDescent="0.2">
      <c r="A11" s="4"/>
    </row>
    <row r="12" spans="1:12" s="3" customFormat="1" x14ac:dyDescent="0.2">
      <c r="A12" s="4"/>
    </row>
    <row r="13" spans="1:12" s="3" customFormat="1" x14ac:dyDescent="0.2">
      <c r="A13" s="4"/>
    </row>
    <row r="14" spans="1:12" s="3" customFormat="1" ht="14" x14ac:dyDescent="0.2">
      <c r="A14" s="246" t="s">
        <v>143</v>
      </c>
      <c r="B14" s="247"/>
      <c r="C14" s="247"/>
      <c r="D14" s="247"/>
      <c r="E14" s="247"/>
      <c r="F14" s="247"/>
      <c r="G14" s="247"/>
      <c r="H14" s="247"/>
      <c r="I14" s="247"/>
      <c r="J14" s="247"/>
    </row>
    <row r="15" spans="1:12" s="3" customFormat="1" ht="14" x14ac:dyDescent="0.2">
      <c r="A15" s="9" t="s">
        <v>76</v>
      </c>
      <c r="B15" s="10"/>
      <c r="C15" s="10"/>
      <c r="D15" s="10"/>
      <c r="E15" s="10"/>
      <c r="F15" s="10"/>
      <c r="G15" s="10"/>
      <c r="H15" s="10"/>
      <c r="I15" s="10"/>
    </row>
    <row r="16" spans="1:12" x14ac:dyDescent="0.2">
      <c r="A16" s="7"/>
    </row>
    <row r="17" spans="1:11" x14ac:dyDescent="0.2">
      <c r="A17" s="7"/>
    </row>
    <row r="18" spans="1:11" x14ac:dyDescent="0.2">
      <c r="A18" s="7"/>
    </row>
    <row r="19" spans="1:11" ht="30" customHeight="1" x14ac:dyDescent="0.2">
      <c r="A19" s="7"/>
      <c r="B19" s="422" t="s">
        <v>177</v>
      </c>
      <c r="C19" s="422"/>
      <c r="D19" s="422"/>
      <c r="E19" s="422"/>
      <c r="F19" s="422"/>
      <c r="G19" s="422"/>
      <c r="H19" s="422"/>
      <c r="I19" s="422"/>
    </row>
    <row r="20" spans="1:11" x14ac:dyDescent="0.2">
      <c r="A20" s="7"/>
    </row>
    <row r="21" spans="1:11" x14ac:dyDescent="0.2">
      <c r="A21" s="7"/>
    </row>
    <row r="22" spans="1:11" ht="14" x14ac:dyDescent="0.2">
      <c r="A22" s="7"/>
      <c r="B22">
        <v>1</v>
      </c>
      <c r="C22" t="s">
        <v>100</v>
      </c>
      <c r="E22" s="11" t="str">
        <f>IF(F22="","金","")</f>
        <v>金</v>
      </c>
      <c r="F22" s="240"/>
      <c r="G22" s="240"/>
      <c r="H22" s="10" t="s">
        <v>94</v>
      </c>
    </row>
    <row r="23" spans="1:11" x14ac:dyDescent="0.2">
      <c r="A23" s="7"/>
    </row>
    <row r="24" spans="1:11" x14ac:dyDescent="0.2">
      <c r="A24" s="7"/>
      <c r="B24">
        <v>2</v>
      </c>
      <c r="C24" t="s">
        <v>267</v>
      </c>
      <c r="E24" s="421"/>
      <c r="F24" s="421"/>
      <c r="G24" s="421"/>
      <c r="H24" s="421"/>
      <c r="I24" s="421"/>
    </row>
    <row r="25" spans="1:11" x14ac:dyDescent="0.2">
      <c r="A25" s="7"/>
      <c r="D25" s="83"/>
      <c r="E25" s="421"/>
      <c r="F25" s="421"/>
      <c r="G25" s="421"/>
      <c r="H25" s="421"/>
      <c r="I25" s="421"/>
    </row>
    <row r="26" spans="1:11" x14ac:dyDescent="0.2">
      <c r="A26" s="7"/>
      <c r="B26">
        <v>3</v>
      </c>
      <c r="C26" t="s">
        <v>179</v>
      </c>
    </row>
    <row r="27" spans="1:11" x14ac:dyDescent="0.2">
      <c r="A27" s="7"/>
    </row>
    <row r="28" spans="1:11" x14ac:dyDescent="0.2">
      <c r="A28" s="7"/>
      <c r="B28">
        <v>4</v>
      </c>
      <c r="C28" t="s">
        <v>180</v>
      </c>
    </row>
    <row r="29" spans="1:11" x14ac:dyDescent="0.2">
      <c r="A29" s="7"/>
    </row>
    <row r="30" spans="1:11" x14ac:dyDescent="0.2">
      <c r="A30" s="7"/>
      <c r="B30">
        <v>5</v>
      </c>
      <c r="C30" t="s">
        <v>98</v>
      </c>
    </row>
    <row r="31" spans="1:11" x14ac:dyDescent="0.2">
      <c r="A31" s="7"/>
      <c r="C31" t="s">
        <v>268</v>
      </c>
    </row>
    <row r="32" spans="1:11" x14ac:dyDescent="0.2">
      <c r="A32" s="7"/>
      <c r="C32" t="s">
        <v>269</v>
      </c>
      <c r="K32" s="34" t="s">
        <v>129</v>
      </c>
    </row>
    <row r="33" spans="1:3" x14ac:dyDescent="0.2">
      <c r="A33" s="7"/>
      <c r="C33" t="s">
        <v>270</v>
      </c>
    </row>
    <row r="34" spans="1:3" x14ac:dyDescent="0.2">
      <c r="A34" s="7"/>
      <c r="C34" t="s">
        <v>271</v>
      </c>
    </row>
    <row r="35" spans="1:3" x14ac:dyDescent="0.2">
      <c r="A35" s="7"/>
    </row>
    <row r="36" spans="1:3" x14ac:dyDescent="0.2">
      <c r="A36" s="7"/>
      <c r="C36" s="35"/>
    </row>
    <row r="37" spans="1:3" x14ac:dyDescent="0.2">
      <c r="A37" s="7"/>
    </row>
    <row r="38" spans="1:3" x14ac:dyDescent="0.2">
      <c r="A38" s="7"/>
    </row>
    <row r="39" spans="1:3" x14ac:dyDescent="0.2">
      <c r="A39" s="7"/>
    </row>
  </sheetData>
  <mergeCells count="9">
    <mergeCell ref="E24:I24"/>
    <mergeCell ref="E25:I25"/>
    <mergeCell ref="F22:G22"/>
    <mergeCell ref="H3:J3"/>
    <mergeCell ref="H4:J4"/>
    <mergeCell ref="G5:I5"/>
    <mergeCell ref="E10:H10"/>
    <mergeCell ref="A14:J14"/>
    <mergeCell ref="B19:I19"/>
  </mergeCells>
  <phoneticPr fontId="2"/>
  <printOptions horizontalCentered="1"/>
  <pageMargins left="0.70866141732283472" right="0.70866141732283472" top="0.94488188976377963" bottom="0.94488188976377963" header="0.31496062992125984" footer="0.31496062992125984"/>
  <pageSetup paperSize="9" orientation="portrait" r:id="rId1"/>
  <colBreaks count="1" manualBreakCount="1">
    <brk id="10" max="57"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39997558519241921"/>
  </sheetPr>
  <dimension ref="A1:U56"/>
  <sheetViews>
    <sheetView view="pageBreakPreview" zoomScaleNormal="115" zoomScaleSheetLayoutView="100" workbookViewId="0">
      <selection activeCell="Q9" sqref="Q9"/>
    </sheetView>
  </sheetViews>
  <sheetFormatPr defaultColWidth="9" defaultRowHeight="13" x14ac:dyDescent="0.2"/>
  <cols>
    <col min="1" max="1" width="20" style="3" customWidth="1"/>
    <col min="2" max="10" width="9.90625" style="3" customWidth="1"/>
    <col min="11" max="12" width="11" style="3" customWidth="1"/>
    <col min="13" max="15" width="9.90625" style="3" customWidth="1"/>
    <col min="16" max="16384" width="9" style="3"/>
  </cols>
  <sheetData>
    <row r="1" spans="1:21" x14ac:dyDescent="0.2">
      <c r="A1" s="1" t="s">
        <v>167</v>
      </c>
    </row>
    <row r="2" spans="1:21" ht="19.5" customHeight="1" x14ac:dyDescent="0.2">
      <c r="A2" s="253" t="s">
        <v>68</v>
      </c>
      <c r="B2" s="253"/>
      <c r="C2" s="253"/>
      <c r="D2" s="253"/>
      <c r="E2" s="253"/>
      <c r="F2" s="253"/>
      <c r="G2" s="253"/>
      <c r="H2" s="253"/>
      <c r="I2" s="253"/>
      <c r="J2" s="253"/>
      <c r="K2" s="253"/>
      <c r="L2" s="253"/>
      <c r="M2" s="253"/>
      <c r="N2" s="253"/>
      <c r="O2" s="253"/>
    </row>
    <row r="3" spans="1:21" ht="7.5" customHeight="1" x14ac:dyDescent="0.2">
      <c r="A3" s="8"/>
      <c r="B3" s="8"/>
      <c r="C3" s="8"/>
      <c r="D3" s="8"/>
      <c r="E3" s="8"/>
      <c r="F3" s="8"/>
      <c r="G3" s="8"/>
      <c r="H3" s="8"/>
      <c r="I3" s="8"/>
      <c r="J3" s="8"/>
      <c r="K3" s="8"/>
      <c r="L3" s="8"/>
      <c r="M3" s="8"/>
      <c r="N3" s="8"/>
      <c r="O3" s="8"/>
    </row>
    <row r="4" spans="1:21" ht="13.5" thickBot="1" x14ac:dyDescent="0.25">
      <c r="A4" s="1" t="s">
        <v>69</v>
      </c>
      <c r="J4" s="85" t="s">
        <v>193</v>
      </c>
      <c r="K4" s="85"/>
      <c r="L4" s="85"/>
      <c r="M4" s="423" t="str">
        <f>IF('第2号様式_別紙1 経費所要額調'!J4:O4="","",'第2号様式_別紙1 経費所要額調'!J4:O4)</f>
        <v/>
      </c>
      <c r="N4" s="423"/>
      <c r="O4" s="423"/>
      <c r="P4" s="3" t="s">
        <v>194</v>
      </c>
    </row>
    <row r="5" spans="1:21" ht="45" customHeight="1" thickTop="1" x14ac:dyDescent="0.2">
      <c r="A5" s="424" t="s">
        <v>353</v>
      </c>
      <c r="B5" s="20" t="s">
        <v>4</v>
      </c>
      <c r="C5" s="20" t="s">
        <v>315</v>
      </c>
      <c r="D5" s="20" t="s">
        <v>5</v>
      </c>
      <c r="E5" s="20" t="s">
        <v>70</v>
      </c>
      <c r="F5" s="20" t="s">
        <v>36</v>
      </c>
      <c r="G5" s="20" t="s">
        <v>37</v>
      </c>
      <c r="H5" s="20" t="s">
        <v>56</v>
      </c>
      <c r="I5" s="20" t="s">
        <v>57</v>
      </c>
      <c r="J5" s="20" t="s">
        <v>58</v>
      </c>
      <c r="K5" s="211" t="s">
        <v>347</v>
      </c>
      <c r="L5" s="211" t="s">
        <v>346</v>
      </c>
      <c r="M5" s="211" t="s">
        <v>71</v>
      </c>
      <c r="N5" s="211" t="s">
        <v>72</v>
      </c>
      <c r="O5" s="229" t="s">
        <v>73</v>
      </c>
    </row>
    <row r="6" spans="1:21" ht="13.5" customHeight="1" thickBot="1" x14ac:dyDescent="0.25">
      <c r="A6" s="425"/>
      <c r="B6" s="214" t="s">
        <v>328</v>
      </c>
      <c r="C6" s="215" t="s">
        <v>329</v>
      </c>
      <c r="D6" s="214" t="s">
        <v>330</v>
      </c>
      <c r="E6" s="215" t="s">
        <v>331</v>
      </c>
      <c r="F6" s="214" t="s">
        <v>332</v>
      </c>
      <c r="G6" s="214" t="s">
        <v>333</v>
      </c>
      <c r="H6" s="215" t="s">
        <v>334</v>
      </c>
      <c r="I6" s="215" t="s">
        <v>335</v>
      </c>
      <c r="J6" s="215" t="s">
        <v>336</v>
      </c>
      <c r="K6" s="223" t="s">
        <v>337</v>
      </c>
      <c r="L6" s="223" t="s">
        <v>342</v>
      </c>
      <c r="M6" s="223" t="s">
        <v>338</v>
      </c>
      <c r="N6" s="223" t="s">
        <v>339</v>
      </c>
      <c r="O6" s="230" t="s">
        <v>343</v>
      </c>
    </row>
    <row r="7" spans="1:21" ht="16.5" customHeight="1" x14ac:dyDescent="0.2">
      <c r="A7" s="21"/>
      <c r="B7" s="14" t="s">
        <v>38</v>
      </c>
      <c r="C7" s="14" t="s">
        <v>38</v>
      </c>
      <c r="D7" s="14" t="s">
        <v>38</v>
      </c>
      <c r="E7" s="14" t="s">
        <v>38</v>
      </c>
      <c r="F7" s="14" t="s">
        <v>38</v>
      </c>
      <c r="G7" s="14" t="s">
        <v>38</v>
      </c>
      <c r="H7" s="14" t="s">
        <v>38</v>
      </c>
      <c r="I7" s="14" t="s">
        <v>38</v>
      </c>
      <c r="J7" s="14" t="s">
        <v>38</v>
      </c>
      <c r="K7" s="14"/>
      <c r="L7" s="14"/>
      <c r="M7" s="14" t="s">
        <v>38</v>
      </c>
      <c r="N7" s="14" t="s">
        <v>38</v>
      </c>
      <c r="O7" s="15" t="s">
        <v>38</v>
      </c>
    </row>
    <row r="8" spans="1:21" ht="22.5" customHeight="1" x14ac:dyDescent="0.2">
      <c r="A8" s="95"/>
      <c r="B8" s="22"/>
      <c r="C8" s="22"/>
      <c r="D8" s="22" t="str">
        <f>IF(B8="","",(B8-C8))</f>
        <v/>
      </c>
      <c r="E8" s="22"/>
      <c r="F8" s="22"/>
      <c r="G8" s="22" t="str">
        <f>IF(B8="","",MIN(E8,F8))</f>
        <v/>
      </c>
      <c r="H8" s="22"/>
      <c r="I8" s="22"/>
      <c r="J8" s="22"/>
      <c r="K8" s="22"/>
      <c r="L8" s="22"/>
      <c r="M8" s="22"/>
      <c r="N8" s="22"/>
      <c r="O8" s="108"/>
      <c r="U8" s="115"/>
    </row>
    <row r="9" spans="1:21" ht="22.5" customHeight="1" x14ac:dyDescent="0.2">
      <c r="A9" s="96"/>
      <c r="B9" s="98"/>
      <c r="C9" s="98"/>
      <c r="D9" s="86" t="str">
        <f>IF(B9="","",(B9-C9))</f>
        <v/>
      </c>
      <c r="E9" s="98"/>
      <c r="F9" s="98"/>
      <c r="G9" s="86" t="str">
        <f>IF(B9="","",MIN(E9,F9))</f>
        <v/>
      </c>
      <c r="H9" s="98"/>
      <c r="I9" s="86" t="str">
        <f>IF(B9="","",IF(H9="-",MIN(D9,G9),IF(Q9="a",MIN(D9,H9,G9),IF(Q9="b",MIN(D9*R9,G9*R9,H9)))))</f>
        <v/>
      </c>
      <c r="J9" s="86" t="str">
        <f>IF(B9="","",ROUNDDOWN(IF(S9="B",I9,IF(H9="-",I9*T9,I9*U9)),-3))</f>
        <v/>
      </c>
      <c r="K9" s="98"/>
      <c r="L9" s="86" t="str">
        <f>IF(B9="","",(J9-K9))</f>
        <v/>
      </c>
      <c r="M9" s="98"/>
      <c r="N9" s="98"/>
      <c r="O9" s="88" t="str">
        <f>IF(B9="","",(N9-L9))</f>
        <v/>
      </c>
      <c r="Q9" s="3" t="e">
        <f>VLOOKUP(A8,'管理用（このシートは削除しないでください）'!$K$3:$P$19,2,FALSE)</f>
        <v>#N/A</v>
      </c>
      <c r="R9" s="115" t="e">
        <f>VLOOKUP(A8,'管理用（このシートは削除しないでください）'!$K$3:$P$19,3,)</f>
        <v>#N/A</v>
      </c>
      <c r="S9" s="3" t="e">
        <f>VLOOKUP(A8,'管理用（このシートは削除しないでください）'!$K$3:$P$19,4,FALSE)</f>
        <v>#N/A</v>
      </c>
      <c r="T9" s="115" t="e">
        <f>VLOOKUP(A8,'管理用（このシートは削除しないでください）'!$K$3:$P$19,5,FALSE)</f>
        <v>#N/A</v>
      </c>
      <c r="U9" s="115" t="e">
        <f>VLOOKUP(A8,'管理用（このシートは削除しないでください）'!$K$3:$P$19,6,FALSE)</f>
        <v>#N/A</v>
      </c>
    </row>
    <row r="10" spans="1:21" ht="22.5" customHeight="1" x14ac:dyDescent="0.2">
      <c r="A10" s="95"/>
      <c r="B10" s="22"/>
      <c r="C10" s="22"/>
      <c r="D10" s="22" t="str">
        <f t="shared" ref="D10:D37" si="0">IF(B10="","",(B10-C10))</f>
        <v/>
      </c>
      <c r="E10" s="22"/>
      <c r="F10" s="22"/>
      <c r="G10" s="22" t="str">
        <f t="shared" ref="G10" si="1">IF(B10="","",MIN(E10,F10))</f>
        <v/>
      </c>
      <c r="H10" s="22"/>
      <c r="I10" s="22"/>
      <c r="J10" s="22"/>
      <c r="K10" s="22"/>
      <c r="L10" s="22"/>
      <c r="M10" s="22"/>
      <c r="N10" s="22"/>
      <c r="O10" s="108"/>
      <c r="Q10" s="3" t="e">
        <f>VLOOKUP(A9,'管理用（このシートは削除しないでください）'!$K$3:$P$19,2,FALSE)</f>
        <v>#N/A</v>
      </c>
      <c r="R10" s="115" t="e">
        <f>VLOOKUP(A9,'管理用（このシートは削除しないでください）'!$K$3:$P$19,3,)</f>
        <v>#N/A</v>
      </c>
      <c r="S10" s="3" t="e">
        <f>VLOOKUP(A9,'管理用（このシートは削除しないでください）'!$K$3:$P$19,4,FALSE)</f>
        <v>#N/A</v>
      </c>
      <c r="T10" s="115" t="e">
        <f>VLOOKUP(A9,'管理用（このシートは削除しないでください）'!$K$3:$P$19,5,FALSE)</f>
        <v>#N/A</v>
      </c>
      <c r="U10" s="115" t="e">
        <f>VLOOKUP(A9,'管理用（このシートは削除しないでください）'!$K$3:$P$19,6,FALSE)</f>
        <v>#N/A</v>
      </c>
    </row>
    <row r="11" spans="1:21" ht="22.5" customHeight="1" x14ac:dyDescent="0.2">
      <c r="A11" s="96"/>
      <c r="B11" s="98"/>
      <c r="C11" s="98"/>
      <c r="D11" s="86" t="str">
        <f t="shared" si="0"/>
        <v/>
      </c>
      <c r="E11" s="98"/>
      <c r="F11" s="98"/>
      <c r="G11" s="86" t="str">
        <f t="shared" ref="G11:G37" si="2">IF(B11="","",MIN(E11,F11))</f>
        <v/>
      </c>
      <c r="H11" s="98"/>
      <c r="I11" s="86" t="str">
        <f t="shared" ref="I11" si="3">IF(B11="","",IF(H11="-",MIN(D11,G11),IF(Q11="a",MIN(D11,H11,G11),IF(Q11="b",MIN(D11*R11,G11*R11,H11)))))</f>
        <v/>
      </c>
      <c r="J11" s="86" t="str">
        <f t="shared" ref="J11" si="4">IF(B11="","",ROUNDDOWN(IF(S11="B",I11,IF(H11="-",I11*T11,I11*U11)),-3))</f>
        <v/>
      </c>
      <c r="K11" s="98"/>
      <c r="L11" s="86" t="str">
        <f>IF(B11="","",(J11-K11))</f>
        <v/>
      </c>
      <c r="M11" s="98"/>
      <c r="N11" s="98"/>
      <c r="O11" s="88" t="str">
        <f t="shared" ref="O11" si="5">IF(B11="","",(N11-L11))</f>
        <v/>
      </c>
      <c r="Q11" s="3" t="e">
        <f>VLOOKUP(A10,'管理用（このシートは削除しないでください）'!$K$3:$P$19,2,FALSE)</f>
        <v>#N/A</v>
      </c>
      <c r="R11" s="115" t="e">
        <f>VLOOKUP(A10,'管理用（このシートは削除しないでください）'!$K$3:$P$19,3,)</f>
        <v>#N/A</v>
      </c>
      <c r="S11" s="3" t="e">
        <f>VLOOKUP(A10,'管理用（このシートは削除しないでください）'!$K$3:$P$19,4,FALSE)</f>
        <v>#N/A</v>
      </c>
      <c r="T11" s="115" t="e">
        <f>VLOOKUP(A10,'管理用（このシートは削除しないでください）'!$K$3:$P$19,5,FALSE)</f>
        <v>#N/A</v>
      </c>
      <c r="U11" s="115" t="e">
        <f>VLOOKUP(A10,'管理用（このシートは削除しないでください）'!$K$3:$P$19,6,FALSE)</f>
        <v>#N/A</v>
      </c>
    </row>
    <row r="12" spans="1:21" ht="22.5" customHeight="1" x14ac:dyDescent="0.2">
      <c r="A12" s="95"/>
      <c r="B12" s="22"/>
      <c r="C12" s="22"/>
      <c r="D12" s="22" t="str">
        <f t="shared" si="0"/>
        <v/>
      </c>
      <c r="E12" s="22"/>
      <c r="F12" s="22"/>
      <c r="G12" s="22" t="str">
        <f t="shared" si="2"/>
        <v/>
      </c>
      <c r="H12" s="22"/>
      <c r="I12" s="22"/>
      <c r="J12" s="22"/>
      <c r="K12" s="22"/>
      <c r="L12" s="22"/>
      <c r="M12" s="22"/>
      <c r="N12" s="22"/>
      <c r="O12" s="108"/>
      <c r="Q12" s="3" t="e">
        <f>VLOOKUP(A11,'管理用（このシートは削除しないでください）'!$K$3:$P$19,2,FALSE)</f>
        <v>#N/A</v>
      </c>
      <c r="R12" s="115" t="e">
        <f>VLOOKUP(A11,'管理用（このシートは削除しないでください）'!$K$3:$P$19,3,)</f>
        <v>#N/A</v>
      </c>
      <c r="S12" s="3" t="e">
        <f>VLOOKUP(A11,'管理用（このシートは削除しないでください）'!$K$3:$P$19,4,FALSE)</f>
        <v>#N/A</v>
      </c>
      <c r="T12" s="115" t="e">
        <f>VLOOKUP(A11,'管理用（このシートは削除しないでください）'!$K$3:$P$19,5,FALSE)</f>
        <v>#N/A</v>
      </c>
      <c r="U12" s="115" t="e">
        <f>VLOOKUP(A11,'管理用（このシートは削除しないでください）'!$K$3:$P$19,6,FALSE)</f>
        <v>#N/A</v>
      </c>
    </row>
    <row r="13" spans="1:21" ht="22.5" customHeight="1" x14ac:dyDescent="0.2">
      <c r="A13" s="96"/>
      <c r="B13" s="98"/>
      <c r="C13" s="98"/>
      <c r="D13" s="86" t="str">
        <f t="shared" si="0"/>
        <v/>
      </c>
      <c r="E13" s="98"/>
      <c r="F13" s="98"/>
      <c r="G13" s="86" t="str">
        <f t="shared" si="2"/>
        <v/>
      </c>
      <c r="H13" s="98"/>
      <c r="I13" s="86" t="str">
        <f t="shared" ref="I13" si="6">IF(B13="","",IF(H13="-",MIN(D13,G13),IF(Q13="a",MIN(D13,H13,G13),IF(Q13="b",MIN(D13*R13,G13*R13,H13)))))</f>
        <v/>
      </c>
      <c r="J13" s="86" t="str">
        <f t="shared" ref="J13" si="7">IF(B13="","",ROUNDDOWN(IF(S13="B",I13,IF(H13="-",I13*T13,I13*U13)),-3))</f>
        <v/>
      </c>
      <c r="K13" s="98"/>
      <c r="L13" s="86" t="str">
        <f t="shared" ref="L13" si="8">IF(B13="","",(J13-K13))</f>
        <v/>
      </c>
      <c r="M13" s="98"/>
      <c r="N13" s="98"/>
      <c r="O13" s="88" t="str">
        <f t="shared" ref="O13" si="9">IF(B13="","",(N13-L13))</f>
        <v/>
      </c>
      <c r="Q13" s="3" t="e">
        <f>VLOOKUP(A12,'管理用（このシートは削除しないでください）'!$K$3:$P$19,2,FALSE)</f>
        <v>#N/A</v>
      </c>
      <c r="R13" s="115" t="e">
        <f>VLOOKUP(A12,'管理用（このシートは削除しないでください）'!$K$3:$P$19,3,)</f>
        <v>#N/A</v>
      </c>
      <c r="S13" s="3" t="e">
        <f>VLOOKUP(A12,'管理用（このシートは削除しないでください）'!$K$3:$P$19,4,FALSE)</f>
        <v>#N/A</v>
      </c>
      <c r="T13" s="115" t="e">
        <f>VLOOKUP(A12,'管理用（このシートは削除しないでください）'!$K$3:$P$19,5,FALSE)</f>
        <v>#N/A</v>
      </c>
      <c r="U13" s="115" t="e">
        <f>VLOOKUP(A12,'管理用（このシートは削除しないでください）'!$K$3:$P$19,6,FALSE)</f>
        <v>#N/A</v>
      </c>
    </row>
    <row r="14" spans="1:21" ht="22.5" customHeight="1" x14ac:dyDescent="0.2">
      <c r="A14" s="95"/>
      <c r="B14" s="22"/>
      <c r="C14" s="22"/>
      <c r="D14" s="22" t="str">
        <f t="shared" si="0"/>
        <v/>
      </c>
      <c r="E14" s="22"/>
      <c r="F14" s="22"/>
      <c r="G14" s="22" t="str">
        <f t="shared" si="2"/>
        <v/>
      </c>
      <c r="H14" s="22"/>
      <c r="I14" s="22"/>
      <c r="J14" s="22"/>
      <c r="K14" s="22"/>
      <c r="L14" s="22"/>
      <c r="M14" s="22"/>
      <c r="N14" s="22"/>
      <c r="O14" s="108"/>
      <c r="Q14" s="3" t="e">
        <f>VLOOKUP(A13,'管理用（このシートは削除しないでください）'!$K$3:$P$19,2,FALSE)</f>
        <v>#N/A</v>
      </c>
      <c r="R14" s="115" t="e">
        <f>VLOOKUP(A13,'管理用（このシートは削除しないでください）'!$K$3:$P$19,3,)</f>
        <v>#N/A</v>
      </c>
      <c r="S14" s="3" t="e">
        <f>VLOOKUP(A13,'管理用（このシートは削除しないでください）'!$K$3:$P$19,4,FALSE)</f>
        <v>#N/A</v>
      </c>
      <c r="T14" s="115" t="e">
        <f>VLOOKUP(A13,'管理用（このシートは削除しないでください）'!$K$3:$P$19,5,FALSE)</f>
        <v>#N/A</v>
      </c>
      <c r="U14" s="115" t="e">
        <f>VLOOKUP(A13,'管理用（このシートは削除しないでください）'!$K$3:$P$19,6,FALSE)</f>
        <v>#N/A</v>
      </c>
    </row>
    <row r="15" spans="1:21" ht="22.5" customHeight="1" x14ac:dyDescent="0.2">
      <c r="A15" s="96"/>
      <c r="B15" s="98"/>
      <c r="C15" s="98"/>
      <c r="D15" s="86" t="str">
        <f t="shared" si="0"/>
        <v/>
      </c>
      <c r="E15" s="98"/>
      <c r="F15" s="98"/>
      <c r="G15" s="86" t="str">
        <f t="shared" si="2"/>
        <v/>
      </c>
      <c r="H15" s="98"/>
      <c r="I15" s="86" t="str">
        <f t="shared" ref="I15" si="10">IF(B15="","",IF(H15="-",MIN(D15,G15),IF(Q15="a",MIN(D15,H15,G15),IF(Q15="b",MIN(D15*R15,G15*R15,H15)))))</f>
        <v/>
      </c>
      <c r="J15" s="86" t="str">
        <f t="shared" ref="J15" si="11">IF(B15="","",ROUNDDOWN(IF(S15="B",I15,IF(H15="-",I15*T15,I15*U15)),-3))</f>
        <v/>
      </c>
      <c r="K15" s="98"/>
      <c r="L15" s="86" t="str">
        <f t="shared" ref="L15" si="12">IF(B15="","",(J15-K15))</f>
        <v/>
      </c>
      <c r="M15" s="98"/>
      <c r="N15" s="98"/>
      <c r="O15" s="88" t="str">
        <f t="shared" ref="O15" si="13">IF(B15="","",(N15-L15))</f>
        <v/>
      </c>
      <c r="Q15" s="3" t="e">
        <f>VLOOKUP(A14,'管理用（このシートは削除しないでください）'!$K$3:$P$19,2,FALSE)</f>
        <v>#N/A</v>
      </c>
      <c r="R15" s="115" t="e">
        <f>VLOOKUP(A14,'管理用（このシートは削除しないでください）'!$K$3:$P$19,3,)</f>
        <v>#N/A</v>
      </c>
      <c r="S15" s="3" t="e">
        <f>VLOOKUP(A14,'管理用（このシートは削除しないでください）'!$K$3:$P$19,4,FALSE)</f>
        <v>#N/A</v>
      </c>
      <c r="T15" s="115" t="e">
        <f>VLOOKUP(A14,'管理用（このシートは削除しないでください）'!$K$3:$P$19,5,FALSE)</f>
        <v>#N/A</v>
      </c>
      <c r="U15" s="115" t="e">
        <f>VLOOKUP(A14,'管理用（このシートは削除しないでください）'!$K$3:$P$19,6,FALSE)</f>
        <v>#N/A</v>
      </c>
    </row>
    <row r="16" spans="1:21" ht="22.5" hidden="1" customHeight="1" x14ac:dyDescent="0.2">
      <c r="A16" s="95"/>
      <c r="B16" s="22"/>
      <c r="C16" s="22"/>
      <c r="D16" s="22" t="str">
        <f t="shared" si="0"/>
        <v/>
      </c>
      <c r="E16" s="22"/>
      <c r="F16" s="22"/>
      <c r="G16" s="22" t="str">
        <f t="shared" si="2"/>
        <v/>
      </c>
      <c r="H16" s="22"/>
      <c r="I16" s="22"/>
      <c r="J16" s="22"/>
      <c r="K16" s="22"/>
      <c r="L16" s="22"/>
      <c r="M16" s="22"/>
      <c r="N16" s="22"/>
      <c r="O16" s="108"/>
      <c r="Q16" s="3" t="e">
        <f>VLOOKUP(A15,'管理用（このシートは削除しないでください）'!$K$3:$P$19,2,FALSE)</f>
        <v>#N/A</v>
      </c>
      <c r="R16" s="115" t="e">
        <f>VLOOKUP(A15,'管理用（このシートは削除しないでください）'!$K$3:$P$19,3,)</f>
        <v>#N/A</v>
      </c>
      <c r="S16" s="3" t="e">
        <f>VLOOKUP(A15,'管理用（このシートは削除しないでください）'!$K$3:$P$19,4,FALSE)</f>
        <v>#N/A</v>
      </c>
      <c r="T16" s="115" t="e">
        <f>VLOOKUP(A15,'管理用（このシートは削除しないでください）'!$K$3:$P$19,5,FALSE)</f>
        <v>#N/A</v>
      </c>
      <c r="U16" s="115" t="e">
        <f>VLOOKUP(A15,'管理用（このシートは削除しないでください）'!$K$3:$P$19,6,FALSE)</f>
        <v>#N/A</v>
      </c>
    </row>
    <row r="17" spans="1:21" ht="22.5" hidden="1" customHeight="1" x14ac:dyDescent="0.2">
      <c r="A17" s="96"/>
      <c r="B17" s="98"/>
      <c r="C17" s="98"/>
      <c r="D17" s="86" t="str">
        <f t="shared" si="0"/>
        <v/>
      </c>
      <c r="E17" s="98"/>
      <c r="F17" s="98"/>
      <c r="G17" s="86" t="str">
        <f t="shared" si="2"/>
        <v/>
      </c>
      <c r="H17" s="98"/>
      <c r="I17" s="86" t="str">
        <f t="shared" ref="I17" si="14">IF(B17="","",IF(H17="-",MIN(D17,G17),IF(Q17="a",MIN(D17,H17,G17),IF(Q17="b",MIN(D17*R17,G17*R17,H17)))))</f>
        <v/>
      </c>
      <c r="J17" s="86" t="str">
        <f t="shared" ref="J17" si="15">IF(B17="","",ROUNDDOWN(IF(S17="B",I17,IF(H17="-",I17*T17,I17*U17)),-3))</f>
        <v/>
      </c>
      <c r="K17" s="98"/>
      <c r="L17" s="86" t="str">
        <f t="shared" ref="L17" si="16">IF(B17="","",(J17-K17))</f>
        <v/>
      </c>
      <c r="M17" s="98"/>
      <c r="N17" s="98"/>
      <c r="O17" s="88" t="str">
        <f t="shared" ref="O17" si="17">IF(B17="","",(N17-L17))</f>
        <v/>
      </c>
      <c r="Q17" s="3" t="e">
        <f>VLOOKUP(A16,'管理用（このシートは削除しないでください）'!$K$3:$P$19,2,FALSE)</f>
        <v>#N/A</v>
      </c>
      <c r="R17" s="115" t="e">
        <f>VLOOKUP(A16,'管理用（このシートは削除しないでください）'!$K$3:$P$19,3,)</f>
        <v>#N/A</v>
      </c>
      <c r="S17" s="3" t="e">
        <f>VLOOKUP(A16,'管理用（このシートは削除しないでください）'!$K$3:$P$19,4,FALSE)</f>
        <v>#N/A</v>
      </c>
      <c r="T17" s="115" t="e">
        <f>VLOOKUP(A16,'管理用（このシートは削除しないでください）'!$K$3:$P$19,5,FALSE)</f>
        <v>#N/A</v>
      </c>
      <c r="U17" s="115" t="e">
        <f>VLOOKUP(A16,'管理用（このシートは削除しないでください）'!$K$3:$P$19,6,FALSE)</f>
        <v>#N/A</v>
      </c>
    </row>
    <row r="18" spans="1:21" ht="22.5" hidden="1" customHeight="1" x14ac:dyDescent="0.2">
      <c r="A18" s="95"/>
      <c r="B18" s="22"/>
      <c r="C18" s="22"/>
      <c r="D18" s="22" t="str">
        <f t="shared" si="0"/>
        <v/>
      </c>
      <c r="E18" s="22"/>
      <c r="F18" s="22"/>
      <c r="G18" s="22" t="str">
        <f t="shared" si="2"/>
        <v/>
      </c>
      <c r="H18" s="22"/>
      <c r="I18" s="22"/>
      <c r="J18" s="22"/>
      <c r="K18" s="22"/>
      <c r="L18" s="22"/>
      <c r="M18" s="22"/>
      <c r="N18" s="22"/>
      <c r="O18" s="108"/>
      <c r="Q18" s="3" t="e">
        <f>VLOOKUP(A17,'管理用（このシートは削除しないでください）'!$K$3:$P$19,2,FALSE)</f>
        <v>#N/A</v>
      </c>
      <c r="R18" s="115" t="e">
        <f>VLOOKUP(A17,'管理用（このシートは削除しないでください）'!$K$3:$P$19,3,)</f>
        <v>#N/A</v>
      </c>
      <c r="S18" s="3" t="e">
        <f>VLOOKUP(A17,'管理用（このシートは削除しないでください）'!$K$3:$P$19,4,FALSE)</f>
        <v>#N/A</v>
      </c>
      <c r="T18" s="115" t="e">
        <f>VLOOKUP(A17,'管理用（このシートは削除しないでください）'!$K$3:$P$19,5,FALSE)</f>
        <v>#N/A</v>
      </c>
      <c r="U18" s="115" t="e">
        <f>VLOOKUP(A17,'管理用（このシートは削除しないでください）'!$K$3:$P$19,6,FALSE)</f>
        <v>#N/A</v>
      </c>
    </row>
    <row r="19" spans="1:21" ht="22.5" hidden="1" customHeight="1" x14ac:dyDescent="0.2">
      <c r="A19" s="96"/>
      <c r="B19" s="98"/>
      <c r="C19" s="98"/>
      <c r="D19" s="86" t="str">
        <f t="shared" si="0"/>
        <v/>
      </c>
      <c r="E19" s="98"/>
      <c r="F19" s="98"/>
      <c r="G19" s="86" t="str">
        <f t="shared" si="2"/>
        <v/>
      </c>
      <c r="H19" s="98"/>
      <c r="I19" s="86" t="str">
        <f t="shared" ref="I19" si="18">IF(B19="","",IF(H19="-",MIN(D19,G19),IF(Q19="a",MIN(D19,H19,G19),IF(Q19="b",MIN(D19*R19,G19*R19,H19)))))</f>
        <v/>
      </c>
      <c r="J19" s="86" t="str">
        <f t="shared" ref="J19" si="19">IF(B19="","",ROUNDDOWN(IF(S19="B",I19,IF(H19="-",I19*T19,I19*U19)),-3))</f>
        <v/>
      </c>
      <c r="K19" s="98"/>
      <c r="L19" s="86" t="str">
        <f t="shared" ref="L19" si="20">IF(B19="","",(J19-K19))</f>
        <v/>
      </c>
      <c r="M19" s="98"/>
      <c r="N19" s="98"/>
      <c r="O19" s="88" t="str">
        <f t="shared" ref="O19" si="21">IF(B19="","",(N19-L19))</f>
        <v/>
      </c>
      <c r="Q19" s="3" t="e">
        <f>VLOOKUP(A18,'管理用（このシートは削除しないでください）'!$K$3:$P$19,2,FALSE)</f>
        <v>#N/A</v>
      </c>
      <c r="R19" s="115" t="e">
        <f>VLOOKUP(A18,'管理用（このシートは削除しないでください）'!$K$3:$P$19,3,)</f>
        <v>#N/A</v>
      </c>
      <c r="S19" s="3" t="e">
        <f>VLOOKUP(A18,'管理用（このシートは削除しないでください）'!$K$3:$P$19,4,FALSE)</f>
        <v>#N/A</v>
      </c>
      <c r="T19" s="115" t="e">
        <f>VLOOKUP(A18,'管理用（このシートは削除しないでください）'!$K$3:$P$19,5,FALSE)</f>
        <v>#N/A</v>
      </c>
      <c r="U19" s="115" t="e">
        <f>VLOOKUP(A18,'管理用（このシートは削除しないでください）'!$K$3:$P$19,6,FALSE)</f>
        <v>#N/A</v>
      </c>
    </row>
    <row r="20" spans="1:21" ht="22.5" hidden="1" customHeight="1" x14ac:dyDescent="0.2">
      <c r="A20" s="95"/>
      <c r="B20" s="22"/>
      <c r="C20" s="22"/>
      <c r="D20" s="22" t="str">
        <f t="shared" si="0"/>
        <v/>
      </c>
      <c r="E20" s="22"/>
      <c r="F20" s="22"/>
      <c r="G20" s="22" t="str">
        <f t="shared" si="2"/>
        <v/>
      </c>
      <c r="H20" s="22"/>
      <c r="I20" s="22"/>
      <c r="J20" s="22"/>
      <c r="K20" s="22"/>
      <c r="L20" s="22"/>
      <c r="M20" s="22"/>
      <c r="N20" s="22"/>
      <c r="O20" s="108"/>
      <c r="Q20" s="3" t="e">
        <f>VLOOKUP(A19,'管理用（このシートは削除しないでください）'!$K$3:$P$19,2,FALSE)</f>
        <v>#N/A</v>
      </c>
      <c r="R20" s="115" t="e">
        <f>VLOOKUP(A19,'管理用（このシートは削除しないでください）'!$K$3:$P$19,3,)</f>
        <v>#N/A</v>
      </c>
      <c r="S20" s="3" t="e">
        <f>VLOOKUP(A19,'管理用（このシートは削除しないでください）'!$K$3:$P$19,4,FALSE)</f>
        <v>#N/A</v>
      </c>
      <c r="T20" s="115" t="e">
        <f>VLOOKUP(A19,'管理用（このシートは削除しないでください）'!$K$3:$P$19,5,FALSE)</f>
        <v>#N/A</v>
      </c>
      <c r="U20" s="115" t="e">
        <f>VLOOKUP(A19,'管理用（このシートは削除しないでください）'!$K$3:$P$19,6,FALSE)</f>
        <v>#N/A</v>
      </c>
    </row>
    <row r="21" spans="1:21" ht="22.5" hidden="1" customHeight="1" x14ac:dyDescent="0.2">
      <c r="A21" s="96"/>
      <c r="B21" s="98"/>
      <c r="C21" s="98"/>
      <c r="D21" s="86" t="str">
        <f t="shared" si="0"/>
        <v/>
      </c>
      <c r="E21" s="98"/>
      <c r="F21" s="98"/>
      <c r="G21" s="86" t="str">
        <f t="shared" si="2"/>
        <v/>
      </c>
      <c r="H21" s="98"/>
      <c r="I21" s="86" t="str">
        <f t="shared" ref="I21" si="22">IF(B21="","",IF(H21="-",MIN(D21,G21),IF(Q21="a",MIN(D21,H21,G21),IF(Q21="b",MIN(D21*R21,G21*R21,H21)))))</f>
        <v/>
      </c>
      <c r="J21" s="86" t="str">
        <f t="shared" ref="J21" si="23">IF(B21="","",ROUNDDOWN(IF(S21="B",I21,IF(H21="-",I21*T21,I21*U21)),-3))</f>
        <v/>
      </c>
      <c r="K21" s="98"/>
      <c r="L21" s="86" t="str">
        <f t="shared" ref="L21" si="24">IF(B21="","",(J21-K21))</f>
        <v/>
      </c>
      <c r="M21" s="98"/>
      <c r="N21" s="98"/>
      <c r="O21" s="88" t="str">
        <f t="shared" ref="O21" si="25">IF(B21="","",(N21-L21))</f>
        <v/>
      </c>
      <c r="Q21" s="3" t="e">
        <f>VLOOKUP(A20,'管理用（このシートは削除しないでください）'!$K$3:$P$19,2,FALSE)</f>
        <v>#N/A</v>
      </c>
      <c r="R21" s="115" t="e">
        <f>VLOOKUP(A20,'管理用（このシートは削除しないでください）'!$K$3:$P$19,3,)</f>
        <v>#N/A</v>
      </c>
      <c r="S21" s="3" t="e">
        <f>VLOOKUP(A20,'管理用（このシートは削除しないでください）'!$K$3:$P$19,4,FALSE)</f>
        <v>#N/A</v>
      </c>
      <c r="T21" s="115" t="e">
        <f>VLOOKUP(A20,'管理用（このシートは削除しないでください）'!$K$3:$P$19,5,FALSE)</f>
        <v>#N/A</v>
      </c>
      <c r="U21" s="115" t="e">
        <f>VLOOKUP(A20,'管理用（このシートは削除しないでください）'!$K$3:$P$19,6,FALSE)</f>
        <v>#N/A</v>
      </c>
    </row>
    <row r="22" spans="1:21" ht="22.5" hidden="1" customHeight="1" x14ac:dyDescent="0.2">
      <c r="A22" s="95"/>
      <c r="B22" s="22"/>
      <c r="C22" s="22"/>
      <c r="D22" s="22" t="str">
        <f t="shared" si="0"/>
        <v/>
      </c>
      <c r="E22" s="22"/>
      <c r="F22" s="22"/>
      <c r="G22" s="22" t="str">
        <f t="shared" si="2"/>
        <v/>
      </c>
      <c r="H22" s="22"/>
      <c r="I22" s="22"/>
      <c r="J22" s="22"/>
      <c r="K22" s="22"/>
      <c r="L22" s="22"/>
      <c r="M22" s="22"/>
      <c r="N22" s="22"/>
      <c r="O22" s="108"/>
      <c r="Q22" s="3" t="e">
        <f>VLOOKUP(A21,'管理用（このシートは削除しないでください）'!$K$3:$P$19,2,FALSE)</f>
        <v>#N/A</v>
      </c>
      <c r="R22" s="115" t="e">
        <f>VLOOKUP(A21,'管理用（このシートは削除しないでください）'!$K$3:$P$19,3,)</f>
        <v>#N/A</v>
      </c>
      <c r="S22" s="3" t="e">
        <f>VLOOKUP(A21,'管理用（このシートは削除しないでください）'!$K$3:$P$19,4,FALSE)</f>
        <v>#N/A</v>
      </c>
      <c r="T22" s="115" t="e">
        <f>VLOOKUP(A21,'管理用（このシートは削除しないでください）'!$K$3:$P$19,5,FALSE)</f>
        <v>#N/A</v>
      </c>
      <c r="U22" s="115" t="e">
        <f>VLOOKUP(A21,'管理用（このシートは削除しないでください）'!$K$3:$P$19,6,FALSE)</f>
        <v>#N/A</v>
      </c>
    </row>
    <row r="23" spans="1:21" ht="22.5" hidden="1" customHeight="1" x14ac:dyDescent="0.2">
      <c r="A23" s="96"/>
      <c r="B23" s="98"/>
      <c r="C23" s="98"/>
      <c r="D23" s="86" t="str">
        <f t="shared" si="0"/>
        <v/>
      </c>
      <c r="E23" s="98"/>
      <c r="F23" s="98"/>
      <c r="G23" s="86" t="str">
        <f t="shared" si="2"/>
        <v/>
      </c>
      <c r="H23" s="98"/>
      <c r="I23" s="86" t="str">
        <f t="shared" ref="I23" si="26">IF(B23="","",IF(H23="-",MIN(D23,G23),IF(Q23="a",MIN(D23,H23,G23),IF(Q23="b",MIN(D23*R23,G23*R23,H23)))))</f>
        <v/>
      </c>
      <c r="J23" s="86" t="str">
        <f t="shared" ref="J23" si="27">IF(B23="","",ROUNDDOWN(IF(S23="B",I23,IF(H23="-",I23*T23,I23*U23)),-3))</f>
        <v/>
      </c>
      <c r="K23" s="98"/>
      <c r="L23" s="86" t="str">
        <f t="shared" ref="L23" si="28">IF(B23="","",(J23-K23))</f>
        <v/>
      </c>
      <c r="M23" s="98"/>
      <c r="N23" s="98"/>
      <c r="O23" s="88" t="str">
        <f t="shared" ref="O23" si="29">IF(B23="","",(N23-L23))</f>
        <v/>
      </c>
      <c r="Q23" s="3" t="e">
        <f>VLOOKUP(A22,'管理用（このシートは削除しないでください）'!$K$3:$P$19,2,FALSE)</f>
        <v>#N/A</v>
      </c>
      <c r="R23" s="115" t="e">
        <f>VLOOKUP(A22,'管理用（このシートは削除しないでください）'!$K$3:$P$19,3,)</f>
        <v>#N/A</v>
      </c>
      <c r="S23" s="3" t="e">
        <f>VLOOKUP(A22,'管理用（このシートは削除しないでください）'!$K$3:$P$19,4,FALSE)</f>
        <v>#N/A</v>
      </c>
      <c r="T23" s="115" t="e">
        <f>VLOOKUP(A22,'管理用（このシートは削除しないでください）'!$K$3:$P$19,5,FALSE)</f>
        <v>#N/A</v>
      </c>
      <c r="U23" s="115" t="e">
        <f>VLOOKUP(A22,'管理用（このシートは削除しないでください）'!$K$3:$P$19,6,FALSE)</f>
        <v>#N/A</v>
      </c>
    </row>
    <row r="24" spans="1:21" ht="22.5" hidden="1" customHeight="1" x14ac:dyDescent="0.2">
      <c r="A24" s="95"/>
      <c r="B24" s="22"/>
      <c r="C24" s="22"/>
      <c r="D24" s="22" t="str">
        <f t="shared" si="0"/>
        <v/>
      </c>
      <c r="E24" s="22"/>
      <c r="F24" s="22"/>
      <c r="G24" s="22" t="str">
        <f t="shared" si="2"/>
        <v/>
      </c>
      <c r="H24" s="22"/>
      <c r="I24" s="22"/>
      <c r="J24" s="22"/>
      <c r="K24" s="22"/>
      <c r="L24" s="22"/>
      <c r="M24" s="22"/>
      <c r="N24" s="22"/>
      <c r="O24" s="108"/>
      <c r="Q24" s="3" t="e">
        <f>VLOOKUP(A23,'管理用（このシートは削除しないでください）'!$K$3:$P$19,2,FALSE)</f>
        <v>#N/A</v>
      </c>
      <c r="R24" s="115" t="e">
        <f>VLOOKUP(A23,'管理用（このシートは削除しないでください）'!$K$3:$P$19,3,)</f>
        <v>#N/A</v>
      </c>
      <c r="S24" s="3" t="e">
        <f>VLOOKUP(A23,'管理用（このシートは削除しないでください）'!$K$3:$P$19,4,FALSE)</f>
        <v>#N/A</v>
      </c>
      <c r="T24" s="115" t="e">
        <f>VLOOKUP(A23,'管理用（このシートは削除しないでください）'!$K$3:$P$19,5,FALSE)</f>
        <v>#N/A</v>
      </c>
      <c r="U24" s="115" t="e">
        <f>VLOOKUP(A23,'管理用（このシートは削除しないでください）'!$K$3:$P$19,6,FALSE)</f>
        <v>#N/A</v>
      </c>
    </row>
    <row r="25" spans="1:21" ht="22.5" hidden="1" customHeight="1" x14ac:dyDescent="0.2">
      <c r="A25" s="96"/>
      <c r="B25" s="98"/>
      <c r="C25" s="98"/>
      <c r="D25" s="86" t="str">
        <f t="shared" si="0"/>
        <v/>
      </c>
      <c r="E25" s="98"/>
      <c r="F25" s="98"/>
      <c r="G25" s="86" t="str">
        <f t="shared" si="2"/>
        <v/>
      </c>
      <c r="H25" s="98"/>
      <c r="I25" s="86" t="str">
        <f t="shared" ref="I25" si="30">IF(B25="","",IF(H25="-",MIN(D25,G25),IF(Q25="a",MIN(D25,H25,G25),IF(Q25="b",MIN(D25*R25,G25*R25,H25)))))</f>
        <v/>
      </c>
      <c r="J25" s="86" t="str">
        <f t="shared" ref="J25" si="31">IF(B25="","",ROUNDDOWN(IF(S25="B",I25,IF(H25="-",I25*T25,I25*U25)),-3))</f>
        <v/>
      </c>
      <c r="K25" s="98"/>
      <c r="L25" s="86" t="str">
        <f t="shared" ref="L25" si="32">IF(B25="","",(J25-K25))</f>
        <v/>
      </c>
      <c r="M25" s="98"/>
      <c r="N25" s="98"/>
      <c r="O25" s="88" t="str">
        <f t="shared" ref="O25" si="33">IF(B25="","",(N25-L25))</f>
        <v/>
      </c>
      <c r="Q25" s="3" t="e">
        <f>VLOOKUP(A24,'管理用（このシートは削除しないでください）'!$K$3:$P$19,2,FALSE)</f>
        <v>#N/A</v>
      </c>
      <c r="R25" s="115" t="e">
        <f>VLOOKUP(A24,'管理用（このシートは削除しないでください）'!$K$3:$P$19,3,)</f>
        <v>#N/A</v>
      </c>
      <c r="S25" s="3" t="e">
        <f>VLOOKUP(A24,'管理用（このシートは削除しないでください）'!$K$3:$P$19,4,FALSE)</f>
        <v>#N/A</v>
      </c>
      <c r="T25" s="115" t="e">
        <f>VLOOKUP(A24,'管理用（このシートは削除しないでください）'!$K$3:$P$19,5,FALSE)</f>
        <v>#N/A</v>
      </c>
      <c r="U25" s="115" t="e">
        <f>VLOOKUP(A24,'管理用（このシートは削除しないでください）'!$K$3:$P$19,6,FALSE)</f>
        <v>#N/A</v>
      </c>
    </row>
    <row r="26" spans="1:21" ht="22.5" hidden="1" customHeight="1" x14ac:dyDescent="0.2">
      <c r="A26" s="95"/>
      <c r="B26" s="22"/>
      <c r="C26" s="22"/>
      <c r="D26" s="22" t="str">
        <f t="shared" si="0"/>
        <v/>
      </c>
      <c r="E26" s="22"/>
      <c r="F26" s="22"/>
      <c r="G26" s="22" t="str">
        <f t="shared" si="2"/>
        <v/>
      </c>
      <c r="H26" s="22"/>
      <c r="I26" s="22"/>
      <c r="J26" s="22"/>
      <c r="K26" s="22"/>
      <c r="L26" s="22"/>
      <c r="M26" s="22"/>
      <c r="N26" s="22"/>
      <c r="O26" s="108"/>
      <c r="Q26" s="3" t="e">
        <f>VLOOKUP(A25,'管理用（このシートは削除しないでください）'!$K$3:$P$19,2,FALSE)</f>
        <v>#N/A</v>
      </c>
      <c r="R26" s="115" t="e">
        <f>VLOOKUP(A25,'管理用（このシートは削除しないでください）'!$K$3:$P$19,3,)</f>
        <v>#N/A</v>
      </c>
      <c r="S26" s="3" t="e">
        <f>VLOOKUP(A25,'管理用（このシートは削除しないでください）'!$K$3:$P$19,4,FALSE)</f>
        <v>#N/A</v>
      </c>
      <c r="T26" s="115" t="e">
        <f>VLOOKUP(A25,'管理用（このシートは削除しないでください）'!$K$3:$P$19,5,FALSE)</f>
        <v>#N/A</v>
      </c>
      <c r="U26" s="115" t="e">
        <f>VLOOKUP(A25,'管理用（このシートは削除しないでください）'!$K$3:$P$19,6,FALSE)</f>
        <v>#N/A</v>
      </c>
    </row>
    <row r="27" spans="1:21" ht="22.5" hidden="1" customHeight="1" x14ac:dyDescent="0.2">
      <c r="A27" s="96"/>
      <c r="B27" s="98"/>
      <c r="C27" s="98"/>
      <c r="D27" s="86" t="str">
        <f t="shared" si="0"/>
        <v/>
      </c>
      <c r="E27" s="98"/>
      <c r="F27" s="98"/>
      <c r="G27" s="86" t="str">
        <f t="shared" si="2"/>
        <v/>
      </c>
      <c r="H27" s="98"/>
      <c r="I27" s="86" t="str">
        <f t="shared" ref="I27" si="34">IF(B27="","",IF(H27="-",MIN(D27,G27),IF(Q27="a",MIN(D27,H27,G27),IF(Q27="b",MIN(D27*R27,G27*R27,H27)))))</f>
        <v/>
      </c>
      <c r="J27" s="86" t="str">
        <f t="shared" ref="J27" si="35">IF(B27="","",ROUNDDOWN(IF(S27="B",I27,IF(H27="-",I27*T27,I27*U27)),-3))</f>
        <v/>
      </c>
      <c r="K27" s="98"/>
      <c r="L27" s="86" t="str">
        <f t="shared" ref="L27" si="36">IF(B27="","",(J27-K27))</f>
        <v/>
      </c>
      <c r="M27" s="98"/>
      <c r="N27" s="98"/>
      <c r="O27" s="88" t="str">
        <f t="shared" ref="O27" si="37">IF(B27="","",(N27-L27))</f>
        <v/>
      </c>
      <c r="Q27" s="3" t="e">
        <f>VLOOKUP(A26,'管理用（このシートは削除しないでください）'!$K$3:$P$19,2,FALSE)</f>
        <v>#N/A</v>
      </c>
      <c r="R27" s="115" t="e">
        <f>VLOOKUP(A26,'管理用（このシートは削除しないでください）'!$K$3:$P$19,3,)</f>
        <v>#N/A</v>
      </c>
      <c r="S27" s="3" t="e">
        <f>VLOOKUP(A26,'管理用（このシートは削除しないでください）'!$K$3:$P$19,4,FALSE)</f>
        <v>#N/A</v>
      </c>
      <c r="T27" s="115" t="e">
        <f>VLOOKUP(A26,'管理用（このシートは削除しないでください）'!$K$3:$P$19,5,FALSE)</f>
        <v>#N/A</v>
      </c>
      <c r="U27" s="115" t="e">
        <f>VLOOKUP(A26,'管理用（このシートは削除しないでください）'!$K$3:$P$19,6,FALSE)</f>
        <v>#N/A</v>
      </c>
    </row>
    <row r="28" spans="1:21" ht="22.5" hidden="1" customHeight="1" x14ac:dyDescent="0.2">
      <c r="A28" s="95"/>
      <c r="B28" s="22"/>
      <c r="C28" s="22"/>
      <c r="D28" s="22" t="str">
        <f t="shared" si="0"/>
        <v/>
      </c>
      <c r="E28" s="22"/>
      <c r="F28" s="22"/>
      <c r="G28" s="22" t="str">
        <f t="shared" si="2"/>
        <v/>
      </c>
      <c r="H28" s="22"/>
      <c r="I28" s="22"/>
      <c r="J28" s="22"/>
      <c r="K28" s="22"/>
      <c r="L28" s="22"/>
      <c r="M28" s="22"/>
      <c r="N28" s="22"/>
      <c r="O28" s="108"/>
      <c r="Q28" s="3" t="e">
        <f>VLOOKUP(A27,'管理用（このシートは削除しないでください）'!$K$3:$P$19,2,FALSE)</f>
        <v>#N/A</v>
      </c>
      <c r="R28" s="115" t="e">
        <f>VLOOKUP(A27,'管理用（このシートは削除しないでください）'!$K$3:$P$19,3,)</f>
        <v>#N/A</v>
      </c>
      <c r="S28" s="3" t="e">
        <f>VLOOKUP(A27,'管理用（このシートは削除しないでください）'!$K$3:$P$19,4,FALSE)</f>
        <v>#N/A</v>
      </c>
      <c r="T28" s="115" t="e">
        <f>VLOOKUP(A27,'管理用（このシートは削除しないでください）'!$K$3:$P$19,5,FALSE)</f>
        <v>#N/A</v>
      </c>
      <c r="U28" s="115" t="e">
        <f>VLOOKUP(A27,'管理用（このシートは削除しないでください）'!$K$3:$P$19,6,FALSE)</f>
        <v>#N/A</v>
      </c>
    </row>
    <row r="29" spans="1:21" ht="22.5" hidden="1" customHeight="1" x14ac:dyDescent="0.2">
      <c r="A29" s="96"/>
      <c r="B29" s="98"/>
      <c r="C29" s="98"/>
      <c r="D29" s="86" t="str">
        <f t="shared" si="0"/>
        <v/>
      </c>
      <c r="E29" s="98"/>
      <c r="F29" s="98"/>
      <c r="G29" s="86" t="str">
        <f t="shared" si="2"/>
        <v/>
      </c>
      <c r="H29" s="98"/>
      <c r="I29" s="86" t="str">
        <f t="shared" ref="I29" si="38">IF(B29="","",IF(H29="-",MIN(D29,G29),IF(Q29="a",MIN(D29,H29,G29),IF(Q29="b",MIN(D29*R29,G29*R29,H29)))))</f>
        <v/>
      </c>
      <c r="J29" s="86" t="str">
        <f t="shared" ref="J29" si="39">IF(B29="","",ROUNDDOWN(IF(S29="B",I29,IF(H29="-",I29*T29,I29*U29)),-3))</f>
        <v/>
      </c>
      <c r="K29" s="98"/>
      <c r="L29" s="86" t="str">
        <f t="shared" ref="L29" si="40">IF(B29="","",(J29-K29))</f>
        <v/>
      </c>
      <c r="M29" s="98"/>
      <c r="N29" s="98"/>
      <c r="O29" s="88" t="str">
        <f t="shared" ref="O29" si="41">IF(B29="","",(N29-L29))</f>
        <v/>
      </c>
      <c r="Q29" s="3" t="e">
        <f>VLOOKUP(A28,'管理用（このシートは削除しないでください）'!$K$3:$P$19,2,FALSE)</f>
        <v>#N/A</v>
      </c>
      <c r="R29" s="115" t="e">
        <f>VLOOKUP(A28,'管理用（このシートは削除しないでください）'!$K$3:$P$19,3,)</f>
        <v>#N/A</v>
      </c>
      <c r="S29" s="3" t="e">
        <f>VLOOKUP(A28,'管理用（このシートは削除しないでください）'!$K$3:$P$19,4,FALSE)</f>
        <v>#N/A</v>
      </c>
      <c r="T29" s="115" t="e">
        <f>VLOOKUP(A28,'管理用（このシートは削除しないでください）'!$K$3:$P$19,5,FALSE)</f>
        <v>#N/A</v>
      </c>
      <c r="U29" s="115" t="e">
        <f>VLOOKUP(A28,'管理用（このシートは削除しないでください）'!$K$3:$P$19,6,FALSE)</f>
        <v>#N/A</v>
      </c>
    </row>
    <row r="30" spans="1:21" ht="22.5" hidden="1" customHeight="1" x14ac:dyDescent="0.2">
      <c r="A30" s="95"/>
      <c r="B30" s="22"/>
      <c r="C30" s="22"/>
      <c r="D30" s="22" t="str">
        <f t="shared" si="0"/>
        <v/>
      </c>
      <c r="E30" s="22"/>
      <c r="F30" s="22"/>
      <c r="G30" s="22" t="str">
        <f t="shared" si="2"/>
        <v/>
      </c>
      <c r="H30" s="22"/>
      <c r="I30" s="22"/>
      <c r="J30" s="22"/>
      <c r="K30" s="22"/>
      <c r="L30" s="22"/>
      <c r="M30" s="22"/>
      <c r="N30" s="22"/>
      <c r="O30" s="108"/>
      <c r="Q30" s="3" t="e">
        <f>VLOOKUP(A29,'管理用（このシートは削除しないでください）'!$K$3:$P$19,2,FALSE)</f>
        <v>#N/A</v>
      </c>
      <c r="R30" s="115" t="e">
        <f>VLOOKUP(A29,'管理用（このシートは削除しないでください）'!$K$3:$P$19,3,)</f>
        <v>#N/A</v>
      </c>
      <c r="S30" s="3" t="e">
        <f>VLOOKUP(A29,'管理用（このシートは削除しないでください）'!$K$3:$P$19,4,FALSE)</f>
        <v>#N/A</v>
      </c>
      <c r="T30" s="115" t="e">
        <f>VLOOKUP(A29,'管理用（このシートは削除しないでください）'!$K$3:$P$19,5,FALSE)</f>
        <v>#N/A</v>
      </c>
      <c r="U30" s="115" t="e">
        <f>VLOOKUP(A29,'管理用（このシートは削除しないでください）'!$K$3:$P$19,6,FALSE)</f>
        <v>#N/A</v>
      </c>
    </row>
    <row r="31" spans="1:21" ht="22.5" hidden="1" customHeight="1" x14ac:dyDescent="0.2">
      <c r="A31" s="96"/>
      <c r="B31" s="98"/>
      <c r="C31" s="98"/>
      <c r="D31" s="86" t="str">
        <f t="shared" si="0"/>
        <v/>
      </c>
      <c r="E31" s="98"/>
      <c r="F31" s="98"/>
      <c r="G31" s="86" t="str">
        <f t="shared" si="2"/>
        <v/>
      </c>
      <c r="H31" s="98"/>
      <c r="I31" s="86" t="str">
        <f t="shared" ref="I31" si="42">IF(B31="","",IF(H31="-",MIN(D31,G31),IF(Q31="a",MIN(D31,H31,G31),IF(Q31="b",MIN(D31*R31,G31*R31,H31)))))</f>
        <v/>
      </c>
      <c r="J31" s="86" t="str">
        <f t="shared" ref="J31" si="43">IF(B31="","",ROUNDDOWN(IF(S31="B",I31,IF(H31="-",I31*T31,I31*U31)),-3))</f>
        <v/>
      </c>
      <c r="K31" s="98"/>
      <c r="L31" s="86" t="str">
        <f t="shared" ref="L31" si="44">IF(B31="","",(J31-K31))</f>
        <v/>
      </c>
      <c r="M31" s="98"/>
      <c r="N31" s="98"/>
      <c r="O31" s="88" t="str">
        <f t="shared" ref="O31" si="45">IF(B31="","",(N31-L31))</f>
        <v/>
      </c>
      <c r="Q31" s="3" t="e">
        <f>VLOOKUP(A30,'管理用（このシートは削除しないでください）'!$K$3:$P$19,2,FALSE)</f>
        <v>#N/A</v>
      </c>
      <c r="R31" s="115" t="e">
        <f>VLOOKUP(A30,'管理用（このシートは削除しないでください）'!$K$3:$P$19,3,)</f>
        <v>#N/A</v>
      </c>
      <c r="S31" s="3" t="e">
        <f>VLOOKUP(A30,'管理用（このシートは削除しないでください）'!$K$3:$P$19,4,FALSE)</f>
        <v>#N/A</v>
      </c>
      <c r="T31" s="115" t="e">
        <f>VLOOKUP(A30,'管理用（このシートは削除しないでください）'!$K$3:$P$19,5,FALSE)</f>
        <v>#N/A</v>
      </c>
      <c r="U31" s="115" t="e">
        <f>VLOOKUP(A30,'管理用（このシートは削除しないでください）'!$K$3:$P$19,6,FALSE)</f>
        <v>#N/A</v>
      </c>
    </row>
    <row r="32" spans="1:21" ht="22.5" hidden="1" customHeight="1" x14ac:dyDescent="0.2">
      <c r="A32" s="95"/>
      <c r="B32" s="22"/>
      <c r="C32" s="22"/>
      <c r="D32" s="22" t="str">
        <f t="shared" si="0"/>
        <v/>
      </c>
      <c r="E32" s="22"/>
      <c r="F32" s="22"/>
      <c r="G32" s="22" t="str">
        <f t="shared" si="2"/>
        <v/>
      </c>
      <c r="H32" s="22"/>
      <c r="I32" s="22"/>
      <c r="J32" s="22"/>
      <c r="K32" s="22"/>
      <c r="L32" s="22"/>
      <c r="M32" s="22"/>
      <c r="N32" s="22"/>
      <c r="O32" s="108"/>
      <c r="Q32" s="3" t="e">
        <f>VLOOKUP(A31,'管理用（このシートは削除しないでください）'!$K$3:$P$19,2,FALSE)</f>
        <v>#N/A</v>
      </c>
      <c r="R32" s="115" t="e">
        <f>VLOOKUP(A31,'管理用（このシートは削除しないでください）'!$K$3:$P$19,3,)</f>
        <v>#N/A</v>
      </c>
      <c r="S32" s="3" t="e">
        <f>VLOOKUP(A31,'管理用（このシートは削除しないでください）'!$K$3:$P$19,4,FALSE)</f>
        <v>#N/A</v>
      </c>
      <c r="T32" s="115" t="e">
        <f>VLOOKUP(A31,'管理用（このシートは削除しないでください）'!$K$3:$P$19,5,FALSE)</f>
        <v>#N/A</v>
      </c>
      <c r="U32" s="115" t="e">
        <f>VLOOKUP(A31,'管理用（このシートは削除しないでください）'!$K$3:$P$19,6,FALSE)</f>
        <v>#N/A</v>
      </c>
    </row>
    <row r="33" spans="1:21" ht="22.5" hidden="1" customHeight="1" x14ac:dyDescent="0.2">
      <c r="A33" s="96"/>
      <c r="B33" s="98"/>
      <c r="C33" s="98"/>
      <c r="D33" s="86" t="str">
        <f t="shared" si="0"/>
        <v/>
      </c>
      <c r="E33" s="98"/>
      <c r="F33" s="98"/>
      <c r="G33" s="86" t="str">
        <f t="shared" si="2"/>
        <v/>
      </c>
      <c r="H33" s="98"/>
      <c r="I33" s="86" t="str">
        <f t="shared" ref="I33" si="46">IF(B33="","",IF(H33="-",MIN(D33,G33),IF(Q33="a",MIN(D33,H33,G33),IF(Q33="b",MIN(D33*R33,G33*R33,H33)))))</f>
        <v/>
      </c>
      <c r="J33" s="86" t="str">
        <f t="shared" ref="J33" si="47">IF(B33="","",ROUNDDOWN(IF(S33="B",I33,IF(H33="-",I33*T33,I33*U33)),-3))</f>
        <v/>
      </c>
      <c r="K33" s="98"/>
      <c r="L33" s="86" t="str">
        <f t="shared" ref="L33" si="48">IF(B33="","",(J33-K33))</f>
        <v/>
      </c>
      <c r="M33" s="98"/>
      <c r="N33" s="98"/>
      <c r="O33" s="88" t="str">
        <f t="shared" ref="O33" si="49">IF(B33="","",(N33-L33))</f>
        <v/>
      </c>
      <c r="Q33" s="3" t="e">
        <f>VLOOKUP(A32,'管理用（このシートは削除しないでください）'!$K$3:$P$19,2,FALSE)</f>
        <v>#N/A</v>
      </c>
      <c r="R33" s="115" t="e">
        <f>VLOOKUP(A32,'管理用（このシートは削除しないでください）'!$K$3:$P$19,3,)</f>
        <v>#N/A</v>
      </c>
      <c r="S33" s="3" t="e">
        <f>VLOOKUP(A32,'管理用（このシートは削除しないでください）'!$K$3:$P$19,4,FALSE)</f>
        <v>#N/A</v>
      </c>
      <c r="T33" s="115" t="e">
        <f>VLOOKUP(A32,'管理用（このシートは削除しないでください）'!$K$3:$P$19,5,FALSE)</f>
        <v>#N/A</v>
      </c>
      <c r="U33" s="115" t="e">
        <f>VLOOKUP(A32,'管理用（このシートは削除しないでください）'!$K$3:$P$19,6,FALSE)</f>
        <v>#N/A</v>
      </c>
    </row>
    <row r="34" spans="1:21" ht="22.5" hidden="1" customHeight="1" x14ac:dyDescent="0.2">
      <c r="A34" s="95"/>
      <c r="B34" s="22"/>
      <c r="C34" s="22"/>
      <c r="D34" s="22" t="str">
        <f t="shared" si="0"/>
        <v/>
      </c>
      <c r="E34" s="22"/>
      <c r="F34" s="22"/>
      <c r="G34" s="22" t="str">
        <f t="shared" si="2"/>
        <v/>
      </c>
      <c r="H34" s="22"/>
      <c r="I34" s="22"/>
      <c r="J34" s="22"/>
      <c r="K34" s="22"/>
      <c r="L34" s="22"/>
      <c r="M34" s="22"/>
      <c r="N34" s="22"/>
      <c r="O34" s="108"/>
      <c r="Q34" s="3" t="e">
        <f>VLOOKUP(A33,'管理用（このシートは削除しないでください）'!$K$3:$P$19,2,FALSE)</f>
        <v>#N/A</v>
      </c>
      <c r="R34" s="115" t="e">
        <f>VLOOKUP(A33,'管理用（このシートは削除しないでください）'!$K$3:$P$19,3,)</f>
        <v>#N/A</v>
      </c>
      <c r="S34" s="3" t="e">
        <f>VLOOKUP(A33,'管理用（このシートは削除しないでください）'!$K$3:$P$19,4,FALSE)</f>
        <v>#N/A</v>
      </c>
      <c r="T34" s="115" t="e">
        <f>VLOOKUP(A33,'管理用（このシートは削除しないでください）'!$K$3:$P$19,5,FALSE)</f>
        <v>#N/A</v>
      </c>
      <c r="U34" s="115" t="e">
        <f>VLOOKUP(A33,'管理用（このシートは削除しないでください）'!$K$3:$P$19,6,FALSE)</f>
        <v>#N/A</v>
      </c>
    </row>
    <row r="35" spans="1:21" ht="22.5" hidden="1" customHeight="1" x14ac:dyDescent="0.2">
      <c r="A35" s="96"/>
      <c r="B35" s="98"/>
      <c r="C35" s="98"/>
      <c r="D35" s="86" t="str">
        <f t="shared" si="0"/>
        <v/>
      </c>
      <c r="E35" s="98"/>
      <c r="F35" s="98"/>
      <c r="G35" s="86" t="str">
        <f t="shared" si="2"/>
        <v/>
      </c>
      <c r="H35" s="98"/>
      <c r="I35" s="86" t="str">
        <f t="shared" ref="I35:I37" si="50">IF(B35="","",IF(H35="-",MIN(D35,G35),IF(Q35="a",MIN(D35,H35,G35),IF(Q35="b",MIN(D35*R35,G35*R35,H35)))))</f>
        <v/>
      </c>
      <c r="J35" s="86" t="str">
        <f t="shared" ref="J35" si="51">IF(B35="","",ROUNDDOWN(IF(S35="B",I35,IF(H35="-",I35*T35,I35*U35)),-3))</f>
        <v/>
      </c>
      <c r="K35" s="98"/>
      <c r="L35" s="86" t="str">
        <f t="shared" ref="L35" si="52">IF(B35="","",(J35-K35))</f>
        <v/>
      </c>
      <c r="M35" s="98"/>
      <c r="N35" s="98"/>
      <c r="O35" s="88" t="str">
        <f t="shared" ref="O35" si="53">IF(B35="","",(N35-L35))</f>
        <v/>
      </c>
      <c r="Q35" s="3" t="e">
        <f>VLOOKUP(A34,'管理用（このシートは削除しないでください）'!$K$3:$P$19,2,FALSE)</f>
        <v>#N/A</v>
      </c>
      <c r="R35" s="115" t="e">
        <f>VLOOKUP(A34,'管理用（このシートは削除しないでください）'!$K$3:$P$19,3,)</f>
        <v>#N/A</v>
      </c>
      <c r="S35" s="3" t="e">
        <f>VLOOKUP(A34,'管理用（このシートは削除しないでください）'!$K$3:$P$19,4,FALSE)</f>
        <v>#N/A</v>
      </c>
      <c r="T35" s="115" t="e">
        <f>VLOOKUP(A34,'管理用（このシートは削除しないでください）'!$K$3:$P$19,5,FALSE)</f>
        <v>#N/A</v>
      </c>
      <c r="U35" s="115" t="e">
        <f>VLOOKUP(A34,'管理用（このシートは削除しないでください）'!$K$3:$P$19,6,FALSE)</f>
        <v>#N/A</v>
      </c>
    </row>
    <row r="36" spans="1:21" ht="22.5" customHeight="1" x14ac:dyDescent="0.2">
      <c r="A36" s="95"/>
      <c r="B36" s="22"/>
      <c r="C36" s="22"/>
      <c r="D36" s="22" t="str">
        <f t="shared" si="0"/>
        <v/>
      </c>
      <c r="E36" s="22"/>
      <c r="F36" s="22"/>
      <c r="G36" s="22" t="str">
        <f t="shared" si="2"/>
        <v/>
      </c>
      <c r="H36" s="22"/>
      <c r="I36" s="22"/>
      <c r="J36" s="22"/>
      <c r="K36" s="22"/>
      <c r="L36" s="22"/>
      <c r="M36" s="22"/>
      <c r="N36" s="22"/>
      <c r="O36" s="108"/>
      <c r="Q36" s="3" t="e">
        <f>VLOOKUP(A35,'管理用（このシートは削除しないでください）'!$K$3:$P$19,2,FALSE)</f>
        <v>#N/A</v>
      </c>
      <c r="R36" s="115" t="e">
        <f>VLOOKUP(A35,'管理用（このシートは削除しないでください）'!$K$3:$P$19,3,)</f>
        <v>#N/A</v>
      </c>
      <c r="S36" s="3" t="e">
        <f>VLOOKUP(A35,'管理用（このシートは削除しないでください）'!$K$3:$P$19,4,FALSE)</f>
        <v>#N/A</v>
      </c>
      <c r="T36" s="115" t="e">
        <f>VLOOKUP(A35,'管理用（このシートは削除しないでください）'!$K$3:$P$19,5,FALSE)</f>
        <v>#N/A</v>
      </c>
      <c r="U36" s="115" t="e">
        <f>VLOOKUP(A35,'管理用（このシートは削除しないでください）'!$K$3:$P$19,6,FALSE)</f>
        <v>#N/A</v>
      </c>
    </row>
    <row r="37" spans="1:21" ht="22.5" customHeight="1" thickBot="1" x14ac:dyDescent="0.25">
      <c r="A37" s="97"/>
      <c r="B37" s="99"/>
      <c r="C37" s="99"/>
      <c r="D37" s="23" t="str">
        <f t="shared" si="0"/>
        <v/>
      </c>
      <c r="E37" s="99"/>
      <c r="F37" s="99"/>
      <c r="G37" s="23" t="str">
        <f t="shared" si="2"/>
        <v/>
      </c>
      <c r="H37" s="99"/>
      <c r="I37" s="23" t="str">
        <f t="shared" si="50"/>
        <v/>
      </c>
      <c r="J37" s="23" t="str">
        <f t="shared" ref="J37" si="54">IF(B37="","",ROUNDDOWN(IF(S37="B",I37,IF(H37="-",I37*T37,I37*U37)),-3))</f>
        <v/>
      </c>
      <c r="K37" s="99"/>
      <c r="L37" s="23" t="str">
        <f>IF(B37="","",(J37-K37))</f>
        <v/>
      </c>
      <c r="M37" s="99"/>
      <c r="N37" s="99"/>
      <c r="O37" s="25" t="str">
        <f t="shared" ref="O37" si="55">IF(B37="","",(N37-L37))</f>
        <v/>
      </c>
      <c r="Q37" s="3" t="e">
        <f>VLOOKUP(A36,'管理用（このシートは削除しないでください）'!$K$3:$P$19,2,FALSE)</f>
        <v>#N/A</v>
      </c>
      <c r="R37" s="115" t="e">
        <f>VLOOKUP(A36,'管理用（このシートは削除しないでください）'!$K$3:$P$19,3,)</f>
        <v>#N/A</v>
      </c>
      <c r="S37" s="3" t="e">
        <f>VLOOKUP(A36,'管理用（このシートは削除しないでください）'!$K$3:$P$19,4,FALSE)</f>
        <v>#N/A</v>
      </c>
      <c r="T37" s="115" t="e">
        <f>VLOOKUP(A36,'管理用（このシートは削除しないでください）'!$K$3:$P$19,5,FALSE)</f>
        <v>#N/A</v>
      </c>
      <c r="U37" s="115" t="e">
        <f>VLOOKUP(A36,'管理用（このシートは削除しないでください）'!$K$3:$P$19,6,FALSE)</f>
        <v>#N/A</v>
      </c>
    </row>
    <row r="38" spans="1:21" ht="22.5" customHeight="1" thickTop="1" thickBot="1" x14ac:dyDescent="0.25">
      <c r="A38" s="19" t="s">
        <v>54</v>
      </c>
      <c r="B38" s="24" t="str">
        <f>IF(SUM(B8:B37)=0,"",SUM(B8:B37))</f>
        <v/>
      </c>
      <c r="C38" s="24" t="str">
        <f>IF(B38="","",SUM(C8:C37))</f>
        <v/>
      </c>
      <c r="D38" s="24" t="str">
        <f t="shared" ref="D38:O38" si="56">IF(SUM(D8:D37)=0,"",SUM(D8:D37))</f>
        <v/>
      </c>
      <c r="E38" s="24" t="str">
        <f t="shared" si="56"/>
        <v/>
      </c>
      <c r="F38" s="24" t="str">
        <f t="shared" si="56"/>
        <v/>
      </c>
      <c r="G38" s="24" t="str">
        <f t="shared" si="56"/>
        <v/>
      </c>
      <c r="H38" s="24" t="str">
        <f t="shared" si="56"/>
        <v/>
      </c>
      <c r="I38" s="24" t="str">
        <f t="shared" si="56"/>
        <v/>
      </c>
      <c r="J38" s="24" t="str">
        <f t="shared" si="56"/>
        <v/>
      </c>
      <c r="K38" s="24"/>
      <c r="L38" s="24"/>
      <c r="M38" s="24" t="str">
        <f t="shared" si="56"/>
        <v/>
      </c>
      <c r="N38" s="24" t="str">
        <f t="shared" si="56"/>
        <v/>
      </c>
      <c r="O38" s="32" t="str">
        <f t="shared" si="56"/>
        <v/>
      </c>
    </row>
    <row r="39" spans="1:21" ht="13.5" thickTop="1" x14ac:dyDescent="0.2">
      <c r="A39" s="1"/>
    </row>
    <row r="40" spans="1:21" x14ac:dyDescent="0.2">
      <c r="A40" s="1" t="s">
        <v>302</v>
      </c>
    </row>
    <row r="41" spans="1:21" x14ac:dyDescent="0.2">
      <c r="A41" s="2" t="s">
        <v>299</v>
      </c>
    </row>
    <row r="42" spans="1:21" x14ac:dyDescent="0.2">
      <c r="A42" s="2" t="s">
        <v>301</v>
      </c>
    </row>
    <row r="43" spans="1:21" x14ac:dyDescent="0.2">
      <c r="A43" s="2" t="s">
        <v>11</v>
      </c>
    </row>
    <row r="44" spans="1:21" x14ac:dyDescent="0.2">
      <c r="A44" s="2" t="s">
        <v>12</v>
      </c>
    </row>
    <row r="45" spans="1:21" x14ac:dyDescent="0.2">
      <c r="A45" s="2" t="s">
        <v>303</v>
      </c>
    </row>
    <row r="46" spans="1:21" x14ac:dyDescent="0.2">
      <c r="A46" s="2" t="s">
        <v>324</v>
      </c>
    </row>
    <row r="47" spans="1:21" x14ac:dyDescent="0.2">
      <c r="A47" s="2" t="s">
        <v>304</v>
      </c>
    </row>
    <row r="48" spans="1:21" x14ac:dyDescent="0.2">
      <c r="A48" s="2" t="s">
        <v>305</v>
      </c>
    </row>
    <row r="49" spans="1:5" x14ac:dyDescent="0.2">
      <c r="A49" s="2" t="s">
        <v>306</v>
      </c>
    </row>
    <row r="50" spans="1:5" x14ac:dyDescent="0.2">
      <c r="A50" s="228" t="s">
        <v>350</v>
      </c>
      <c r="B50" s="212"/>
      <c r="C50" s="212"/>
      <c r="D50" s="212"/>
      <c r="E50" s="212"/>
    </row>
    <row r="51" spans="1:5" x14ac:dyDescent="0.2">
      <c r="A51" s="228" t="s">
        <v>13</v>
      </c>
      <c r="B51" s="212"/>
      <c r="C51" s="212"/>
      <c r="D51" s="212"/>
      <c r="E51" s="212"/>
    </row>
    <row r="52" spans="1:5" x14ac:dyDescent="0.2">
      <c r="A52" s="228" t="s">
        <v>308</v>
      </c>
      <c r="B52" s="212"/>
      <c r="C52" s="212"/>
      <c r="D52" s="212"/>
      <c r="E52" s="212"/>
    </row>
    <row r="53" spans="1:5" x14ac:dyDescent="0.2">
      <c r="A53" s="228" t="s">
        <v>307</v>
      </c>
      <c r="B53" s="212"/>
      <c r="C53" s="212"/>
      <c r="D53" s="212"/>
      <c r="E53" s="212"/>
    </row>
    <row r="54" spans="1:5" x14ac:dyDescent="0.2">
      <c r="A54" s="228" t="s">
        <v>309</v>
      </c>
      <c r="B54" s="212"/>
      <c r="C54" s="212"/>
      <c r="D54" s="212"/>
      <c r="E54" s="212"/>
    </row>
    <row r="55" spans="1:5" x14ac:dyDescent="0.2">
      <c r="A55" s="228" t="s">
        <v>351</v>
      </c>
      <c r="B55" s="212"/>
      <c r="C55" s="212"/>
      <c r="D55" s="212"/>
      <c r="E55" s="212"/>
    </row>
    <row r="56" spans="1:5" x14ac:dyDescent="0.2">
      <c r="A56" s="228"/>
      <c r="B56" s="212"/>
      <c r="C56" s="212"/>
      <c r="D56" s="212"/>
      <c r="E56" s="212"/>
    </row>
  </sheetData>
  <mergeCells count="3">
    <mergeCell ref="A2:O2"/>
    <mergeCell ref="M4:O4"/>
    <mergeCell ref="A5:A6"/>
  </mergeCells>
  <phoneticPr fontId="2"/>
  <printOptions horizontalCentered="1"/>
  <pageMargins left="0.51181102362204722" right="0.51181102362204722" top="0.74803149606299213" bottom="0.74803149606299213" header="0.31496062992125984" footer="0.31496062992125984"/>
  <pageSetup paperSize="9" scale="85" orientation="landscape" r:id="rId1"/>
  <ignoredErrors>
    <ignoredError sqref="C38" formula="1"/>
  </ignoredError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700-000001000000}">
          <x14:formula1>
            <xm:f>'管理用（このシートは削除しないでください）'!$B$23:$B$37</xm:f>
          </x14:formula1>
          <xm:sqref>A34 A16 A18 A20 A22 A24 A26 A28 A30 A32</xm:sqref>
        </x14:dataValidation>
        <x14:dataValidation type="list" allowBlank="1" showInputMessage="1" showErrorMessage="1" xr:uid="{114420FE-E148-4B1E-8C91-94C3C9ADE575}">
          <x14:formula1>
            <xm:f>'管理用（このシートは削除しないでください）'!$B$23:$B$39</xm:f>
          </x14:formula1>
          <xm:sqref>A8 A10 A12 A14 A36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tint="0.39997558519241921"/>
  </sheetPr>
  <dimension ref="A1:O57"/>
  <sheetViews>
    <sheetView workbookViewId="0">
      <selection activeCell="L20" sqref="L20"/>
    </sheetView>
  </sheetViews>
  <sheetFormatPr defaultColWidth="9" defaultRowHeight="13" x14ac:dyDescent="0.2"/>
  <cols>
    <col min="1" max="3" width="6.90625" style="3" customWidth="1"/>
    <col min="4" max="4" width="7.08984375" style="3" customWidth="1"/>
    <col min="5" max="6" width="7.453125" style="3" customWidth="1"/>
    <col min="7" max="8" width="15" style="3" customWidth="1"/>
    <col min="9" max="9" width="17.90625" style="3" customWidth="1"/>
    <col min="10" max="16384" width="9" style="3"/>
  </cols>
  <sheetData>
    <row r="1" spans="1:11" x14ac:dyDescent="0.2">
      <c r="A1" s="1" t="s">
        <v>181</v>
      </c>
    </row>
    <row r="2" spans="1:11" ht="19.5" customHeight="1" x14ac:dyDescent="0.2">
      <c r="A2" s="253" t="s">
        <v>74</v>
      </c>
      <c r="B2" s="253"/>
      <c r="C2" s="253"/>
      <c r="D2" s="253"/>
      <c r="E2" s="253"/>
      <c r="F2" s="253"/>
      <c r="G2" s="253"/>
      <c r="H2" s="253"/>
      <c r="I2" s="253"/>
    </row>
    <row r="3" spans="1:11" ht="7.5" customHeight="1" x14ac:dyDescent="0.2">
      <c r="A3" s="1"/>
    </row>
    <row r="4" spans="1:11" ht="18.75" customHeight="1" x14ac:dyDescent="0.2">
      <c r="A4" s="263" t="s">
        <v>272</v>
      </c>
      <c r="B4" s="263"/>
      <c r="C4" s="263"/>
      <c r="D4" s="268" t="str">
        <f>IF('第2号様式_別紙2 事業計画書'!D4:I4="","",'第2号様式_別紙2 事業計画書'!D4:I4)</f>
        <v>(9) 分娩取扱施設施設整備事業</v>
      </c>
      <c r="E4" s="269"/>
      <c r="F4" s="269"/>
      <c r="G4" s="269"/>
      <c r="H4" s="269"/>
      <c r="I4" s="270"/>
      <c r="J4" s="3" t="s">
        <v>184</v>
      </c>
    </row>
    <row r="5" spans="1:11" ht="18.75" customHeight="1" x14ac:dyDescent="0.2">
      <c r="A5" s="263" t="s">
        <v>169</v>
      </c>
      <c r="B5" s="263"/>
      <c r="C5" s="263"/>
      <c r="D5" s="268" t="s">
        <v>14</v>
      </c>
      <c r="E5" s="269"/>
      <c r="F5" s="269"/>
      <c r="G5" s="270"/>
      <c r="H5" s="263" t="s">
        <v>130</v>
      </c>
      <c r="I5" s="259"/>
      <c r="J5" s="127"/>
      <c r="K5" s="127"/>
    </row>
    <row r="6" spans="1:11" ht="22.5" customHeight="1" x14ac:dyDescent="0.2">
      <c r="A6" s="326" t="str">
        <f>IF('第2号様式_別紙2 事業計画書'!A6:C6="","",'第2号様式_別紙2 事業計画書'!A6:C6)</f>
        <v/>
      </c>
      <c r="B6" s="327"/>
      <c r="C6" s="328"/>
      <c r="D6" s="326" t="str">
        <f>IF('第2号様式_別紙2 事業計画書'!D6:G6="","",'第2号様式_別紙2 事業計画書'!D6:G6)</f>
        <v/>
      </c>
      <c r="E6" s="327"/>
      <c r="F6" s="327"/>
      <c r="G6" s="328"/>
      <c r="H6" s="439" t="str">
        <f>IF('第2号様式_別紙2 事業計画書'!H6:I6="","",'第2号様式_別紙2 事業計画書'!H6:I6)</f>
        <v/>
      </c>
      <c r="I6" s="439"/>
      <c r="J6" s="212" t="s">
        <v>184</v>
      </c>
      <c r="K6" s="127"/>
    </row>
    <row r="7" spans="1:11" ht="14.25" customHeight="1" x14ac:dyDescent="0.2">
      <c r="A7" s="263" t="s">
        <v>171</v>
      </c>
      <c r="B7" s="263"/>
      <c r="C7" s="263"/>
      <c r="D7" s="268" t="str">
        <f>IF('第2号様式_別紙2 事業計画書'!D7:I7="","",'第2号様式_別紙2 事業計画書'!D7:I7)</f>
        <v>改修</v>
      </c>
      <c r="E7" s="269"/>
      <c r="F7" s="269"/>
      <c r="G7" s="269"/>
      <c r="H7" s="269"/>
      <c r="I7" s="270"/>
      <c r="J7" s="3" t="s">
        <v>184</v>
      </c>
    </row>
    <row r="8" spans="1:11" ht="13.5" customHeight="1" x14ac:dyDescent="0.2">
      <c r="A8" s="259" t="s">
        <v>141</v>
      </c>
      <c r="B8" s="259"/>
      <c r="C8" s="259"/>
      <c r="D8" s="337" t="s">
        <v>19</v>
      </c>
      <c r="E8" s="337"/>
      <c r="F8" s="337"/>
      <c r="G8" s="337"/>
      <c r="H8" s="337"/>
      <c r="I8" s="338"/>
    </row>
    <row r="9" spans="1:11" ht="13.5" customHeight="1" x14ac:dyDescent="0.2">
      <c r="A9" s="259"/>
      <c r="B9" s="259"/>
      <c r="C9" s="259"/>
      <c r="D9" s="118" t="s">
        <v>188</v>
      </c>
      <c r="E9" s="339"/>
      <c r="F9" s="339"/>
      <c r="G9" s="339"/>
      <c r="H9" s="100" t="s">
        <v>185</v>
      </c>
      <c r="I9" s="69"/>
      <c r="J9" s="3" t="s">
        <v>187</v>
      </c>
    </row>
    <row r="10" spans="1:11" ht="13.5" customHeight="1" x14ac:dyDescent="0.2">
      <c r="A10" s="259"/>
      <c r="B10" s="259"/>
      <c r="C10" s="259"/>
      <c r="D10" s="333" t="s">
        <v>230</v>
      </c>
      <c r="E10" s="334"/>
      <c r="F10" s="334"/>
      <c r="G10" s="100" t="s">
        <v>231</v>
      </c>
      <c r="H10" s="68"/>
      <c r="I10" s="69"/>
    </row>
    <row r="11" spans="1:11" ht="14.25" customHeight="1" x14ac:dyDescent="0.2">
      <c r="A11" s="259"/>
      <c r="B11" s="259"/>
      <c r="C11" s="259"/>
      <c r="D11" s="335" t="s">
        <v>229</v>
      </c>
      <c r="E11" s="336"/>
      <c r="F11" s="336"/>
      <c r="G11" s="101" t="s">
        <v>231</v>
      </c>
      <c r="H11" s="70"/>
      <c r="I11" s="71"/>
    </row>
    <row r="12" spans="1:11" ht="13.5" customHeight="1" x14ac:dyDescent="0.2">
      <c r="A12" s="268" t="s">
        <v>20</v>
      </c>
      <c r="B12" s="269"/>
      <c r="C12" s="270"/>
      <c r="D12" s="90" t="s">
        <v>232</v>
      </c>
      <c r="E12" s="325" t="s">
        <v>235</v>
      </c>
      <c r="F12" s="325"/>
      <c r="G12" s="91" t="s">
        <v>233</v>
      </c>
      <c r="H12" s="92" t="s">
        <v>236</v>
      </c>
      <c r="I12" s="102" t="s">
        <v>234</v>
      </c>
    </row>
    <row r="13" spans="1:11" ht="13.5" customHeight="1" x14ac:dyDescent="0.2">
      <c r="A13" s="437" t="s">
        <v>172</v>
      </c>
      <c r="B13" s="329"/>
      <c r="C13" s="329"/>
      <c r="D13" s="329"/>
      <c r="E13" s="329"/>
      <c r="F13" s="329"/>
      <c r="G13" s="329"/>
      <c r="H13" s="329"/>
      <c r="I13" s="438"/>
    </row>
    <row r="14" spans="1:11" ht="14.25" customHeight="1" x14ac:dyDescent="0.2">
      <c r="A14" s="40" t="s">
        <v>66</v>
      </c>
      <c r="B14" s="259" t="s">
        <v>65</v>
      </c>
      <c r="C14" s="259"/>
      <c r="D14" s="268"/>
      <c r="E14" s="259" t="s">
        <v>61</v>
      </c>
      <c r="F14" s="259"/>
      <c r="G14" s="40" t="s">
        <v>62</v>
      </c>
      <c r="H14" s="40" t="s">
        <v>64</v>
      </c>
      <c r="I14" s="41" t="s">
        <v>63</v>
      </c>
    </row>
    <row r="15" spans="1:11" ht="13.5" customHeight="1" x14ac:dyDescent="0.2">
      <c r="A15" s="36" t="s">
        <v>15</v>
      </c>
      <c r="B15" s="329" t="s">
        <v>18</v>
      </c>
      <c r="C15" s="329"/>
      <c r="D15" s="329"/>
      <c r="E15" s="330" t="s">
        <v>16</v>
      </c>
      <c r="F15" s="331"/>
      <c r="G15" s="37" t="s">
        <v>21</v>
      </c>
      <c r="H15" s="37" t="s">
        <v>17</v>
      </c>
      <c r="I15" s="69" t="s">
        <v>1</v>
      </c>
    </row>
    <row r="16" spans="1:11" ht="13.5" customHeight="1" x14ac:dyDescent="0.2">
      <c r="A16" s="324" t="s">
        <v>67</v>
      </c>
      <c r="B16" s="290" t="s">
        <v>18</v>
      </c>
      <c r="C16" s="290"/>
      <c r="D16" s="290"/>
      <c r="E16" s="271" t="s">
        <v>18</v>
      </c>
      <c r="F16" s="272"/>
      <c r="G16" s="79" t="str">
        <f t="shared" ref="G16:G24" si="0">IF(H16="","",H16/E16)</f>
        <v/>
      </c>
      <c r="H16" s="103"/>
      <c r="I16" s="69" t="s">
        <v>1</v>
      </c>
    </row>
    <row r="17" spans="1:10" ht="13.5" customHeight="1" x14ac:dyDescent="0.2">
      <c r="A17" s="324"/>
      <c r="B17" s="290" t="s">
        <v>18</v>
      </c>
      <c r="C17" s="290"/>
      <c r="D17" s="290"/>
      <c r="E17" s="271"/>
      <c r="F17" s="272"/>
      <c r="G17" s="79" t="str">
        <f t="shared" si="0"/>
        <v/>
      </c>
      <c r="H17" s="103"/>
      <c r="I17" s="69" t="s">
        <v>1</v>
      </c>
    </row>
    <row r="18" spans="1:10" ht="13.5" customHeight="1" x14ac:dyDescent="0.2">
      <c r="A18" s="324"/>
      <c r="B18" s="290" t="s">
        <v>18</v>
      </c>
      <c r="C18" s="290"/>
      <c r="D18" s="290"/>
      <c r="E18" s="271"/>
      <c r="F18" s="272"/>
      <c r="G18" s="79" t="str">
        <f t="shared" si="0"/>
        <v/>
      </c>
      <c r="H18" s="103"/>
      <c r="I18" s="69" t="s">
        <v>1</v>
      </c>
    </row>
    <row r="19" spans="1:10" ht="13.5" customHeight="1" x14ac:dyDescent="0.2">
      <c r="A19" s="324"/>
      <c r="B19" s="290" t="s">
        <v>18</v>
      </c>
      <c r="C19" s="290"/>
      <c r="D19" s="290"/>
      <c r="E19" s="271" t="s">
        <v>18</v>
      </c>
      <c r="F19" s="272"/>
      <c r="G19" s="79" t="str">
        <f t="shared" si="0"/>
        <v/>
      </c>
      <c r="H19" s="103"/>
      <c r="I19" s="69" t="s">
        <v>1</v>
      </c>
    </row>
    <row r="20" spans="1:10" x14ac:dyDescent="0.2">
      <c r="A20" s="324"/>
      <c r="B20" s="290" t="s">
        <v>18</v>
      </c>
      <c r="C20" s="290"/>
      <c r="D20" s="290"/>
      <c r="E20" s="271" t="s">
        <v>18</v>
      </c>
      <c r="F20" s="272"/>
      <c r="G20" s="79" t="str">
        <f t="shared" si="0"/>
        <v/>
      </c>
      <c r="H20" s="103"/>
      <c r="I20" s="69" t="s">
        <v>1</v>
      </c>
    </row>
    <row r="21" spans="1:10" ht="15" customHeight="1" x14ac:dyDescent="0.2">
      <c r="A21" s="324"/>
      <c r="B21" s="290" t="s">
        <v>18</v>
      </c>
      <c r="C21" s="290"/>
      <c r="D21" s="290"/>
      <c r="E21" s="271" t="s">
        <v>18</v>
      </c>
      <c r="F21" s="272"/>
      <c r="G21" s="79" t="str">
        <f t="shared" si="0"/>
        <v/>
      </c>
      <c r="H21" s="103"/>
      <c r="I21" s="69" t="s">
        <v>1</v>
      </c>
    </row>
    <row r="22" spans="1:10" ht="15" customHeight="1" x14ac:dyDescent="0.2">
      <c r="A22" s="324"/>
      <c r="B22" s="290" t="s">
        <v>18</v>
      </c>
      <c r="C22" s="290"/>
      <c r="D22" s="290"/>
      <c r="E22" s="271" t="s">
        <v>18</v>
      </c>
      <c r="F22" s="272"/>
      <c r="G22" s="79" t="str">
        <f t="shared" si="0"/>
        <v/>
      </c>
      <c r="H22" s="103"/>
      <c r="I22" s="69" t="s">
        <v>1</v>
      </c>
    </row>
    <row r="23" spans="1:10" ht="15" customHeight="1" x14ac:dyDescent="0.2">
      <c r="A23" s="75"/>
      <c r="B23" s="100"/>
      <c r="C23" s="100"/>
      <c r="D23" s="100"/>
      <c r="E23" s="271" t="s">
        <v>18</v>
      </c>
      <c r="F23" s="272"/>
      <c r="G23" s="79" t="str">
        <f t="shared" si="0"/>
        <v/>
      </c>
      <c r="H23" s="103"/>
      <c r="I23" s="69"/>
    </row>
    <row r="24" spans="1:10" ht="15" customHeight="1" x14ac:dyDescent="0.2">
      <c r="A24" s="75"/>
      <c r="B24" s="100"/>
      <c r="C24" s="100"/>
      <c r="D24" s="100"/>
      <c r="E24" s="271" t="s">
        <v>18</v>
      </c>
      <c r="F24" s="272"/>
      <c r="G24" s="79" t="str">
        <f t="shared" si="0"/>
        <v/>
      </c>
      <c r="H24" s="103"/>
      <c r="I24" s="69"/>
    </row>
    <row r="25" spans="1:10" ht="15" customHeight="1" x14ac:dyDescent="0.2">
      <c r="A25" s="60"/>
      <c r="B25" s="270" t="s">
        <v>22</v>
      </c>
      <c r="C25" s="259"/>
      <c r="D25" s="259"/>
      <c r="E25" s="340" t="str">
        <f>IF(SUM(E16:F24)=0,"",SUM(E16:F24))</f>
        <v/>
      </c>
      <c r="F25" s="340"/>
      <c r="G25" s="80" t="str">
        <f>IF(H25="","",H25/E25)</f>
        <v/>
      </c>
      <c r="H25" s="77" t="str">
        <f>IF(SUM(H16:H24)=0,"",SUM(H16:H24))</f>
        <v/>
      </c>
      <c r="I25" s="76"/>
    </row>
    <row r="26" spans="1:10" x14ac:dyDescent="0.2">
      <c r="A26" s="67" t="s">
        <v>15</v>
      </c>
      <c r="B26" s="341" t="s">
        <v>18</v>
      </c>
      <c r="C26" s="337"/>
      <c r="D26" s="338"/>
      <c r="E26" s="342" t="s">
        <v>16</v>
      </c>
      <c r="F26" s="343"/>
      <c r="G26" s="38" t="s">
        <v>21</v>
      </c>
      <c r="H26" s="38" t="s">
        <v>17</v>
      </c>
      <c r="I26" s="69" t="s">
        <v>1</v>
      </c>
      <c r="J26" s="3" t="s">
        <v>189</v>
      </c>
    </row>
    <row r="27" spans="1:10" ht="13.5" customHeight="1" x14ac:dyDescent="0.2">
      <c r="A27" s="344" t="s">
        <v>137</v>
      </c>
      <c r="B27" s="289" t="s">
        <v>18</v>
      </c>
      <c r="C27" s="290"/>
      <c r="D27" s="291"/>
      <c r="E27" s="273" t="s">
        <v>18</v>
      </c>
      <c r="F27" s="274"/>
      <c r="G27" s="79" t="str">
        <f t="shared" ref="G27:G35" si="1">IF(H27="","",H27/E27)</f>
        <v/>
      </c>
      <c r="H27" s="103"/>
      <c r="I27" s="69" t="s">
        <v>1</v>
      </c>
    </row>
    <row r="28" spans="1:10" x14ac:dyDescent="0.2">
      <c r="A28" s="344"/>
      <c r="B28" s="289" t="s">
        <v>18</v>
      </c>
      <c r="C28" s="290"/>
      <c r="D28" s="291"/>
      <c r="E28" s="273"/>
      <c r="F28" s="274"/>
      <c r="G28" s="79" t="str">
        <f t="shared" si="1"/>
        <v/>
      </c>
      <c r="H28" s="103"/>
      <c r="I28" s="69" t="s">
        <v>1</v>
      </c>
    </row>
    <row r="29" spans="1:10" x14ac:dyDescent="0.2">
      <c r="A29" s="344"/>
      <c r="B29" s="289" t="s">
        <v>18</v>
      </c>
      <c r="C29" s="290"/>
      <c r="D29" s="291"/>
      <c r="E29" s="273"/>
      <c r="F29" s="274"/>
      <c r="G29" s="79" t="str">
        <f t="shared" si="1"/>
        <v/>
      </c>
      <c r="H29" s="103"/>
      <c r="I29" s="69" t="s">
        <v>1</v>
      </c>
    </row>
    <row r="30" spans="1:10" x14ac:dyDescent="0.2">
      <c r="A30" s="344"/>
      <c r="B30" s="289" t="s">
        <v>18</v>
      </c>
      <c r="C30" s="290"/>
      <c r="D30" s="291"/>
      <c r="E30" s="273"/>
      <c r="F30" s="274"/>
      <c r="G30" s="79" t="str">
        <f t="shared" si="1"/>
        <v/>
      </c>
      <c r="H30" s="103"/>
      <c r="I30" s="69" t="s">
        <v>1</v>
      </c>
    </row>
    <row r="31" spans="1:10" x14ac:dyDescent="0.2">
      <c r="A31" s="344"/>
      <c r="B31" s="289" t="s">
        <v>18</v>
      </c>
      <c r="C31" s="290"/>
      <c r="D31" s="291"/>
      <c r="E31" s="273" t="s">
        <v>18</v>
      </c>
      <c r="F31" s="274"/>
      <c r="G31" s="79" t="str">
        <f t="shared" si="1"/>
        <v/>
      </c>
      <c r="H31" s="103"/>
      <c r="I31" s="69" t="s">
        <v>1</v>
      </c>
    </row>
    <row r="32" spans="1:10" x14ac:dyDescent="0.2">
      <c r="A32" s="344"/>
      <c r="B32" s="289" t="s">
        <v>18</v>
      </c>
      <c r="C32" s="290"/>
      <c r="D32" s="291"/>
      <c r="E32" s="273" t="s">
        <v>18</v>
      </c>
      <c r="F32" s="274"/>
      <c r="G32" s="79" t="str">
        <f t="shared" si="1"/>
        <v/>
      </c>
      <c r="H32" s="103"/>
      <c r="I32" s="69" t="s">
        <v>1</v>
      </c>
    </row>
    <row r="33" spans="1:10" x14ac:dyDescent="0.2">
      <c r="A33" s="344"/>
      <c r="B33" s="289" t="s">
        <v>18</v>
      </c>
      <c r="C33" s="290"/>
      <c r="D33" s="291"/>
      <c r="E33" s="273" t="s">
        <v>18</v>
      </c>
      <c r="F33" s="274"/>
      <c r="G33" s="79" t="str">
        <f t="shared" si="1"/>
        <v/>
      </c>
      <c r="H33" s="103"/>
      <c r="I33" s="69" t="s">
        <v>1</v>
      </c>
    </row>
    <row r="34" spans="1:10" x14ac:dyDescent="0.2">
      <c r="A34" s="74"/>
      <c r="B34" s="104"/>
      <c r="C34" s="100"/>
      <c r="D34" s="105"/>
      <c r="E34" s="273" t="s">
        <v>18</v>
      </c>
      <c r="F34" s="274"/>
      <c r="G34" s="79" t="str">
        <f t="shared" si="1"/>
        <v/>
      </c>
      <c r="H34" s="103"/>
      <c r="I34" s="69"/>
    </row>
    <row r="35" spans="1:10" x14ac:dyDescent="0.2">
      <c r="A35" s="74"/>
      <c r="B35" s="106"/>
      <c r="C35" s="101"/>
      <c r="D35" s="107"/>
      <c r="E35" s="273" t="s">
        <v>18</v>
      </c>
      <c r="F35" s="274"/>
      <c r="G35" s="79" t="str">
        <f t="shared" si="1"/>
        <v/>
      </c>
      <c r="H35" s="103"/>
      <c r="I35" s="69"/>
    </row>
    <row r="36" spans="1:10" ht="15" customHeight="1" x14ac:dyDescent="0.2">
      <c r="A36" s="73"/>
      <c r="B36" s="278" t="s">
        <v>22</v>
      </c>
      <c r="C36" s="278"/>
      <c r="D36" s="278"/>
      <c r="E36" s="279" t="str">
        <f>IF(SUM(E27:F35)=0,"",SUM(E27:F35))</f>
        <v/>
      </c>
      <c r="F36" s="279"/>
      <c r="G36" s="80" t="str">
        <f>IF(H36="","",H36/E36)</f>
        <v/>
      </c>
      <c r="H36" s="77" t="str">
        <f>IF(SUM(H27:H35)=0,"",SUM(H27:H35))</f>
        <v/>
      </c>
      <c r="I36" s="76"/>
    </row>
    <row r="37" spans="1:10" ht="15" customHeight="1" x14ac:dyDescent="0.2">
      <c r="A37" s="263" t="s">
        <v>132</v>
      </c>
      <c r="B37" s="263"/>
      <c r="C37" s="263"/>
      <c r="D37" s="263"/>
      <c r="E37" s="296" t="str">
        <f>IF(E36="",E25,E25+E36)</f>
        <v/>
      </c>
      <c r="F37" s="297"/>
      <c r="G37" s="81" t="str">
        <f>IF(H37="","",H37/E37)</f>
        <v/>
      </c>
      <c r="H37" s="78" t="str">
        <f>IF(H36="",H25,H25+H36)</f>
        <v/>
      </c>
      <c r="I37" s="72"/>
    </row>
    <row r="38" spans="1:10" x14ac:dyDescent="0.2">
      <c r="A38" s="298" t="s">
        <v>173</v>
      </c>
      <c r="B38" s="298"/>
      <c r="C38" s="298"/>
      <c r="D38" s="298"/>
      <c r="E38" s="298"/>
      <c r="F38" s="298"/>
      <c r="G38" s="298"/>
      <c r="H38" s="298"/>
      <c r="I38" s="298"/>
    </row>
    <row r="39" spans="1:10" x14ac:dyDescent="0.2">
      <c r="A39" s="263" t="s">
        <v>138</v>
      </c>
      <c r="B39" s="263"/>
      <c r="C39" s="263"/>
      <c r="D39" s="263"/>
      <c r="E39" s="263" t="s">
        <v>139</v>
      </c>
      <c r="F39" s="263"/>
      <c r="G39" s="263"/>
      <c r="H39" s="263" t="s">
        <v>140</v>
      </c>
      <c r="I39" s="263"/>
    </row>
    <row r="40" spans="1:10" ht="13.5" customHeight="1" x14ac:dyDescent="0.2">
      <c r="A40" s="280"/>
      <c r="B40" s="281"/>
      <c r="C40" s="281"/>
      <c r="D40" s="282"/>
      <c r="E40" s="283" t="s">
        <v>133</v>
      </c>
      <c r="F40" s="284"/>
      <c r="G40" s="285"/>
      <c r="H40" s="280" t="s">
        <v>134</v>
      </c>
      <c r="I40" s="282"/>
    </row>
    <row r="41" spans="1:10" ht="13.5" customHeight="1" x14ac:dyDescent="0.2">
      <c r="A41" s="286" t="s">
        <v>273</v>
      </c>
      <c r="B41" s="287"/>
      <c r="C41" s="287"/>
      <c r="D41" s="288"/>
      <c r="E41" s="299" t="str">
        <f>IF(E42="","",E42+E43)</f>
        <v/>
      </c>
      <c r="F41" s="300"/>
      <c r="G41" s="301"/>
      <c r="H41" s="302"/>
      <c r="I41" s="303"/>
      <c r="J41" s="3" t="s">
        <v>190</v>
      </c>
    </row>
    <row r="42" spans="1:10" ht="13.5" customHeight="1" x14ac:dyDescent="0.2">
      <c r="A42" s="286" t="s">
        <v>262</v>
      </c>
      <c r="B42" s="287"/>
      <c r="C42" s="287"/>
      <c r="D42" s="288"/>
      <c r="E42" s="275"/>
      <c r="F42" s="276"/>
      <c r="G42" s="277"/>
      <c r="H42" s="304"/>
      <c r="I42" s="305"/>
    </row>
    <row r="43" spans="1:10" ht="13.5" customHeight="1" x14ac:dyDescent="0.2">
      <c r="A43" s="286" t="s">
        <v>263</v>
      </c>
      <c r="B43" s="287"/>
      <c r="C43" s="287"/>
      <c r="D43" s="288"/>
      <c r="E43" s="275"/>
      <c r="F43" s="276"/>
      <c r="G43" s="277"/>
      <c r="H43" s="304"/>
      <c r="I43" s="305"/>
    </row>
    <row r="44" spans="1:10" ht="13.5" customHeight="1" x14ac:dyDescent="0.2">
      <c r="A44" s="286" t="s">
        <v>135</v>
      </c>
      <c r="B44" s="287"/>
      <c r="C44" s="287"/>
      <c r="D44" s="288"/>
      <c r="E44" s="275"/>
      <c r="F44" s="276"/>
      <c r="G44" s="277"/>
      <c r="H44" s="304"/>
      <c r="I44" s="305"/>
    </row>
    <row r="45" spans="1:10" ht="13.5" customHeight="1" x14ac:dyDescent="0.2">
      <c r="A45" s="286" t="s">
        <v>322</v>
      </c>
      <c r="B45" s="287"/>
      <c r="C45" s="287"/>
      <c r="D45" s="288"/>
      <c r="E45" s="275"/>
      <c r="F45" s="276"/>
      <c r="G45" s="277"/>
      <c r="H45" s="304"/>
      <c r="I45" s="305"/>
    </row>
    <row r="46" spans="1:10" ht="13.5" customHeight="1" x14ac:dyDescent="0.2">
      <c r="A46" s="286" t="s">
        <v>264</v>
      </c>
      <c r="B46" s="287"/>
      <c r="C46" s="287"/>
      <c r="D46" s="288"/>
      <c r="E46" s="275"/>
      <c r="F46" s="276"/>
      <c r="G46" s="277"/>
      <c r="H46" s="304"/>
      <c r="I46" s="305"/>
    </row>
    <row r="47" spans="1:10" ht="13.5" customHeight="1" x14ac:dyDescent="0.2">
      <c r="A47" s="61"/>
      <c r="B47" s="62"/>
      <c r="C47" s="62"/>
      <c r="D47" s="63"/>
      <c r="E47" s="64"/>
      <c r="F47" s="65"/>
      <c r="G47" s="66"/>
      <c r="H47" s="64"/>
      <c r="I47" s="66"/>
    </row>
    <row r="48" spans="1:10" ht="15" customHeight="1" x14ac:dyDescent="0.2">
      <c r="A48" s="263" t="s">
        <v>136</v>
      </c>
      <c r="B48" s="263"/>
      <c r="C48" s="263"/>
      <c r="D48" s="263"/>
      <c r="E48" s="318" t="str">
        <f>IF(E42="","",SUM(E41+E44+E45+E46))</f>
        <v/>
      </c>
      <c r="F48" s="319"/>
      <c r="G48" s="320"/>
      <c r="H48" s="435" t="str">
        <f>IF(H37=E48,"","←【確認】財源内訳の合計と整備費の合計が不一致")</f>
        <v/>
      </c>
      <c r="I48" s="436"/>
      <c r="J48" s="3" t="s">
        <v>191</v>
      </c>
    </row>
    <row r="49" spans="1:15" ht="13.5" customHeight="1" x14ac:dyDescent="0.2">
      <c r="A49" s="294" t="s">
        <v>277</v>
      </c>
      <c r="B49" s="295"/>
      <c r="C49" s="295"/>
      <c r="D49" s="295"/>
      <c r="E49" s="295"/>
      <c r="F49" s="295"/>
      <c r="G49" s="295"/>
      <c r="H49" s="306"/>
      <c r="I49" s="307"/>
      <c r="J49" s="3" t="s">
        <v>142</v>
      </c>
    </row>
    <row r="50" spans="1:15" ht="13.5" customHeight="1" x14ac:dyDescent="0.2">
      <c r="A50" s="292" t="s">
        <v>174</v>
      </c>
      <c r="B50" s="293"/>
      <c r="C50" s="293"/>
      <c r="D50" s="293"/>
      <c r="E50" s="293"/>
      <c r="F50" s="293"/>
      <c r="G50" s="293"/>
      <c r="H50" s="293"/>
      <c r="I50" s="293"/>
    </row>
    <row r="51" spans="1:15" x14ac:dyDescent="0.2">
      <c r="A51" s="426"/>
      <c r="B51" s="427"/>
      <c r="C51" s="427"/>
      <c r="D51" s="427"/>
      <c r="E51" s="427"/>
      <c r="F51" s="427"/>
      <c r="G51" s="427"/>
      <c r="H51" s="427"/>
      <c r="I51" s="428"/>
    </row>
    <row r="52" spans="1:15" x14ac:dyDescent="0.2">
      <c r="A52" s="429"/>
      <c r="B52" s="430"/>
      <c r="C52" s="430"/>
      <c r="D52" s="430"/>
      <c r="E52" s="430"/>
      <c r="F52" s="430"/>
      <c r="G52" s="430"/>
      <c r="H52" s="430"/>
      <c r="I52" s="431"/>
    </row>
    <row r="53" spans="1:15" x14ac:dyDescent="0.2">
      <c r="A53" s="429"/>
      <c r="B53" s="430"/>
      <c r="C53" s="430"/>
      <c r="D53" s="430"/>
      <c r="E53" s="430"/>
      <c r="F53" s="430"/>
      <c r="G53" s="430"/>
      <c r="H53" s="430"/>
      <c r="I53" s="431"/>
    </row>
    <row r="54" spans="1:15" x14ac:dyDescent="0.2">
      <c r="A54" s="432"/>
      <c r="B54" s="433"/>
      <c r="C54" s="433"/>
      <c r="D54" s="433"/>
      <c r="E54" s="433"/>
      <c r="F54" s="433"/>
      <c r="G54" s="433"/>
      <c r="H54" s="433"/>
      <c r="I54" s="434"/>
    </row>
    <row r="55" spans="1:15" ht="14.25" customHeight="1" x14ac:dyDescent="0.2">
      <c r="A55" s="321"/>
      <c r="B55" s="321"/>
      <c r="C55" s="321"/>
      <c r="D55" s="321"/>
      <c r="E55" s="317"/>
      <c r="F55" s="317"/>
      <c r="G55" s="317"/>
      <c r="H55" s="317"/>
      <c r="I55" s="317"/>
    </row>
    <row r="56" spans="1:15" x14ac:dyDescent="0.2">
      <c r="A56" s="130" t="s">
        <v>302</v>
      </c>
      <c r="B56" s="130"/>
      <c r="C56" s="130"/>
      <c r="D56" s="130"/>
      <c r="E56" s="130"/>
      <c r="F56" s="130"/>
      <c r="G56" s="130"/>
      <c r="H56" s="130"/>
      <c r="I56" s="130"/>
    </row>
    <row r="57" spans="1:15" ht="13.5" customHeight="1" x14ac:dyDescent="0.2">
      <c r="A57" s="134" t="s">
        <v>310</v>
      </c>
      <c r="B57" s="133"/>
      <c r="C57" s="133"/>
      <c r="D57" s="133"/>
      <c r="E57" s="133"/>
      <c r="F57" s="133"/>
      <c r="G57" s="133"/>
      <c r="H57" s="133"/>
      <c r="I57" s="133"/>
      <c r="J57" s="39"/>
      <c r="K57" s="39"/>
      <c r="L57" s="39"/>
      <c r="M57" s="39"/>
      <c r="N57" s="39"/>
      <c r="O57" s="39"/>
    </row>
  </sheetData>
  <mergeCells count="100">
    <mergeCell ref="A6:C6"/>
    <mergeCell ref="D6:G6"/>
    <mergeCell ref="H6:I6"/>
    <mergeCell ref="A7:C7"/>
    <mergeCell ref="D7:I7"/>
    <mergeCell ref="A2:I2"/>
    <mergeCell ref="A4:C4"/>
    <mergeCell ref="D4:I4"/>
    <mergeCell ref="A5:C5"/>
    <mergeCell ref="D5:G5"/>
    <mergeCell ref="H5:I5"/>
    <mergeCell ref="A8:C11"/>
    <mergeCell ref="D8:I8"/>
    <mergeCell ref="E9:G9"/>
    <mergeCell ref="D10:F10"/>
    <mergeCell ref="D11:F11"/>
    <mergeCell ref="B22:D22"/>
    <mergeCell ref="E22:F22"/>
    <mergeCell ref="A12:C12"/>
    <mergeCell ref="A13:I13"/>
    <mergeCell ref="B14:D14"/>
    <mergeCell ref="E14:F14"/>
    <mergeCell ref="E12:F12"/>
    <mergeCell ref="B15:D15"/>
    <mergeCell ref="E15:F15"/>
    <mergeCell ref="A16:A22"/>
    <mergeCell ref="B16:D16"/>
    <mergeCell ref="E16:F16"/>
    <mergeCell ref="B17:D17"/>
    <mergeCell ref="E17:F17"/>
    <mergeCell ref="B18:D18"/>
    <mergeCell ref="E18:F18"/>
    <mergeCell ref="B19:D19"/>
    <mergeCell ref="E19:F19"/>
    <mergeCell ref="B20:D20"/>
    <mergeCell ref="E20:F20"/>
    <mergeCell ref="B21:D21"/>
    <mergeCell ref="E21:F21"/>
    <mergeCell ref="A27:A33"/>
    <mergeCell ref="B27:D27"/>
    <mergeCell ref="E27:F27"/>
    <mergeCell ref="B28:D28"/>
    <mergeCell ref="E28:F28"/>
    <mergeCell ref="B29:D29"/>
    <mergeCell ref="E29:F29"/>
    <mergeCell ref="B30:D30"/>
    <mergeCell ref="E30:F30"/>
    <mergeCell ref="B31:D31"/>
    <mergeCell ref="E31:F31"/>
    <mergeCell ref="B32:D32"/>
    <mergeCell ref="E32:F32"/>
    <mergeCell ref="B33:D33"/>
    <mergeCell ref="E33:F33"/>
    <mergeCell ref="B25:D25"/>
    <mergeCell ref="E25:F25"/>
    <mergeCell ref="B26:D26"/>
    <mergeCell ref="E26:F26"/>
    <mergeCell ref="E23:F23"/>
    <mergeCell ref="E24:F24"/>
    <mergeCell ref="E34:F34"/>
    <mergeCell ref="E35:F35"/>
    <mergeCell ref="A37:D37"/>
    <mergeCell ref="E37:F37"/>
    <mergeCell ref="A38:I38"/>
    <mergeCell ref="A42:D42"/>
    <mergeCell ref="E42:G42"/>
    <mergeCell ref="H42:I42"/>
    <mergeCell ref="B36:D36"/>
    <mergeCell ref="E36:F36"/>
    <mergeCell ref="A39:D39"/>
    <mergeCell ref="E39:G39"/>
    <mergeCell ref="H39:I39"/>
    <mergeCell ref="A40:D40"/>
    <mergeCell ref="E40:G40"/>
    <mergeCell ref="H40:I40"/>
    <mergeCell ref="A41:D41"/>
    <mergeCell ref="E41:G41"/>
    <mergeCell ref="H41:I41"/>
    <mergeCell ref="A45:D45"/>
    <mergeCell ref="E45:G45"/>
    <mergeCell ref="H45:I45"/>
    <mergeCell ref="A46:D46"/>
    <mergeCell ref="A48:D48"/>
    <mergeCell ref="E48:G48"/>
    <mergeCell ref="H48:I48"/>
    <mergeCell ref="E46:G46"/>
    <mergeCell ref="H46:I46"/>
    <mergeCell ref="A43:D43"/>
    <mergeCell ref="E43:G43"/>
    <mergeCell ref="H43:I43"/>
    <mergeCell ref="A44:D44"/>
    <mergeCell ref="E44:G44"/>
    <mergeCell ref="H44:I44"/>
    <mergeCell ref="A49:G49"/>
    <mergeCell ref="H49:I49"/>
    <mergeCell ref="A50:I50"/>
    <mergeCell ref="A51:I54"/>
    <mergeCell ref="A55:D55"/>
    <mergeCell ref="E55:G55"/>
    <mergeCell ref="H55:I55"/>
  </mergeCells>
  <phoneticPr fontId="6"/>
  <dataValidations count="1">
    <dataValidation type="list" allowBlank="1" showInputMessage="1" showErrorMessage="1" sqref="H49" xr:uid="{00000000-0002-0000-0800-000000000000}">
      <formula1>"有,無"</formula1>
    </dataValidation>
  </dataValidations>
  <printOptions horizontalCentered="1"/>
  <pageMargins left="0.51181102362204722" right="0.51181102362204722" top="0.35433070866141736" bottom="0.35433070866141736" header="0.31496062992125984" footer="0.31496062992125984"/>
  <pageSetup paperSize="9" scale="98"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800-000001000000}">
          <x14:formula1>
            <xm:f>'管理用（このシートは削除しないでください）'!$F$3:$F$10</xm:f>
          </x14:formula1>
          <xm:sqref>E9:G9</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13</vt:i4>
      </vt:variant>
    </vt:vector>
  </HeadingPairs>
  <TitlesOfParts>
    <vt:vector size="27" baseType="lpstr">
      <vt:lpstr>第1号様式_補助金調書</vt:lpstr>
      <vt:lpstr>第2号様式_交付申請書</vt:lpstr>
      <vt:lpstr>第2号様式_別紙1 経費所要額調</vt:lpstr>
      <vt:lpstr>第2号様式_別紙2 事業計画書</vt:lpstr>
      <vt:lpstr>第3号様式_事業遂行状況報告書</vt:lpstr>
      <vt:lpstr>第3号様式_別表</vt:lpstr>
      <vt:lpstr>第4号様式_事業実績報告書</vt:lpstr>
      <vt:lpstr>第4号様式_別紙1 経費所要額精算書</vt:lpstr>
      <vt:lpstr>第4号様式_別紙2 事業実績報告書</vt:lpstr>
      <vt:lpstr>第5号様式_年度終了実績報告書</vt:lpstr>
      <vt:lpstr>第5号_別表</vt:lpstr>
      <vt:lpstr>第6号様式_消費税仕入控除（直接補助）</vt:lpstr>
      <vt:lpstr>第7号様式_消費税仕入控除（間接補助）</vt:lpstr>
      <vt:lpstr>管理用（このシートは削除しないでください）</vt:lpstr>
      <vt:lpstr>第1号様式_補助金調書!Print_Area</vt:lpstr>
      <vt:lpstr>第2号様式_交付申請書!Print_Area</vt:lpstr>
      <vt:lpstr>'第2号様式_別紙1 経費所要額調'!Print_Area</vt:lpstr>
      <vt:lpstr>'第2号様式_別紙2 事業計画書'!Print_Area</vt:lpstr>
      <vt:lpstr>第3号様式_事業遂行状況報告書!Print_Area</vt:lpstr>
      <vt:lpstr>第3号様式_別表!Print_Area</vt:lpstr>
      <vt:lpstr>第4号様式_事業実績報告書!Print_Area</vt:lpstr>
      <vt:lpstr>'第4号様式_別紙1 経費所要額精算書'!Print_Area</vt:lpstr>
      <vt:lpstr>'第4号様式_別紙2 事業実績報告書'!Print_Area</vt:lpstr>
      <vt:lpstr>第5号_別表!Print_Area</vt:lpstr>
      <vt:lpstr>第5号様式_年度終了実績報告書!Print_Area</vt:lpstr>
      <vt:lpstr>'第6号様式_消費税仕入控除（直接補助）'!Print_Area</vt:lpstr>
      <vt:lpstr>'第7号様式_消費税仕入控除（間接補助）'!Print_Area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石原 寛人(ishihara-hiroto)</dc:creator>
  <cp:lastModifiedBy>miki yumi</cp:lastModifiedBy>
  <cp:revision>2</cp:revision>
  <cp:lastPrinted>2025-09-22T09:11:40Z</cp:lastPrinted>
  <dcterms:created xsi:type="dcterms:W3CDTF">2017-10-26T07:12:00Z</dcterms:created>
  <dcterms:modified xsi:type="dcterms:W3CDTF">2026-09-09T10:04:55Z</dcterms:modified>
</cp:coreProperties>
</file>