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水道課\水道ハードディスク\G公営企業に係る経営比較分析表の分析等\令和７年度（令和６年度分）\"/>
    </mc:Choice>
  </mc:AlternateContent>
  <xr:revisionPtr revIDLastSave="0" documentId="13_ncr:1_{B53A768B-A670-4B43-8DC5-3F3CAD358BD5}" xr6:coauthVersionLast="47" xr6:coauthVersionMax="47" xr10:uidLastSave="{00000000-0000-0000-0000-000000000000}"/>
  <workbookProtection workbookAlgorithmName="SHA-512" workbookHashValue="NZUm16Y/1rj7Lp3aYw1hTL6FnvqYC91Shql7xDKxOxRft70QjigfAIZ3OZ7WHxnrY852c2Fqelg9QDiU/pXH1A==" workbookSaltValue="rIWT1IlSgz19U1TYf6pWqQ==" workbookSpinCount="100000" lockStructure="1"/>
  <bookViews>
    <workbookView xWindow="-120" yWindow="-120" windowWidth="20730" windowHeight="110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W10" i="4" s="1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H85" i="4"/>
  <c r="G85" i="4"/>
  <c r="F85" i="4"/>
  <c r="BB10" i="4"/>
  <c r="AT10" i="4"/>
  <c r="AL10" i="4"/>
  <c r="P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<sst xmlns="http://schemas.openxmlformats.org/spreadsheetml/2006/main" count="228" uniqueCount="112">
  <si>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</si>
  <si>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</si>
  <si>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</si>
  <si>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</si>
  <si>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</si>
  <si>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</si>
  <si>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</si>
  <si>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</si>
  <si>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</si>
  <si>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</si>
  <si>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</si>
  <si>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</si>
  <si>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</si>
  <si>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</si>
  <si>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</si>
  <si>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</si>
  <si>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</si>
  <si>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</si>
  <si>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</si>
  <si>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</si>
  <si>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</si>
  <si>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</si>
  <si>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</si>
  <si>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</si>
  <si>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</si>
  <si>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</si>
  <si>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</si>
  <si>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</si>
  <si>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</si>
  <si>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</si>
  <si>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</si>
  <si>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</si>
  <si>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</si>
  <si>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</si>
  <si>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</si>
  <si>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</si>
  <si>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</si>
  <si>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</si>
  <si>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</si>
  <si>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</si>
  <si>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</si>
  <si>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</si>
  <si>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</si>
  <si>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</si>
  <si>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</si>
  <si>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</si>
  <si>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</si>
  <si>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</si>
  <si>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</si>
  <si>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</si>
  <si>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</si>
  <si>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</si>
  <si>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</si>
  <si>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</si>
  <si>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</si>
  <si>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</si>
  <si>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</si>
  <si>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</si>
  <si>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</si>
  <si>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</si>
  <si>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</si>
  <si>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</si>
  <si>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</si>
  <si>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</si>
  <si>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</si>
  <si>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</si>
  <si>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</si>
  <si>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</si>
  <si>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</si>
  <si>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</si>
  <si>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</si>
  <si>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</si>
  <si>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</si>
  <si>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</si>
  <si>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</si>
  <si>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</si>
  <si>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</si>
  <si>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</si>
  <si>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</si>
  <si>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</si>
  <si>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</si>
  <si>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</si>
  <si>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</si>
  <si>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</si>
  <si>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</si>
  <si>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</si>
  <si>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</si>
  <si>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</si>
  <si>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</si>
  <si>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</si>
  <si>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</si>
  <si>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</si>
  <si>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</si>
  <si>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牟岐町</t>
  </si>
  <si>
    <t>法適用</t>
  </si>
  <si>
    <t>水道事業</t>
  </si>
  <si>
    <t>簡易水道事業</t>
  </si>
  <si>
    <t>C3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</si>
  <si>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</si>
  <si>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</si>
  <si>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</si>
  <si>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</si>
  <si>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</si>
  <si>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</si>
  <si>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</si>
  <si>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</si>
  <si>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</si>
  <si>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</si>
  <si>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</si>
  <si>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・有形固定資産減価償却率が高い数値となって
　いることから施設の老朽化が進んでいます。
　また、管路更新率が類似団体平均値と比べ
　低いので、経常状況を精査吟味しながら、
　順次更新を図っていく。</t>
    <phoneticPr fontId="4"/>
  </si>
  <si>
    <t>・人口減による料金収入の減少が見込まれるため
　有利な補助金・企業債を活用し施設の統廃合等
  を検討をする。
　また、ライフラインを基盤強化し、経営基盤に
　ついてもさらなる強化を図っていく。
・水道の安定供給を維持するため経営の健全化、
  効率性を図っていきます。さらに自然災害に対す
  る施設の耐震化を順次計画を立てて実施し、将来    
  を見据えた経営を展開していきます。</t>
    <phoneticPr fontId="4"/>
  </si>
  <si>
    <t>・経常収支比率が100％を超え、単年度の収支の
　黒字を維持しており、経営は健全な状況である。   
  一方で、人口減少により、収益性が厳しくなる
  ことが想定される。
・料金回収率の高い数値を維持し、
　かつ給水原価を抑えないといけない。
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</si>
</sst>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2-47AA-BA83-5C445FD5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1.1499999999999999</c:v>
                </c:pt>
                <c:pt idx="1">
                  <c:v>0.28999999999999998</c:v>
                </c:pt>
                <c:pt idx="2">
                  <c:v>0.39</c:v>
                </c:pt>
                <c:pt idx="3">
                  <c:v>0.49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2-47AA-BA83-5C445FD5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58.73</c:v>
                </c:pt>
                <c:pt idx="1">
                  <c:v>56.24</c:v>
                </c:pt>
                <c:pt idx="2">
                  <c:v>54.27</c:v>
                </c:pt>
                <c:pt idx="3">
                  <c:v>51.41</c:v>
                </c:pt>
                <c:pt idx="4">
                  <c:v>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1-405B-9CA0-23F31ACE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48.86</c:v>
                </c:pt>
                <c:pt idx="1">
                  <c:v>49</c:v>
                </c:pt>
                <c:pt idx="2">
                  <c:v>50.07</c:v>
                </c:pt>
                <c:pt idx="3">
                  <c:v>53.4</c:v>
                </c:pt>
                <c:pt idx="4">
                  <c:v>54.69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05B-9CA0-23F31ACE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90.2</c:v>
                </c:pt>
                <c:pt idx="1">
                  <c:v>90.1</c:v>
                </c:pt>
                <c:pt idx="2">
                  <c:v>90</c:v>
                </c:pt>
                <c:pt idx="3">
                  <c:v>90</c:v>
                </c:pt>
                <c:pt idx="4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7-4378-A776-8B372A9A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76.48</c:v>
                </c:pt>
                <c:pt idx="1">
                  <c:v>75.64</c:v>
                </c:pt>
                <c:pt idx="2">
                  <c:v>75.7</c:v>
                </c:pt>
                <c:pt idx="3">
                  <c:v>72.53</c:v>
                </c:pt>
                <c:pt idx="4">
                  <c:v>71.44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378-A776-8B372A9A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97.45</c:v>
                </c:pt>
                <c:pt idx="2">
                  <c:v>100.6</c:v>
                </c:pt>
                <c:pt idx="3">
                  <c:v>104.5</c:v>
                </c:pt>
                <c:pt idx="4">
                  <c:v>102.28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B-4C67-A954-C3768423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103.82</c:v>
                </c:pt>
                <c:pt idx="1">
                  <c:v>105.75</c:v>
                </c:pt>
                <c:pt idx="2">
                  <c:v>105.52</c:v>
                </c:pt>
                <c:pt idx="3">
                  <c:v>103.1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B-4C67-A954-C3768423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59.88</c:v>
                </c:pt>
                <c:pt idx="1">
                  <c:v>61.9</c:v>
                </c:pt>
                <c:pt idx="2">
                  <c:v>53.73</c:v>
                </c:pt>
                <c:pt idx="3">
                  <c:v>55.52</c:v>
                </c:pt>
                <c:pt idx="4">
                  <c:v>56.55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7-4799-B3C7-FC6DDB45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39.409999999999997</c:v>
                </c:pt>
                <c:pt idx="1">
                  <c:v>41.18</c:v>
                </c:pt>
                <c:pt idx="2">
                  <c:v>42.98</c:v>
                </c:pt>
                <c:pt idx="3">
                  <c:v>40.46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7-4799-B3C7-FC6DDB45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B-43D7-900E-4857D1F1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20.97</c:v>
                </c:pt>
                <c:pt idx="1">
                  <c:v>21.65</c:v>
                </c:pt>
                <c:pt idx="2">
                  <c:v>23.24</c:v>
                </c:pt>
                <c:pt idx="3">
                  <c:v>22.77</c:v>
                </c:pt>
                <c:pt idx="4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B-43D7-900E-4857D1F1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FD3-81C6-9913B7E4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31.54</c:v>
                </c:pt>
                <c:pt idx="1">
                  <c:v>31.15</c:v>
                </c:pt>
                <c:pt idx="2">
                  <c:v>30.01</c:v>
                </c:pt>
                <c:pt idx="3">
                  <c:v>27.32</c:v>
                </c:pt>
                <c:pt idx="4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9-4FD3-81C6-9913B7E4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734.02</c:v>
                </c:pt>
                <c:pt idx="1">
                  <c:v>640.34</c:v>
                </c:pt>
                <c:pt idx="2">
                  <c:v>717.32</c:v>
                </c:pt>
                <c:pt idx="3">
                  <c:v>639.87</c:v>
                </c:pt>
                <c:pt idx="4">
                  <c:v>882.57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4-4B47-981B-A74FCF20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302.22000000000003</c:v>
                </c:pt>
                <c:pt idx="1">
                  <c:v>263.45</c:v>
                </c:pt>
                <c:pt idx="2">
                  <c:v>249.43</c:v>
                </c:pt>
                <c:pt idx="3">
                  <c:v>217.55</c:v>
                </c:pt>
                <c:pt idx="4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B47-981B-A74FCF20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526.41</c:v>
                </c:pt>
                <c:pt idx="1">
                  <c:v>553.1</c:v>
                </c:pt>
                <c:pt idx="2">
                  <c:v>770.38</c:v>
                </c:pt>
                <c:pt idx="3">
                  <c:v>700.35</c:v>
                </c:pt>
                <c:pt idx="4">
                  <c:v>704.65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5-436A-89A4-47F6538C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970.36</c:v>
                </c:pt>
                <c:pt idx="1">
                  <c:v>940.22</c:v>
                </c:pt>
                <c:pt idx="2">
                  <c:v>922.05</c:v>
                </c:pt>
                <c:pt idx="3">
                  <c:v>916.17</c:v>
                </c:pt>
                <c:pt idx="4">
                  <c:v>958.97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5-436A-89A4-47F6538C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93.23</c:v>
                </c:pt>
                <c:pt idx="1">
                  <c:v>90.95</c:v>
                </c:pt>
                <c:pt idx="2">
                  <c:v>97.93</c:v>
                </c:pt>
                <c:pt idx="3">
                  <c:v>100.82</c:v>
                </c:pt>
                <c:pt idx="4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6F-B523-48FDC397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64.52</c:v>
                </c:pt>
                <c:pt idx="1">
                  <c:v>66.8</c:v>
                </c:pt>
                <c:pt idx="2">
                  <c:v>64.39</c:v>
                </c:pt>
                <c:pt idx="3">
                  <c:v>63.95</c:v>
                </c:pt>
                <c:pt idx="4">
                  <c:v>61.25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E-456F-B523-48FDC397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185.55</c:v>
                </c:pt>
                <c:pt idx="1">
                  <c:v>190.79</c:v>
                </c:pt>
                <c:pt idx="2">
                  <c:v>207.15</c:v>
                </c:pt>
                <c:pt idx="3">
                  <c:v>215.44</c:v>
                </c:pt>
                <c:pt idx="4">
                  <c:v>222.14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8-4335-8D0A-8772FC96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270.68</c:v>
                </c:pt>
                <c:pt idx="1">
                  <c:v>268.88</c:v>
                </c:pt>
                <c:pt idx="2">
                  <c:v>258.89999999999998</c:v>
                </c:pt>
                <c:pt idx="3">
                  <c:v>263.56</c:v>
                </c:pt>
                <c:pt idx="4">
                  <c:v>279.83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8-4335-8D0A-8772FC96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F7" zoomScaleNormal="100" workbookViewId="0">
      <selection activeCell="BI12" sqref="BI1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徳島県　牟岐町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C3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3424</v>
      </c>
      <c r="AM8" s="65"/>
      <c r="AN8" s="65"/>
      <c r="AO8" s="65"/>
      <c r="AP8" s="65"/>
      <c r="AQ8" s="65"/>
      <c r="AR8" s="65"/>
      <c r="AS8" s="65"/>
      <c r="AT8" s="36">
        <f>データ!$S$6</f>
        <v>56.62</v>
      </c>
      <c r="AU8" s="37"/>
      <c r="AV8" s="37"/>
      <c r="AW8" s="37"/>
      <c r="AX8" s="37"/>
      <c r="AY8" s="37"/>
      <c r="AZ8" s="37"/>
      <c r="BA8" s="37"/>
      <c r="BB8" s="54">
        <f>データ!$T$6</f>
        <v>60.47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63.66</v>
      </c>
      <c r="J10" s="37"/>
      <c r="K10" s="37"/>
      <c r="L10" s="37"/>
      <c r="M10" s="37"/>
      <c r="N10" s="37"/>
      <c r="O10" s="64"/>
      <c r="P10" s="54">
        <f>データ!$P$6</f>
        <v>94.21</v>
      </c>
      <c r="Q10" s="54"/>
      <c r="R10" s="54"/>
      <c r="S10" s="54"/>
      <c r="T10" s="54"/>
      <c r="U10" s="54"/>
      <c r="V10" s="54"/>
      <c r="W10" s="65">
        <f>データ!$Q$6</f>
        <v>3740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3187</v>
      </c>
      <c r="AM10" s="65"/>
      <c r="AN10" s="65"/>
      <c r="AO10" s="65"/>
      <c r="AP10" s="65"/>
      <c r="AQ10" s="65"/>
      <c r="AR10" s="65"/>
      <c r="AS10" s="65"/>
      <c r="AT10" s="36">
        <f>データ!$V$6</f>
        <v>16.75</v>
      </c>
      <c r="AU10" s="37"/>
      <c r="AV10" s="37"/>
      <c r="AW10" s="37"/>
      <c r="AX10" s="37"/>
      <c r="AY10" s="37"/>
      <c r="AZ10" s="37"/>
      <c r="BA10" s="37"/>
      <c r="BB10" s="54">
        <f>データ!$W$6</f>
        <v>190.27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110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Nv6oAWAX+770e+QHQUKix5K5MAWydbIhE2DgRGi6sMpESP/R2vCo9IWc2YSY7cx0BiXfgaHcg/Mh4RmMLqWbGA==" saltValue="m2PvEhSipUydLlTqk7qPa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363839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徳島県　牟岐町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C3</v>
      </c>
      <c r="M6" s="20" t="str">
        <f t="shared" si="3"/>
        <v>非設置</v>
      </c>
      <c r="N6" s="21" t="str">
        <f t="shared" si="3"/>
        <v>-</v>
      </c>
      <c r="O6" s="21">
        <f t="shared" si="3"/>
        <v>63.66</v>
      </c>
      <c r="P6" s="21">
        <f t="shared" si="3"/>
        <v>94.21</v>
      </c>
      <c r="Q6" s="21">
        <f t="shared" si="3"/>
        <v>3740</v>
      </c>
      <c r="R6" s="21">
        <f t="shared" si="3"/>
        <v>3424</v>
      </c>
      <c r="S6" s="21">
        <f t="shared" si="3"/>
        <v>56.62</v>
      </c>
      <c r="T6" s="21">
        <f t="shared" si="3"/>
        <v>60.47</v>
      </c>
      <c r="U6" s="21">
        <f t="shared" si="3"/>
        <v>3187</v>
      </c>
      <c r="V6" s="21">
        <f t="shared" si="3"/>
        <v>16.75</v>
      </c>
      <c r="W6" s="21">
        <f t="shared" si="3"/>
        <v>190.27</v>
      </c>
      <c r="X6" s="22">
        <f>IF(X7="",NA(),X7)</f>
        <v>100</v>
      </c>
      <c r="Y6" s="22">
        <f t="shared" ref="Y6:AG6" si="4">IF(Y7="",NA(),Y7)</f>
        <v>97.45</v>
      </c>
      <c r="Z6" s="22">
        <f t="shared" si="4"/>
        <v>100.6</v>
      </c>
      <c r="AA6" s="22">
        <f t="shared" si="4"/>
        <v>104.5</v>
      </c>
      <c r="AB6" s="22">
        <f t="shared" si="4"/>
        <v>102.28</v>
      </c>
      <c r="AC6" s="22">
        <f t="shared" si="4"/>
        <v>103.82</v>
      </c>
      <c r="AD6" s="22">
        <f t="shared" si="4"/>
        <v>105.75</v>
      </c>
      <c r="AE6" s="22">
        <f t="shared" si="4"/>
        <v>105.52</v>
      </c>
      <c r="AF6" s="22">
        <f t="shared" si="4"/>
        <v>103.1</v>
      </c>
      <c r="AG6" s="22">
        <f t="shared" si="4"/>
        <v>101.77</v>
      </c>
      <c r="AH6" s="21" t="str">
        <f>IF(AH7="","",IF(AH7="-","【-】","【"&amp;SUBSTITUTE(TEXT(AH7,"#,##0.00"),"-","△")&amp;"】"))</f>
        <v>【102.02】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31.54</v>
      </c>
      <c r="AO6" s="22">
        <f t="shared" si="5"/>
        <v>31.15</v>
      </c>
      <c r="AP6" s="22">
        <f t="shared" si="5"/>
        <v>30.01</v>
      </c>
      <c r="AQ6" s="22">
        <f t="shared" si="5"/>
        <v>27.32</v>
      </c>
      <c r="AR6" s="22">
        <f t="shared" si="5"/>
        <v>16.12</v>
      </c>
      <c r="AS6" s="21" t="str">
        <f>IF(AS7="","",IF(AS7="-","【-】","【"&amp;SUBSTITUTE(TEXT(AS7,"#,##0.00"),"-","△")&amp;"】"))</f>
        <v>【26.96】</v>
      </c>
      <c r="AT6" s="22">
        <f>IF(AT7="",NA(),AT7)</f>
        <v>734.02</v>
      </c>
      <c r="AU6" s="22">
        <f t="shared" ref="AU6:BC6" si="6">IF(AU7="",NA(),AU7)</f>
        <v>640.34</v>
      </c>
      <c r="AV6" s="22">
        <f t="shared" si="6"/>
        <v>717.32</v>
      </c>
      <c r="AW6" s="22">
        <f t="shared" si="6"/>
        <v>639.87</v>
      </c>
      <c r="AX6" s="22">
        <f t="shared" si="6"/>
        <v>882.57</v>
      </c>
      <c r="AY6" s="22">
        <f t="shared" si="6"/>
        <v>302.22000000000003</v>
      </c>
      <c r="AZ6" s="22">
        <f t="shared" si="6"/>
        <v>263.45</v>
      </c>
      <c r="BA6" s="22">
        <f t="shared" si="6"/>
        <v>249.43</v>
      </c>
      <c r="BB6" s="22">
        <f t="shared" si="6"/>
        <v>217.55</v>
      </c>
      <c r="BC6" s="22">
        <f t="shared" si="6"/>
        <v>157.71</v>
      </c>
      <c r="BD6" s="21" t="str">
        <f>IF(BD7="","",IF(BD7="-","【-】","【"&amp;SUBSTITUTE(TEXT(BD7,"#,##0.00"),"-","△")&amp;"】"))</f>
        <v>【142.39】</v>
      </c>
      <c r="BE6" s="22">
        <f>IF(BE7="",NA(),BE7)</f>
        <v>526.41</v>
      </c>
      <c r="BF6" s="22">
        <f t="shared" ref="BF6:BN6" si="7">IF(BF7="",NA(),BF7)</f>
        <v>553.1</v>
      </c>
      <c r="BG6" s="22">
        <f t="shared" si="7"/>
        <v>770.38</v>
      </c>
      <c r="BH6" s="22">
        <f t="shared" si="7"/>
        <v>700.35</v>
      </c>
      <c r="BI6" s="22">
        <f t="shared" si="7"/>
        <v>704.65</v>
      </c>
      <c r="BJ6" s="22">
        <f t="shared" si="7"/>
        <v>970.36</v>
      </c>
      <c r="BK6" s="22">
        <f t="shared" si="7"/>
        <v>940.22</v>
      </c>
      <c r="BL6" s="22">
        <f t="shared" si="7"/>
        <v>922.05</v>
      </c>
      <c r="BM6" s="22">
        <f t="shared" si="7"/>
        <v>916.17</v>
      </c>
      <c r="BN6" s="22">
        <f t="shared" si="7"/>
        <v>958.97</v>
      </c>
      <c r="BO6" s="21" t="str">
        <f>IF(BO7="","",IF(BO7="-","【-】","【"&amp;SUBSTITUTE(TEXT(BO7,"#,##0.00"),"-","△")&amp;"】"))</f>
        <v>【1,043.36】</v>
      </c>
      <c r="BP6" s="22">
        <f>IF(BP7="",NA(),BP7)</f>
        <v>93.23</v>
      </c>
      <c r="BQ6" s="22">
        <f t="shared" ref="BQ6:BY6" si="8">IF(BQ7="",NA(),BQ7)</f>
        <v>90.95</v>
      </c>
      <c r="BR6" s="22">
        <f t="shared" si="8"/>
        <v>97.93</v>
      </c>
      <c r="BS6" s="22">
        <f t="shared" si="8"/>
        <v>100.82</v>
      </c>
      <c r="BT6" s="22">
        <f t="shared" si="8"/>
        <v>98.5</v>
      </c>
      <c r="BU6" s="22">
        <f t="shared" si="8"/>
        <v>64.52</v>
      </c>
      <c r="BV6" s="22">
        <f t="shared" si="8"/>
        <v>66.8</v>
      </c>
      <c r="BW6" s="22">
        <f t="shared" si="8"/>
        <v>64.39</v>
      </c>
      <c r="BX6" s="22">
        <f t="shared" si="8"/>
        <v>63.95</v>
      </c>
      <c r="BY6" s="22">
        <f t="shared" si="8"/>
        <v>61.25</v>
      </c>
      <c r="BZ6" s="21" t="str">
        <f>IF(BZ7="","",IF(BZ7="-","【-】","【"&amp;SUBSTITUTE(TEXT(BZ7,"#,##0.00"),"-","△")&amp;"】"))</f>
        <v>【56.19】</v>
      </c>
      <c r="CA6" s="22">
        <f>IF(CA7="",NA(),CA7)</f>
        <v>185.55</v>
      </c>
      <c r="CB6" s="22">
        <f t="shared" ref="CB6:CJ6" si="9">IF(CB7="",NA(),CB7)</f>
        <v>190.79</v>
      </c>
      <c r="CC6" s="22">
        <f t="shared" si="9"/>
        <v>207.15</v>
      </c>
      <c r="CD6" s="22">
        <f t="shared" si="9"/>
        <v>215.44</v>
      </c>
      <c r="CE6" s="22">
        <f t="shared" si="9"/>
        <v>222.14</v>
      </c>
      <c r="CF6" s="22">
        <f t="shared" si="9"/>
        <v>270.68</v>
      </c>
      <c r="CG6" s="22">
        <f t="shared" si="9"/>
        <v>268.88</v>
      </c>
      <c r="CH6" s="22">
        <f t="shared" si="9"/>
        <v>258.89999999999998</v>
      </c>
      <c r="CI6" s="22">
        <f t="shared" si="9"/>
        <v>263.56</v>
      </c>
      <c r="CJ6" s="22">
        <f t="shared" si="9"/>
        <v>279.83</v>
      </c>
      <c r="CK6" s="21" t="str">
        <f>IF(CK7="","",IF(CK7="-","【-】","【"&amp;SUBSTITUTE(TEXT(CK7,"#,##0.00"),"-","△")&amp;"】"))</f>
        <v>【285.60】</v>
      </c>
      <c r="CL6" s="22">
        <f>IF(CL7="",NA(),CL7)</f>
        <v>58.73</v>
      </c>
      <c r="CM6" s="22">
        <f t="shared" ref="CM6:CU6" si="10">IF(CM7="",NA(),CM7)</f>
        <v>56.24</v>
      </c>
      <c r="CN6" s="22">
        <f t="shared" si="10"/>
        <v>54.27</v>
      </c>
      <c r="CO6" s="22">
        <f t="shared" si="10"/>
        <v>51.41</v>
      </c>
      <c r="CP6" s="22">
        <f t="shared" si="10"/>
        <v>51.12</v>
      </c>
      <c r="CQ6" s="22">
        <f t="shared" si="10"/>
        <v>48.86</v>
      </c>
      <c r="CR6" s="22">
        <f t="shared" si="10"/>
        <v>49</v>
      </c>
      <c r="CS6" s="22">
        <f t="shared" si="10"/>
        <v>50.07</v>
      </c>
      <c r="CT6" s="22">
        <f t="shared" si="10"/>
        <v>53.4</v>
      </c>
      <c r="CU6" s="22">
        <f t="shared" si="10"/>
        <v>54.69</v>
      </c>
      <c r="CV6" s="21" t="str">
        <f>IF(CV7="","",IF(CV7="-","【-】","【"&amp;SUBSTITUTE(TEXT(CV7,"#,##0.00"),"-","△")&amp;"】"))</f>
        <v>【48.33】</v>
      </c>
      <c r="CW6" s="22">
        <f>IF(CW7="",NA(),CW7)</f>
        <v>90.2</v>
      </c>
      <c r="CX6" s="22">
        <f t="shared" ref="CX6:DF6" si="11">IF(CX7="",NA(),CX7)</f>
        <v>90.1</v>
      </c>
      <c r="CY6" s="22">
        <f t="shared" si="11"/>
        <v>90</v>
      </c>
      <c r="CZ6" s="22">
        <f t="shared" si="11"/>
        <v>90</v>
      </c>
      <c r="DA6" s="22">
        <f t="shared" si="11"/>
        <v>89.5</v>
      </c>
      <c r="DB6" s="22">
        <f t="shared" si="11"/>
        <v>76.48</v>
      </c>
      <c r="DC6" s="22">
        <f t="shared" si="11"/>
        <v>75.64</v>
      </c>
      <c r="DD6" s="22">
        <f t="shared" si="11"/>
        <v>75.7</v>
      </c>
      <c r="DE6" s="22">
        <f t="shared" si="11"/>
        <v>72.53</v>
      </c>
      <c r="DF6" s="22">
        <f t="shared" si="11"/>
        <v>71.44</v>
      </c>
      <c r="DG6" s="21" t="str">
        <f>IF(DG7="","",IF(DG7="-","【-】","【"&amp;SUBSTITUTE(TEXT(DG7,"#,##0.00"),"-","△")&amp;"】"))</f>
        <v>【70.34】</v>
      </c>
      <c r="DH6" s="22">
        <f>IF(DH7="",NA(),DH7)</f>
        <v>59.88</v>
      </c>
      <c r="DI6" s="22">
        <f t="shared" ref="DI6:DQ6" si="12">IF(DI7="",NA(),DI7)</f>
        <v>61.9</v>
      </c>
      <c r="DJ6" s="22">
        <f t="shared" si="12"/>
        <v>53.73</v>
      </c>
      <c r="DK6" s="22">
        <f t="shared" si="12"/>
        <v>55.52</v>
      </c>
      <c r="DL6" s="22">
        <f t="shared" si="12"/>
        <v>56.55</v>
      </c>
      <c r="DM6" s="22">
        <f t="shared" si="12"/>
        <v>39.409999999999997</v>
      </c>
      <c r="DN6" s="22">
        <f t="shared" si="12"/>
        <v>41.18</v>
      </c>
      <c r="DO6" s="22">
        <f t="shared" si="12"/>
        <v>42.98</v>
      </c>
      <c r="DP6" s="22">
        <f t="shared" si="12"/>
        <v>40.46</v>
      </c>
      <c r="DQ6" s="22">
        <f t="shared" si="12"/>
        <v>37.1</v>
      </c>
      <c r="DR6" s="21" t="str">
        <f>IF(DR7="","",IF(DR7="-","【-】","【"&amp;SUBSTITUTE(TEXT(DR7,"#,##0.00"),"-","△")&amp;"】"))</f>
        <v>【35.50】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20.97</v>
      </c>
      <c r="DY6" s="22">
        <f t="shared" si="13"/>
        <v>21.65</v>
      </c>
      <c r="DZ6" s="22">
        <f t="shared" si="13"/>
        <v>23.24</v>
      </c>
      <c r="EA6" s="22">
        <f t="shared" si="13"/>
        <v>22.77</v>
      </c>
      <c r="EB6" s="22">
        <f t="shared" si="13"/>
        <v>18.22</v>
      </c>
      <c r="EC6" s="21" t="str">
        <f>IF(EC7="","",IF(EC7="-","【-】","【"&amp;SUBSTITUTE(TEXT(EC7,"#,##0.00"),"-","△")&amp;"】"))</f>
        <v>【16.16】</v>
      </c>
      <c r="ED6" s="22">
        <f>IF(ED7="",NA(),ED7)</f>
        <v>0.34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1.1499999999999999</v>
      </c>
      <c r="EJ6" s="22">
        <f t="shared" si="14"/>
        <v>0.28999999999999998</v>
      </c>
      <c r="EK6" s="22">
        <f t="shared" si="14"/>
        <v>0.39</v>
      </c>
      <c r="EL6" s="22">
        <f t="shared" si="14"/>
        <v>0.49</v>
      </c>
      <c r="EM6" s="22">
        <f t="shared" si="14"/>
        <v>0.32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363839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63.66</v>
      </c>
      <c r="P7" s="25">
        <v>94.21</v>
      </c>
      <c r="Q7" s="25">
        <v>3740</v>
      </c>
      <c r="R7" s="25">
        <v>3424</v>
      </c>
      <c r="S7" s="25">
        <v>56.62</v>
      </c>
      <c r="T7" s="25">
        <v>60.47</v>
      </c>
      <c r="U7" s="25">
        <v>3187</v>
      </c>
      <c r="V7" s="25">
        <v>16.75</v>
      </c>
      <c r="W7" s="25">
        <v>190.27</v>
      </c>
      <c r="X7" s="25">
        <v>100</v>
      </c>
      <c r="Y7" s="25">
        <v>97.45</v>
      </c>
      <c r="Z7" s="25">
        <v>100.6</v>
      </c>
      <c r="AA7" s="25">
        <v>104.5</v>
      </c>
      <c r="AB7" s="25">
        <v>102.28</v>
      </c>
      <c r="AC7" s="25">
        <v>103.82</v>
      </c>
      <c r="AD7" s="25">
        <v>105.75</v>
      </c>
      <c r="AE7" s="25">
        <v>105.52</v>
      </c>
      <c r="AF7" s="25">
        <v>103.1</v>
      </c>
      <c r="AG7" s="25">
        <v>101.77</v>
      </c>
      <c r="AH7" s="25">
        <v>102.02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31.54</v>
      </c>
      <c r="AO7" s="25">
        <v>31.15</v>
      </c>
      <c r="AP7" s="25">
        <v>30.01</v>
      </c>
      <c r="AQ7" s="25">
        <v>27.32</v>
      </c>
      <c r="AR7" s="25">
        <v>16.12</v>
      </c>
      <c r="AS7" s="25">
        <v>26.96</v>
      </c>
      <c r="AT7" s="25">
        <v>734.02</v>
      </c>
      <c r="AU7" s="25">
        <v>640.34</v>
      </c>
      <c r="AV7" s="25">
        <v>717.32</v>
      </c>
      <c r="AW7" s="25">
        <v>639.87</v>
      </c>
      <c r="AX7" s="25">
        <v>882.57</v>
      </c>
      <c r="AY7" s="25">
        <v>302.22000000000003</v>
      </c>
      <c r="AZ7" s="25">
        <v>263.45</v>
      </c>
      <c r="BA7" s="25">
        <v>249.43</v>
      </c>
      <c r="BB7" s="25">
        <v>217.55</v>
      </c>
      <c r="BC7" s="25">
        <v>157.71</v>
      </c>
      <c r="BD7" s="25">
        <v>142.38999999999999</v>
      </c>
      <c r="BE7" s="25">
        <v>526.41</v>
      </c>
      <c r="BF7" s="25">
        <v>553.1</v>
      </c>
      <c r="BG7" s="25">
        <v>770.38</v>
      </c>
      <c r="BH7" s="25">
        <v>700.35</v>
      </c>
      <c r="BI7" s="25">
        <v>704.65</v>
      </c>
      <c r="BJ7" s="25">
        <v>970.36</v>
      </c>
      <c r="BK7" s="25">
        <v>940.22</v>
      </c>
      <c r="BL7" s="25">
        <v>922.05</v>
      </c>
      <c r="BM7" s="25">
        <v>916.17</v>
      </c>
      <c r="BN7" s="25">
        <v>958.97</v>
      </c>
      <c r="BO7" s="25">
        <v>1043.3599999999999</v>
      </c>
      <c r="BP7" s="25">
        <v>93.23</v>
      </c>
      <c r="BQ7" s="25">
        <v>90.95</v>
      </c>
      <c r="BR7" s="25">
        <v>97.93</v>
      </c>
      <c r="BS7" s="25">
        <v>100.82</v>
      </c>
      <c r="BT7" s="25">
        <v>98.5</v>
      </c>
      <c r="BU7" s="25">
        <v>64.52</v>
      </c>
      <c r="BV7" s="25">
        <v>66.8</v>
      </c>
      <c r="BW7" s="25">
        <v>64.39</v>
      </c>
      <c r="BX7" s="25">
        <v>63.95</v>
      </c>
      <c r="BY7" s="25">
        <v>61.25</v>
      </c>
      <c r="BZ7" s="25">
        <v>56.19</v>
      </c>
      <c r="CA7" s="25">
        <v>185.55</v>
      </c>
      <c r="CB7" s="25">
        <v>190.79</v>
      </c>
      <c r="CC7" s="25">
        <v>207.15</v>
      </c>
      <c r="CD7" s="25">
        <v>215.44</v>
      </c>
      <c r="CE7" s="25">
        <v>222.14</v>
      </c>
      <c r="CF7" s="25">
        <v>270.68</v>
      </c>
      <c r="CG7" s="25">
        <v>268.88</v>
      </c>
      <c r="CH7" s="25">
        <v>258.89999999999998</v>
      </c>
      <c r="CI7" s="25">
        <v>263.56</v>
      </c>
      <c r="CJ7" s="25">
        <v>279.83</v>
      </c>
      <c r="CK7" s="25">
        <v>285.60000000000002</v>
      </c>
      <c r="CL7" s="25">
        <v>58.73</v>
      </c>
      <c r="CM7" s="25">
        <v>56.24</v>
      </c>
      <c r="CN7" s="25">
        <v>54.27</v>
      </c>
      <c r="CO7" s="25">
        <v>51.41</v>
      </c>
      <c r="CP7" s="25">
        <v>51.12</v>
      </c>
      <c r="CQ7" s="25">
        <v>48.86</v>
      </c>
      <c r="CR7" s="25">
        <v>49</v>
      </c>
      <c r="CS7" s="25">
        <v>50.07</v>
      </c>
      <c r="CT7" s="25">
        <v>53.4</v>
      </c>
      <c r="CU7" s="25">
        <v>54.69</v>
      </c>
      <c r="CV7" s="25">
        <v>48.33</v>
      </c>
      <c r="CW7" s="25">
        <v>90.2</v>
      </c>
      <c r="CX7" s="25">
        <v>90.1</v>
      </c>
      <c r="CY7" s="25">
        <v>90</v>
      </c>
      <c r="CZ7" s="25">
        <v>90</v>
      </c>
      <c r="DA7" s="25">
        <v>89.5</v>
      </c>
      <c r="DB7" s="25">
        <v>76.48</v>
      </c>
      <c r="DC7" s="25">
        <v>75.64</v>
      </c>
      <c r="DD7" s="25">
        <v>75.7</v>
      </c>
      <c r="DE7" s="25">
        <v>72.53</v>
      </c>
      <c r="DF7" s="25">
        <v>71.44</v>
      </c>
      <c r="DG7" s="25">
        <v>70.34</v>
      </c>
      <c r="DH7" s="25">
        <v>59.88</v>
      </c>
      <c r="DI7" s="25">
        <v>61.9</v>
      </c>
      <c r="DJ7" s="25">
        <v>53.73</v>
      </c>
      <c r="DK7" s="25">
        <v>55.52</v>
      </c>
      <c r="DL7" s="25">
        <v>56.55</v>
      </c>
      <c r="DM7" s="25">
        <v>39.409999999999997</v>
      </c>
      <c r="DN7" s="25">
        <v>41.18</v>
      </c>
      <c r="DO7" s="25">
        <v>42.98</v>
      </c>
      <c r="DP7" s="25">
        <v>40.46</v>
      </c>
      <c r="DQ7" s="25">
        <v>37.1</v>
      </c>
      <c r="DR7" s="25">
        <v>35.5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20.97</v>
      </c>
      <c r="DY7" s="25">
        <v>21.65</v>
      </c>
      <c r="DZ7" s="25">
        <v>23.24</v>
      </c>
      <c r="EA7" s="25">
        <v>22.77</v>
      </c>
      <c r="EB7" s="25">
        <v>18.22</v>
      </c>
      <c r="EC7" s="25">
        <v>16.16</v>
      </c>
      <c r="ED7" s="25">
        <v>0.34</v>
      </c>
      <c r="EE7" s="25">
        <v>0</v>
      </c>
      <c r="EF7" s="25">
        <v>0</v>
      </c>
      <c r="EG7" s="25">
        <v>0</v>
      </c>
      <c r="EH7" s="25">
        <v>0</v>
      </c>
      <c r="EI7" s="25">
        <v>1.1499999999999999</v>
      </c>
      <c r="EJ7" s="25">
        <v>0.28999999999999998</v>
      </c>
      <c r="EK7" s="25">
        <v>0.39</v>
      </c>
      <c r="EL7" s="25">
        <v>0.49</v>
      </c>
      <c r="EM7" s="25">
        <v>0.32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大竹 勝</cp:lastModifiedBy>
  <cp:lastPrinted>2026-01-29T04:32:38Z</cp:lastPrinted>
  <dcterms:created xsi:type="dcterms:W3CDTF">2025-12-12T09:22:15Z</dcterms:created>
  <dcterms:modified xsi:type="dcterms:W3CDTF">2026-01-29T04:32:46Z</dcterms:modified>
  <cp:category/>
</cp:coreProperties>
</file>