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L:\専用\岩島→加納（田處）\☆予算決算担当者用\12 市役所内調査等\●公営企業に係る経営比較分析表\20260115   【2_3(火)17時〆】公営企業に係る経営比較分析表（令和６年度決算）の分析等について（依頼）\"/>
    </mc:Choice>
  </mc:AlternateContent>
  <xr:revisionPtr revIDLastSave="0" documentId="13_ncr:1_{3074BA1A-D40C-408B-8311-34C9152A92C5}" xr6:coauthVersionLast="47" xr6:coauthVersionMax="47" xr10:uidLastSave="{00000000-0000-0000-0000-000000000000}"/>
  <workbookProtection workbookAlgorithmName="SHA-512" workbookHashValue="4nptW0tUJp1c7Puyy7E4ijGXhsLNmZC9gKmZFilIWxqC3d5NAw8bFKIOLoHmAcawJJeH5YpQt86IBmpwjMc9ew==" workbookSaltValue="4HlofYmz2CA9nP/cXAsBc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<sst xmlns="http://schemas.openxmlformats.org/spreadsheetml/2006/main" count="228" uniqueCount="113">
  <si>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</si>
  <si>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</si>
  <si>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</si>
  <si>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</si>
  <si>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</si>
  <si>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</si>
  <si>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</si>
  <si>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</si>
  <si>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</si>
  <si>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</si>
  <si>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</si>
  <si>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</si>
  <si>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</si>
  <si>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</si>
  <si>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</si>
  <si>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</si>
  <si>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</si>
  <si>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</si>
  <si>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</si>
  <si>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</si>
  <si>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</si>
  <si>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</si>
  <si>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</si>
  <si>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</si>
  <si>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</si>
  <si>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</si>
  <si>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</si>
  <si>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</si>
  <si>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</si>
  <si>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</si>
  <si>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</si>
  <si>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</si>
  <si>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</si>
  <si>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</si>
  <si>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</si>
  <si>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</si>
  <si>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</si>
  <si>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</si>
  <si>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</si>
  <si>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</si>
  <si>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</si>
  <si>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</si>
  <si>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</si>
  <si>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</si>
  <si>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</si>
  <si>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</si>
  <si>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</si>
  <si>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</si>
  <si>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</si>
  <si>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</si>
  <si>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</si>
  <si>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</si>
  <si>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</si>
  <si>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</si>
  <si>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</si>
  <si>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</si>
  <si>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</si>
  <si>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</si>
  <si>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</si>
  <si>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</si>
  <si>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</si>
  <si>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</si>
  <si>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</si>
  <si>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</si>
  <si>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</si>
  <si>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</si>
  <si>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</si>
  <si>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</si>
  <si>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</si>
  <si>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</si>
  <si>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</si>
  <si>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</si>
  <si>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</si>
  <si>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</si>
  <si>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</si>
  <si>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</si>
  <si>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</si>
  <si>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</si>
  <si>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</si>
  <si>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</si>
  <si>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</si>
  <si>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</si>
  <si>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</si>
  <si>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</si>
  <si>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</si>
  <si>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</si>
  <si>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</si>
  <si>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</si>
  <si>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</si>
  <si>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</si>
  <si>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</si>
  <si>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</si>
  <si>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</si>
  <si>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阿波市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</si>
  <si>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</si>
  <si>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</si>
  <si>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</si>
  <si>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</si>
  <si>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</si>
  <si>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</si>
  <si>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</si>
  <si>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</si>
  <si>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</si>
  <si>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</si>
  <si>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</si>
  <si>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</si>
  <si>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</si>
  <si>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</si>
  <si>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</si>
  <si>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</si>
  <si>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【健全性】　　　　　　　　　　　　　　　　　　　　　　　　　　　　　　　　　　①経常収支比率は、動力費等において価格高騰の影響を受けており、維持管理費全般において縮減を図ることで100%以上を維持しているが、平均値を下回った。
②累積欠損金は発生しておらず、③流動比率は平均値を上回っており、当該年度においては経営の健全性が確保されていると考えられる。
④企業債残高対給水収益比率は増加傾向で、平均値を上回っている。　　　　　　　　　　　　　　　　　　　　　　　　　　　　　　　　　⑤料金回収率は平均値をやや下回っているが、物価高騰対応・水道料金支援事業による料金減額の実施に伴うものと考えられる。
　　　　　　　　　　　　　　　　　　　　　　　　　　　　　　　　　　　　　　　　　　　【効率性】　　　　　　　　　　　　　　　　　　　　　　　　　　　　　　　　　　　　　　　　　　　　　　　　　　　　⑥給水原価は平均値より低く抑えられ、経営の効率性に寄与している。　　　　　　　　　　　　　　　　　　　　　　　　　　　　　　　　　　　　　　　　　　　　　　　⑦施設利用率、⑧有収率は平均値より低い水準で推移している。
　今後においても、上水道基本計画、水道事業ビジョンに基づき、送配水施設の統合・再整備などによる給水区域の最適化を進めるとともに、経営の健全性・効率性の維持・向上に努めていく。</t>
    <rPh sb="1" eb="4">
      <t>ケンゼンセイ</t>
    </rPh>
    <rPh sb="40" eb="46">
      <t>ケイジョウシュウシヒリツ</t>
    </rPh>
    <rPh sb="108" eb="110">
      <t>シタマワ</t>
    </rPh>
    <rPh sb="344" eb="347">
      <t>コウリツセイ</t>
    </rPh>
    <rPh sb="538" eb="540">
      <t>ジギョウ</t>
    </rPh>
    <phoneticPr fontId="4"/>
  </si>
  <si>
    <t>①有形固定資産減価償却率、②管路経年化率ともに平均値より高い水準で推移しているが、③管路更新率は平均値を下回った。
　管路など施設の老朽化が、有収率が伸び悩んでいる要因の一つと考えられ、今後においても、老朽管布設替の計画的な施工など、施設の耐震化等とあわせて老朽化対策を進めていく。</t>
    <rPh sb="42" eb="47">
      <t>カンロコウシンリツ</t>
    </rPh>
    <rPh sb="48" eb="51">
      <t>ヘイキンチ</t>
    </rPh>
    <rPh sb="52" eb="54">
      <t>シタマワ</t>
    </rPh>
    <phoneticPr fontId="4"/>
  </si>
  <si>
    <t>　現時点では概ね健全な経営がなされているが、管路の更新など施設の老朽化対策の推進に係る財源確保や有収率の向上が課題となっている。
　今後においても、上水道基本計画、水道事業ビジョンに基づく事業を順次進め、安定した供給体制の維持と、令和7年度に改定する水道事業経営戦略により、持続可能な経営体制の確立を目指す。</t>
    <rPh sb="84" eb="86">
      <t>ジギョウ</t>
    </rPh>
    <rPh sb="115" eb="117">
      <t>レイワ</t>
    </rPh>
    <rPh sb="118" eb="120">
      <t>ネンド</t>
    </rPh>
    <rPh sb="121" eb="123">
      <t>カイテイ</t>
    </rPh>
    <rPh sb="125" eb="129">
      <t>スイドウジギョウ</t>
    </rPh>
    <rPh sb="129" eb="133">
      <t>ケイエイセンリャク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</si>
</sst>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0.38</c:v>
                </c:pt>
                <c:pt idx="2">
                  <c:v>0.35</c:v>
                </c:pt>
                <c:pt idx="3">
                  <c:v>0.81</c:v>
                </c:pt>
                <c:pt idx="4">
                  <c:v>0.3</c:v>
                </c:pt>
              </c:numCache>
            </c:numRef>
          </c:val>
          <c:extLst>
            <c:ext xmlns:c16="http://schemas.microsoft.com/office/drawing/2014/chart" uri="{C3380CC4-5D6E-409C-BE32-E72D297353CC}">
              <c16:uniqueId val="{00000000-DE78-419B-B64D-B993474C08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E78-419B-B64D-B993474C08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56.01</c:v>
                </c:pt>
                <c:pt idx="1">
                  <c:v>54.19</c:v>
                </c:pt>
                <c:pt idx="2">
                  <c:v>53.46</c:v>
                </c:pt>
                <c:pt idx="3">
                  <c:v>52.13</c:v>
                </c:pt>
                <c:pt idx="4">
                  <c:v>54.3</c:v>
                </c:pt>
              </c:numCache>
            </c:numRef>
          </c:val>
          <c:extLst>
            <c:ext xmlns:c16="http://schemas.microsoft.com/office/drawing/2014/chart" uri="{C3380CC4-5D6E-409C-BE32-E72D297353CC}">
              <c16:uniqueId val="{00000000-A885-4809-8D2A-6DDB514B21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885-4809-8D2A-6DDB514B21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68.56</c:v>
                </c:pt>
                <c:pt idx="1">
                  <c:v>70.510000000000005</c:v>
                </c:pt>
                <c:pt idx="2">
                  <c:v>71</c:v>
                </c:pt>
                <c:pt idx="3">
                  <c:v>71.510000000000005</c:v>
                </c:pt>
                <c:pt idx="4">
                  <c:v>69.25</c:v>
                </c:pt>
              </c:numCache>
            </c:numRef>
          </c:val>
          <c:extLst>
            <c:ext xmlns:c16="http://schemas.microsoft.com/office/drawing/2014/chart" uri="{C3380CC4-5D6E-409C-BE32-E72D297353CC}">
              <c16:uniqueId val="{00000000-B194-4F86-9AAD-63ADFFED89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194-4F86-9AAD-63ADFFED89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116.71</c:v>
                </c:pt>
                <c:pt idx="1">
                  <c:v>113.92</c:v>
                </c:pt>
                <c:pt idx="2">
                  <c:v>109.68</c:v>
                </c:pt>
                <c:pt idx="3">
                  <c:v>107.51</c:v>
                </c:pt>
                <c:pt idx="4">
                  <c:v>102.61</c:v>
                </c:pt>
              </c:numCache>
            </c:numRef>
          </c:val>
          <c:extLst>
            <c:ext xmlns:c16="http://schemas.microsoft.com/office/drawing/2014/chart" uri="{C3380CC4-5D6E-409C-BE32-E72D297353CC}">
              <c16:uniqueId val="{00000000-543B-4E51-B319-39D5F929E9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43B-4E51-B319-39D5F929E9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57.73</c:v>
                </c:pt>
                <c:pt idx="1">
                  <c:v>57.98</c:v>
                </c:pt>
                <c:pt idx="2">
                  <c:v>58.83</c:v>
                </c:pt>
                <c:pt idx="3">
                  <c:v>55.81</c:v>
                </c:pt>
                <c:pt idx="4">
                  <c:v>56.1</c:v>
                </c:pt>
              </c:numCache>
            </c:numRef>
          </c:val>
          <c:extLst>
            <c:ext xmlns:c16="http://schemas.microsoft.com/office/drawing/2014/chart" uri="{C3380CC4-5D6E-409C-BE32-E72D297353CC}">
              <c16:uniqueId val="{00000000-378D-4187-809C-CC12B00F797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78D-4187-809C-CC12B00F797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26.49</c:v>
                </c:pt>
                <c:pt idx="1">
                  <c:v>26.83</c:v>
                </c:pt>
                <c:pt idx="2">
                  <c:v>26.35</c:v>
                </c:pt>
                <c:pt idx="3">
                  <c:v>29.34</c:v>
                </c:pt>
                <c:pt idx="4">
                  <c:v>35.21</c:v>
                </c:pt>
              </c:numCache>
            </c:numRef>
          </c:val>
          <c:extLst>
            <c:ext xmlns:c16="http://schemas.microsoft.com/office/drawing/2014/chart" uri="{C3380CC4-5D6E-409C-BE32-E72D297353CC}">
              <c16:uniqueId val="{00000000-6804-477F-A463-4703BBA7FB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804-477F-A463-4703BBA7FB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99-4529-99A8-07815CFFD3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699-4529-99A8-07815CFFD3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875.68</c:v>
                </c:pt>
                <c:pt idx="1">
                  <c:v>1099.8699999999999</c:v>
                </c:pt>
                <c:pt idx="2">
                  <c:v>582.80999999999995</c:v>
                </c:pt>
                <c:pt idx="3">
                  <c:v>569.26</c:v>
                </c:pt>
                <c:pt idx="4">
                  <c:v>984.55</c:v>
                </c:pt>
              </c:numCache>
            </c:numRef>
          </c:val>
          <c:extLst>
            <c:ext xmlns:c16="http://schemas.microsoft.com/office/drawing/2014/chart" uri="{C3380CC4-5D6E-409C-BE32-E72D297353CC}">
              <c16:uniqueId val="{00000000-E545-4705-99C7-AB818F5704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545-4705-99C7-AB818F5704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326.82</c:v>
                </c:pt>
                <c:pt idx="1">
                  <c:v>352.73</c:v>
                </c:pt>
                <c:pt idx="2">
                  <c:v>413.36</c:v>
                </c:pt>
                <c:pt idx="3">
                  <c:v>454.88</c:v>
                </c:pt>
                <c:pt idx="4">
                  <c:v>470.73</c:v>
                </c:pt>
              </c:numCache>
            </c:numRef>
          </c:val>
          <c:extLst>
            <c:ext xmlns:c16="http://schemas.microsoft.com/office/drawing/2014/chart" uri="{C3380CC4-5D6E-409C-BE32-E72D297353CC}">
              <c16:uniqueId val="{00000000-F437-4576-8A92-05C26A4B96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437-4576-8A92-05C26A4B96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114.92</c:v>
                </c:pt>
                <c:pt idx="1">
                  <c:v>112.08</c:v>
                </c:pt>
                <c:pt idx="2">
                  <c:v>94.19</c:v>
                </c:pt>
                <c:pt idx="3">
                  <c:v>93.4</c:v>
                </c:pt>
                <c:pt idx="4">
                  <c:v>94.77</c:v>
                </c:pt>
              </c:numCache>
            </c:numRef>
          </c:val>
          <c:extLst>
            <c:ext xmlns:c16="http://schemas.microsoft.com/office/drawing/2014/chart" uri="{C3380CC4-5D6E-409C-BE32-E72D297353CC}">
              <c16:uniqueId val="{00000000-97CD-4BD1-AEAD-96E6A7897A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7CD-4BD1-AEAD-96E6A7897A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110.47</c:v>
                </c:pt>
                <c:pt idx="1">
                  <c:v>112.97</c:v>
                </c:pt>
                <c:pt idx="2">
                  <c:v>121.49</c:v>
                </c:pt>
                <c:pt idx="3">
                  <c:v>121.21</c:v>
                </c:pt>
                <c:pt idx="4">
                  <c:v>128.41</c:v>
                </c:pt>
              </c:numCache>
            </c:numRef>
          </c:val>
          <c:extLst>
            <c:ext xmlns:c16="http://schemas.microsoft.com/office/drawing/2014/chart" uri="{C3380CC4-5D6E-409C-BE32-E72D297353CC}">
              <c16:uniqueId val="{00000000-C226-406E-9422-64BFF5C523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226-406E-9422-64BFF5C523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阿波市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34188</v>
      </c>
      <c r="AM8" s="44"/>
      <c r="AN8" s="44"/>
      <c r="AO8" s="44"/>
      <c r="AP8" s="44"/>
      <c r="AQ8" s="44"/>
      <c r="AR8" s="44"/>
      <c r="AS8" s="44"/>
      <c r="AT8" s="45">
        <f>データ!$S$6</f>
        <v>191.11</v>
      </c>
      <c r="AU8" s="46"/>
      <c r="AV8" s="46"/>
      <c r="AW8" s="46"/>
      <c r="AX8" s="46"/>
      <c r="AY8" s="46"/>
      <c r="AZ8" s="46"/>
      <c r="BA8" s="46"/>
      <c r="BB8" s="47">
        <f>データ!$T$6</f>
        <v>178.89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v>
      </c>
      <c r="J10" s="46"/>
      <c r="K10" s="46"/>
      <c r="L10" s="46"/>
      <c r="M10" s="46"/>
      <c r="N10" s="46"/>
      <c r="O10" s="80"/>
      <c r="P10" s="47">
        <f>データ!$P$6</f>
        <v>98.84</v>
      </c>
      <c r="Q10" s="47"/>
      <c r="R10" s="47"/>
      <c r="S10" s="47"/>
      <c r="T10" s="47"/>
      <c r="U10" s="47"/>
      <c r="V10" s="47"/>
      <c r="W10" s="44">
        <f>データ!$Q$6</f>
        <v>2530</v>
      </c>
      <c r="X10" s="44"/>
      <c r="Y10" s="44"/>
      <c r="Z10" s="44"/>
      <c r="AA10" s="44"/>
      <c r="AB10" s="44"/>
      <c r="AC10" s="44"/>
      <c r="AD10" s="2"/>
      <c r="AE10" s="2"/>
      <c r="AF10" s="2"/>
      <c r="AG10" s="2"/>
      <c r="AH10" s="2"/>
      <c r="AI10" s="2"/>
      <c r="AJ10" s="2"/>
      <c r="AK10" s="2"/>
      <c r="AL10" s="44">
        <f>データ!$U$6</f>
        <v>33514</v>
      </c>
      <c r="AM10" s="44"/>
      <c r="AN10" s="44"/>
      <c r="AO10" s="44"/>
      <c r="AP10" s="44"/>
      <c r="AQ10" s="44"/>
      <c r="AR10" s="44"/>
      <c r="AS10" s="44"/>
      <c r="AT10" s="45">
        <f>データ!$V$6</f>
        <v>83.18</v>
      </c>
      <c r="AU10" s="46"/>
      <c r="AV10" s="46"/>
      <c r="AW10" s="46"/>
      <c r="AX10" s="46"/>
      <c r="AY10" s="46"/>
      <c r="AZ10" s="46"/>
      <c r="BA10" s="46"/>
      <c r="BB10" s="47">
        <f>データ!$W$6</f>
        <v>402.91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Uu4Mp3zq3nTnh6FF6sLOACZtjUi6xc40Em1e1AdzDJl3vZuzXSdv0nLt3ET1Tb1TSnGe4TfRSHT7gJq6P3RRw==" saltValue="9Gl/41pxresLukdSIIMP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362069</v>
      </c>
      <c r="D6" s="20">
        <f t="shared" si="3"/>
        <v>46</v>
      </c>
      <c r="E6" s="20">
        <f t="shared" si="3"/>
        <v>1</v>
      </c>
      <c r="F6" s="20">
        <f t="shared" si="3"/>
        <v>0</v>
      </c>
      <c r="G6" s="20">
        <f t="shared" si="3"/>
        <v>1</v>
      </c>
      <c r="H6" s="20" t="str">
        <f t="shared" si="3"/>
        <v>徳島県　阿波市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v>
      </c>
      <c r="P6" s="21">
        <f t="shared" si="3"/>
        <v>98.84</v>
      </c>
      <c r="Q6" s="21">
        <f t="shared" si="3"/>
        <v>2530</v>
      </c>
      <c r="R6" s="21">
        <f t="shared" si="3"/>
        <v>34188</v>
      </c>
      <c r="S6" s="21">
        <f t="shared" si="3"/>
        <v>191.11</v>
      </c>
      <c r="T6" s="21">
        <f t="shared" si="3"/>
        <v>178.89</v>
      </c>
      <c r="U6" s="21">
        <f t="shared" si="3"/>
        <v>33514</v>
      </c>
      <c r="V6" s="21">
        <f t="shared" si="3"/>
        <v>83.18</v>
      </c>
      <c r="W6" s="21">
        <f t="shared" si="3"/>
        <v>402.91</v>
      </c>
      <c r="X6" s="22">
        <f>IF(X7="",NA(),X7)</f>
        <v>116.71</v>
      </c>
      <c r="Y6" s="22">
        <f t="shared" ref="Y6:AG6" si="4">IF(Y7="",NA(),Y7)</f>
        <v>113.92</v>
      </c>
      <c r="Z6" s="22">
        <f t="shared" si="4"/>
        <v>109.68</v>
      </c>
      <c r="AA6" s="22">
        <f t="shared" si="4"/>
        <v>107.51</v>
      </c>
      <c r="AB6" s="22">
        <f t="shared" si="4"/>
        <v>102.61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875.68</v>
      </c>
      <c r="AU6" s="22">
        <f t="shared" ref="AU6:BC6" si="6">IF(AU7="",NA(),AU7)</f>
        <v>1099.8699999999999</v>
      </c>
      <c r="AV6" s="22">
        <f t="shared" si="6"/>
        <v>582.80999999999995</v>
      </c>
      <c r="AW6" s="22">
        <f t="shared" si="6"/>
        <v>569.26</v>
      </c>
      <c r="AX6" s="22">
        <f t="shared" si="6"/>
        <v>984.55</v>
      </c>
      <c r="AY6" s="22">
        <f t="shared" si="6"/>
        <v>327.77</v>
      </c>
      <c r="AZ6" s="22">
        <f t="shared" si="6"/>
        <v>338.02</v>
      </c>
      <c r="BA6" s="22">
        <f t="shared" si="6"/>
        <v>345.94</v>
      </c>
      <c r="BB6" s="22">
        <f t="shared" si="6"/>
        <v>329.7</v>
      </c>
      <c r="BC6" s="22">
        <f t="shared" si="6"/>
        <v>319.99</v>
      </c>
      <c r="BD6" s="21" t="str">
        <f>IF(BD7="","",IF(BD7="-","【-】","【"&amp;SUBSTITUTE(TEXT(BD7,"#,##0.00"),"-","△")&amp;"】"))</f>
        <v>【239.69】</v>
      </c>
      <c r="BE6" s="22">
        <f>IF(BE7="",NA(),BE7)</f>
        <v>326.82</v>
      </c>
      <c r="BF6" s="22">
        <f t="shared" ref="BF6:BN6" si="7">IF(BF7="",NA(),BF7)</f>
        <v>352.73</v>
      </c>
      <c r="BG6" s="22">
        <f t="shared" si="7"/>
        <v>413.36</v>
      </c>
      <c r="BH6" s="22">
        <f t="shared" si="7"/>
        <v>454.88</v>
      </c>
      <c r="BI6" s="22">
        <f t="shared" si="7"/>
        <v>470.73</v>
      </c>
      <c r="BJ6" s="22">
        <f t="shared" si="7"/>
        <v>397.1</v>
      </c>
      <c r="BK6" s="22">
        <f t="shared" si="7"/>
        <v>379.91</v>
      </c>
      <c r="BL6" s="22">
        <f t="shared" si="7"/>
        <v>386.61</v>
      </c>
      <c r="BM6" s="22">
        <f t="shared" si="7"/>
        <v>381.56</v>
      </c>
      <c r="BN6" s="22">
        <f t="shared" si="7"/>
        <v>365.55</v>
      </c>
      <c r="BO6" s="21" t="str">
        <f>IF(BO7="","",IF(BO7="-","【-】","【"&amp;SUBSTITUTE(TEXT(BO7,"#,##0.00"),"-","△")&amp;"】"))</f>
        <v>【264.86】</v>
      </c>
      <c r="BP6" s="22">
        <f>IF(BP7="",NA(),BP7)</f>
        <v>114.92</v>
      </c>
      <c r="BQ6" s="22">
        <f t="shared" ref="BQ6:BY6" si="8">IF(BQ7="",NA(),BQ7)</f>
        <v>112.08</v>
      </c>
      <c r="BR6" s="22">
        <f t="shared" si="8"/>
        <v>94.19</v>
      </c>
      <c r="BS6" s="22">
        <f t="shared" si="8"/>
        <v>93.4</v>
      </c>
      <c r="BT6" s="22">
        <f t="shared" si="8"/>
        <v>94.77</v>
      </c>
      <c r="BU6" s="22">
        <f t="shared" si="8"/>
        <v>95.79</v>
      </c>
      <c r="BV6" s="22">
        <f t="shared" si="8"/>
        <v>98.3</v>
      </c>
      <c r="BW6" s="22">
        <f t="shared" si="8"/>
        <v>93.82</v>
      </c>
      <c r="BX6" s="22">
        <f t="shared" si="8"/>
        <v>95.04</v>
      </c>
      <c r="BY6" s="22">
        <f t="shared" si="8"/>
        <v>95.42</v>
      </c>
      <c r="BZ6" s="21" t="str">
        <f>IF(BZ7="","",IF(BZ7="-","【-】","【"&amp;SUBSTITUTE(TEXT(BZ7,"#,##0.00"),"-","△")&amp;"】"))</f>
        <v>【97.59】</v>
      </c>
      <c r="CA6" s="22">
        <f>IF(CA7="",NA(),CA7)</f>
        <v>110.47</v>
      </c>
      <c r="CB6" s="22">
        <f t="shared" ref="CB6:CJ6" si="9">IF(CB7="",NA(),CB7)</f>
        <v>112.97</v>
      </c>
      <c r="CC6" s="22">
        <f t="shared" si="9"/>
        <v>121.49</v>
      </c>
      <c r="CD6" s="22">
        <f t="shared" si="9"/>
        <v>121.21</v>
      </c>
      <c r="CE6" s="22">
        <f t="shared" si="9"/>
        <v>128.41</v>
      </c>
      <c r="CF6" s="22">
        <f t="shared" si="9"/>
        <v>171.13</v>
      </c>
      <c r="CG6" s="22">
        <f t="shared" si="9"/>
        <v>173.7</v>
      </c>
      <c r="CH6" s="22">
        <f t="shared" si="9"/>
        <v>178.94</v>
      </c>
      <c r="CI6" s="22">
        <f t="shared" si="9"/>
        <v>180.19</v>
      </c>
      <c r="CJ6" s="22">
        <f t="shared" si="9"/>
        <v>184.25</v>
      </c>
      <c r="CK6" s="21" t="str">
        <f>IF(CK7="","",IF(CK7="-","【-】","【"&amp;SUBSTITUTE(TEXT(CK7,"#,##0.00"),"-","△")&amp;"】"))</f>
        <v>【181.66】</v>
      </c>
      <c r="CL6" s="22">
        <f>IF(CL7="",NA(),CL7)</f>
        <v>56.01</v>
      </c>
      <c r="CM6" s="22">
        <f t="shared" ref="CM6:CU6" si="10">IF(CM7="",NA(),CM7)</f>
        <v>54.19</v>
      </c>
      <c r="CN6" s="22">
        <f t="shared" si="10"/>
        <v>53.46</v>
      </c>
      <c r="CO6" s="22">
        <f t="shared" si="10"/>
        <v>52.13</v>
      </c>
      <c r="CP6" s="22">
        <f t="shared" si="10"/>
        <v>54.3</v>
      </c>
      <c r="CQ6" s="22">
        <f t="shared" si="10"/>
        <v>60.12</v>
      </c>
      <c r="CR6" s="22">
        <f t="shared" si="10"/>
        <v>60.34</v>
      </c>
      <c r="CS6" s="22">
        <f t="shared" si="10"/>
        <v>59.54</v>
      </c>
      <c r="CT6" s="22">
        <f t="shared" si="10"/>
        <v>59.26</v>
      </c>
      <c r="CU6" s="22">
        <f t="shared" si="10"/>
        <v>60.44</v>
      </c>
      <c r="CV6" s="21" t="str">
        <f>IF(CV7="","",IF(CV7="-","【-】","【"&amp;SUBSTITUTE(TEXT(CV7,"#,##0.00"),"-","△")&amp;"】"))</f>
        <v>【60.21】</v>
      </c>
      <c r="CW6" s="22">
        <f>IF(CW7="",NA(),CW7)</f>
        <v>68.56</v>
      </c>
      <c r="CX6" s="22">
        <f t="shared" ref="CX6:DF6" si="11">IF(CX7="",NA(),CX7)</f>
        <v>70.510000000000005</v>
      </c>
      <c r="CY6" s="22">
        <f t="shared" si="11"/>
        <v>71</v>
      </c>
      <c r="CZ6" s="22">
        <f t="shared" si="11"/>
        <v>71.510000000000005</v>
      </c>
      <c r="DA6" s="22">
        <f t="shared" si="11"/>
        <v>69.25</v>
      </c>
      <c r="DB6" s="22">
        <f t="shared" si="11"/>
        <v>84.24</v>
      </c>
      <c r="DC6" s="22">
        <f t="shared" si="11"/>
        <v>84.19</v>
      </c>
      <c r="DD6" s="22">
        <f t="shared" si="11"/>
        <v>83.93</v>
      </c>
      <c r="DE6" s="22">
        <f t="shared" si="11"/>
        <v>83.84</v>
      </c>
      <c r="DF6" s="22">
        <f t="shared" si="11"/>
        <v>83.39</v>
      </c>
      <c r="DG6" s="21" t="str">
        <f>IF(DG7="","",IF(DG7="-","【-】","【"&amp;SUBSTITUTE(TEXT(DG7,"#,##0.00"),"-","△")&amp;"】"))</f>
        <v>【89.21】</v>
      </c>
      <c r="DH6" s="22">
        <f>IF(DH7="",NA(),DH7)</f>
        <v>57.73</v>
      </c>
      <c r="DI6" s="22">
        <f t="shared" ref="DI6:DQ6" si="12">IF(DI7="",NA(),DI7)</f>
        <v>57.98</v>
      </c>
      <c r="DJ6" s="22">
        <f t="shared" si="12"/>
        <v>58.83</v>
      </c>
      <c r="DK6" s="22">
        <f t="shared" si="12"/>
        <v>55.81</v>
      </c>
      <c r="DL6" s="22">
        <f t="shared" si="12"/>
        <v>56.1</v>
      </c>
      <c r="DM6" s="22">
        <f t="shared" si="12"/>
        <v>48.83</v>
      </c>
      <c r="DN6" s="22">
        <f t="shared" si="12"/>
        <v>49.96</v>
      </c>
      <c r="DO6" s="22">
        <f t="shared" si="12"/>
        <v>50.82</v>
      </c>
      <c r="DP6" s="22">
        <f t="shared" si="12"/>
        <v>51.82</v>
      </c>
      <c r="DQ6" s="22">
        <f t="shared" si="12"/>
        <v>52.53</v>
      </c>
      <c r="DR6" s="21" t="str">
        <f>IF(DR7="","",IF(DR7="-","【-】","【"&amp;SUBSTITUTE(TEXT(DR7,"#,##0.00"),"-","△")&amp;"】"))</f>
        <v>【52.41】</v>
      </c>
      <c r="DS6" s="22">
        <f>IF(DS7="",NA(),DS7)</f>
        <v>26.49</v>
      </c>
      <c r="DT6" s="22">
        <f t="shared" ref="DT6:EB6" si="13">IF(DT7="",NA(),DT7)</f>
        <v>26.83</v>
      </c>
      <c r="DU6" s="22">
        <f t="shared" si="13"/>
        <v>26.35</v>
      </c>
      <c r="DV6" s="22">
        <f t="shared" si="13"/>
        <v>29.34</v>
      </c>
      <c r="DW6" s="22">
        <f t="shared" si="13"/>
        <v>35.21</v>
      </c>
      <c r="DX6" s="22">
        <f t="shared" si="13"/>
        <v>18.18</v>
      </c>
      <c r="DY6" s="22">
        <f t="shared" si="13"/>
        <v>19.32</v>
      </c>
      <c r="DZ6" s="22">
        <f t="shared" si="13"/>
        <v>21.16</v>
      </c>
      <c r="EA6" s="22">
        <f t="shared" si="13"/>
        <v>22.72</v>
      </c>
      <c r="EB6" s="22">
        <f t="shared" si="13"/>
        <v>24.16</v>
      </c>
      <c r="EC6" s="21" t="str">
        <f>IF(EC7="","",IF(EC7="-","【-】","【"&amp;SUBSTITUTE(TEXT(EC7,"#,##0.00"),"-","△")&amp;"】"))</f>
        <v>【26.78】</v>
      </c>
      <c r="ED6" s="22">
        <f>IF(ED7="",NA(),ED7)</f>
        <v>0.56000000000000005</v>
      </c>
      <c r="EE6" s="22">
        <f t="shared" ref="EE6:EM6" si="14">IF(EE7="",NA(),EE7)</f>
        <v>0.38</v>
      </c>
      <c r="EF6" s="22">
        <f t="shared" si="14"/>
        <v>0.35</v>
      </c>
      <c r="EG6" s="22">
        <f t="shared" si="14"/>
        <v>0.81</v>
      </c>
      <c r="EH6" s="22">
        <f t="shared" si="14"/>
        <v>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362069</v>
      </c>
      <c r="D7" s="24">
        <v>46</v>
      </c>
      <c r="E7" s="24">
        <v>1</v>
      </c>
      <c r="F7" s="24">
        <v>0</v>
      </c>
      <c r="G7" s="24">
        <v>1</v>
      </c>
      <c r="H7" s="24" t="s">
        <v>93</v>
      </c>
      <c r="I7" s="24" t="s">
        <v>94</v>
      </c>
      <c r="J7" s="24" t="s">
        <v>95</v>
      </c>
      <c r="K7" s="24" t="s">
        <v>96</v>
      </c>
      <c r="L7" s="24" t="s">
        <v>97</v>
      </c>
      <c r="M7" s="24" t="s">
        <v>98</v>
      </c>
      <c r="N7" s="25" t="s">
        <v>99</v>
      </c>
      <c r="O7" s="25">
        <v>69</v>
      </c>
      <c r="P7" s="25">
        <v>98.84</v>
      </c>
      <c r="Q7" s="25">
        <v>2530</v>
      </c>
      <c r="R7" s="25">
        <v>34188</v>
      </c>
      <c r="S7" s="25">
        <v>191.11</v>
      </c>
      <c r="T7" s="25">
        <v>178.89</v>
      </c>
      <c r="U7" s="25">
        <v>33514</v>
      </c>
      <c r="V7" s="25">
        <v>83.18</v>
      </c>
      <c r="W7" s="25">
        <v>402.91</v>
      </c>
      <c r="X7" s="25">
        <v>116.71</v>
      </c>
      <c r="Y7" s="25">
        <v>113.92</v>
      </c>
      <c r="Z7" s="25">
        <v>109.68</v>
      </c>
      <c r="AA7" s="25">
        <v>107.51</v>
      </c>
      <c r="AB7" s="25">
        <v>102.61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875.68</v>
      </c>
      <c r="AU7" s="25">
        <v>1099.8699999999999</v>
      </c>
      <c r="AV7" s="25">
        <v>582.80999999999995</v>
      </c>
      <c r="AW7" s="25">
        <v>569.26</v>
      </c>
      <c r="AX7" s="25">
        <v>984.55</v>
      </c>
      <c r="AY7" s="25">
        <v>327.77</v>
      </c>
      <c r="AZ7" s="25">
        <v>338.02</v>
      </c>
      <c r="BA7" s="25">
        <v>345.94</v>
      </c>
      <c r="BB7" s="25">
        <v>329.7</v>
      </c>
      <c r="BC7" s="25">
        <v>319.99</v>
      </c>
      <c r="BD7" s="25">
        <v>239.69</v>
      </c>
      <c r="BE7" s="25">
        <v>326.82</v>
      </c>
      <c r="BF7" s="25">
        <v>352.73</v>
      </c>
      <c r="BG7" s="25">
        <v>413.36</v>
      </c>
      <c r="BH7" s="25">
        <v>454.88</v>
      </c>
      <c r="BI7" s="25">
        <v>470.73</v>
      </c>
      <c r="BJ7" s="25">
        <v>397.1</v>
      </c>
      <c r="BK7" s="25">
        <v>379.91</v>
      </c>
      <c r="BL7" s="25">
        <v>386.61</v>
      </c>
      <c r="BM7" s="25">
        <v>381.56</v>
      </c>
      <c r="BN7" s="25">
        <v>365.55</v>
      </c>
      <c r="BO7" s="25">
        <v>264.86</v>
      </c>
      <c r="BP7" s="25">
        <v>114.92</v>
      </c>
      <c r="BQ7" s="25">
        <v>112.08</v>
      </c>
      <c r="BR7" s="25">
        <v>94.19</v>
      </c>
      <c r="BS7" s="25">
        <v>93.4</v>
      </c>
      <c r="BT7" s="25">
        <v>94.77</v>
      </c>
      <c r="BU7" s="25">
        <v>95.79</v>
      </c>
      <c r="BV7" s="25">
        <v>98.3</v>
      </c>
      <c r="BW7" s="25">
        <v>93.82</v>
      </c>
      <c r="BX7" s="25">
        <v>95.04</v>
      </c>
      <c r="BY7" s="25">
        <v>95.42</v>
      </c>
      <c r="BZ7" s="25">
        <v>97.59</v>
      </c>
      <c r="CA7" s="25">
        <v>110.47</v>
      </c>
      <c r="CB7" s="25">
        <v>112.97</v>
      </c>
      <c r="CC7" s="25">
        <v>121.49</v>
      </c>
      <c r="CD7" s="25">
        <v>121.21</v>
      </c>
      <c r="CE7" s="25">
        <v>128.41</v>
      </c>
      <c r="CF7" s="25">
        <v>171.13</v>
      </c>
      <c r="CG7" s="25">
        <v>173.7</v>
      </c>
      <c r="CH7" s="25">
        <v>178.94</v>
      </c>
      <c r="CI7" s="25">
        <v>180.19</v>
      </c>
      <c r="CJ7" s="25">
        <v>184.25</v>
      </c>
      <c r="CK7" s="25">
        <v>181.66</v>
      </c>
      <c r="CL7" s="25">
        <v>56.01</v>
      </c>
      <c r="CM7" s="25">
        <v>54.19</v>
      </c>
      <c r="CN7" s="25">
        <v>53.46</v>
      </c>
      <c r="CO7" s="25">
        <v>52.13</v>
      </c>
      <c r="CP7" s="25">
        <v>54.3</v>
      </c>
      <c r="CQ7" s="25">
        <v>60.12</v>
      </c>
      <c r="CR7" s="25">
        <v>60.34</v>
      </c>
      <c r="CS7" s="25">
        <v>59.54</v>
      </c>
      <c r="CT7" s="25">
        <v>59.26</v>
      </c>
      <c r="CU7" s="25">
        <v>60.44</v>
      </c>
      <c r="CV7" s="25">
        <v>60.21</v>
      </c>
      <c r="CW7" s="25">
        <v>68.56</v>
      </c>
      <c r="CX7" s="25">
        <v>70.510000000000005</v>
      </c>
      <c r="CY7" s="25">
        <v>71</v>
      </c>
      <c r="CZ7" s="25">
        <v>71.510000000000005</v>
      </c>
      <c r="DA7" s="25">
        <v>69.25</v>
      </c>
      <c r="DB7" s="25">
        <v>84.24</v>
      </c>
      <c r="DC7" s="25">
        <v>84.19</v>
      </c>
      <c r="DD7" s="25">
        <v>83.93</v>
      </c>
      <c r="DE7" s="25">
        <v>83.84</v>
      </c>
      <c r="DF7" s="25">
        <v>83.39</v>
      </c>
      <c r="DG7" s="25">
        <v>89.21</v>
      </c>
      <c r="DH7" s="25">
        <v>57.73</v>
      </c>
      <c r="DI7" s="25">
        <v>57.98</v>
      </c>
      <c r="DJ7" s="25">
        <v>58.83</v>
      </c>
      <c r="DK7" s="25">
        <v>55.81</v>
      </c>
      <c r="DL7" s="25">
        <v>56.1</v>
      </c>
      <c r="DM7" s="25">
        <v>48.83</v>
      </c>
      <c r="DN7" s="25">
        <v>49.96</v>
      </c>
      <c r="DO7" s="25">
        <v>50.82</v>
      </c>
      <c r="DP7" s="25">
        <v>51.82</v>
      </c>
      <c r="DQ7" s="25">
        <v>52.53</v>
      </c>
      <c r="DR7" s="25">
        <v>52.41</v>
      </c>
      <c r="DS7" s="25">
        <v>26.49</v>
      </c>
      <c r="DT7" s="25">
        <v>26.83</v>
      </c>
      <c r="DU7" s="25">
        <v>26.35</v>
      </c>
      <c r="DV7" s="25">
        <v>29.34</v>
      </c>
      <c r="DW7" s="25">
        <v>35.21</v>
      </c>
      <c r="DX7" s="25">
        <v>18.18</v>
      </c>
      <c r="DY7" s="25">
        <v>19.32</v>
      </c>
      <c r="DZ7" s="25">
        <v>21.16</v>
      </c>
      <c r="EA7" s="25">
        <v>22.72</v>
      </c>
      <c r="EB7" s="25">
        <v>24.16</v>
      </c>
      <c r="EC7" s="25">
        <v>26.78</v>
      </c>
      <c r="ED7" s="25">
        <v>0.56000000000000005</v>
      </c>
      <c r="EE7" s="25">
        <v>0.38</v>
      </c>
      <c r="EF7" s="25">
        <v>0.35</v>
      </c>
      <c r="EG7" s="25">
        <v>0.81</v>
      </c>
      <c r="EH7" s="25">
        <v>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田處 美千代</cp:lastModifiedBy>
  <cp:lastPrinted>2026-01-26T09:17:11Z</cp:lastPrinted>
  <dcterms:created xsi:type="dcterms:W3CDTF">2025-12-12T09:22:09Z</dcterms:created>
  <dcterms:modified xsi:type="dcterms:W3CDTF">2026-01-26T09:22:42Z</dcterms:modified>
  <cp:category/>
</cp:coreProperties>
</file>