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profiles\userdata$\203s00934\デスクトップ\公営企業に係る経営比較分析表（令和６年度決算）の分析等について\"/>
    </mc:Choice>
  </mc:AlternateContent>
  <xr:revisionPtr revIDLastSave="0" documentId="13_ncr:1_{16E47AD3-FCCC-4AE6-9122-FAFF1999B614}" xr6:coauthVersionLast="36" xr6:coauthVersionMax="36" xr10:uidLastSave="{00000000-0000-0000-0000-000000000000}"/>
  <workbookProtection workbookAlgorithmName="SHA-512" workbookHashValue="j8/VJoUWAYSdIqmpbVHBziEJDAu6ihZVkNESJB4yb9ZmsMYWIdM1ghCis9rg0MyLLB9GD5HMS3NFJCVx+S7UBw==" workbookSaltValue="MVKpaT22sXXLHZ+xlSurCw==" workbookSpinCount="100000" lockStructure="1"/>
  <bookViews>
    <workbookView xWindow="0" yWindow="0" windowWidth="23040" windowHeight="92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BB10" i="4"/>
  <c r="AT10" i="4"/>
  <c r="AL10" i="4"/>
  <c r="W10" i="4"/>
  <c r="P10" i="4"/>
  <c r="B10" i="4"/>
  <c r="BB8" i="4"/>
  <c r="AT8" i="4"/>
  <c r="AD8" i="4"/>
  <c r="W8" i="4"/>
  <c r="P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<sst xmlns="http://schemas.openxmlformats.org/spreadsheetml/2006/main" count="228" uniqueCount="115">
  <si>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</si>
  <si>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</si>
  <si>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</si>
  <si>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</si>
  <si>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</si>
  <si>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</si>
  <si>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</si>
  <si>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</si>
  <si>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</si>
  <si>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</si>
  <si>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</si>
  <si>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</si>
  <si>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</si>
  <si>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</si>
  <si>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</si>
  <si>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</si>
  <si>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</si>
  <si>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</si>
  <si>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</si>
  <si>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</si>
  <si>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</si>
  <si>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</si>
  <si>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</si>
  <si>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</si>
  <si>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</si>
  <si>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</si>
  <si>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</si>
  <si>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</si>
  <si>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</si>
  <si>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</si>
  <si>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</si>
  <si>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</si>
  <si>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</si>
  <si>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</si>
  <si>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</si>
  <si>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</si>
  <si>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</si>
  <si>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</si>
  <si>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</si>
  <si>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</si>
  <si>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</si>
  <si>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</si>
  <si>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</si>
  <si>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</si>
  <si>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</si>
  <si>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</si>
  <si>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</si>
  <si>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</si>
  <si>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</si>
  <si>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</si>
  <si>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</si>
  <si>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</si>
  <si>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</si>
  <si>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</si>
  <si>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</si>
  <si>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</si>
  <si>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</si>
  <si>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</si>
  <si>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</si>
  <si>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</si>
  <si>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</si>
  <si>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</si>
  <si>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</si>
  <si>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</si>
  <si>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</si>
  <si>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</si>
  <si>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</si>
  <si>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</si>
  <si>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</si>
  <si>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</si>
  <si>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</si>
  <si>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</si>
  <si>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</si>
  <si>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</si>
  <si>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</si>
  <si>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</si>
  <si>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</si>
  <si>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</si>
  <si>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</si>
  <si>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</si>
  <si>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</si>
  <si>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</si>
  <si>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</si>
  <si>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</si>
  <si>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</si>
  <si>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</si>
  <si>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</si>
  <si>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</si>
  <si>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</si>
  <si>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</si>
  <si>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</si>
  <si>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</si>
  <si>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</si>
  <si>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小松島市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</si>
  <si>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</si>
  <si>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</si>
  <si>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</si>
  <si>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</si>
  <si>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</si>
  <si>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</si>
  <si>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</si>
  <si>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</si>
  <si>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</si>
  <si>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</si>
  <si>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</si>
  <si>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</si>
  <si>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</si>
  <si>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</si>
  <si>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</si>
  <si>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</si>
  <si>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</si>
  <si>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</si>
  <si>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⑤料金回収率はともに100％を超え、単年度収支が黒字で給水費用を給水収益で賄えている②累積欠損金は発生しておらず、③流動比率も短期的な債務に対する支払い能力がある100％を超えており、1年以内に支払う債務に対する支払能力を有している。④企業債残高対給水収益比率は類似団体平均値を上回っている。⑥給水原価は、類似団体平均値より低く抑えられている。⑦施設利用率は類似団体平均値と比べ低い水準にあり、施設の更新等にあたりダウンサイジング等を検討する。⑧有収率が低下傾向にあるため漏水が多いエリアの対策に重点的に取り組む。</t>
    <rPh sb="235" eb="239">
      <t>テイカケイコウ</t>
    </rPh>
    <rPh sb="244" eb="246">
      <t>ロウスイ</t>
    </rPh>
    <rPh sb="247" eb="248">
      <t>オオ</t>
    </rPh>
    <rPh sb="253" eb="255">
      <t>タイサク</t>
    </rPh>
    <rPh sb="256" eb="259">
      <t>ジュウテンテキ</t>
    </rPh>
    <rPh sb="260" eb="261">
      <t>ト</t>
    </rPh>
    <rPh sb="262" eb="263">
      <t>ク</t>
    </rPh>
    <phoneticPr fontId="4"/>
  </si>
  <si>
    <t>①有形固定資産減価償却率及び②管路経年化率は、老朽管の更新を順次行っているが、類似団体と比べると低い値になっている。
③管路更新率は類似団体平均値より高いものの、管路の種類や敷設時期を考慮し計画的に更新する。</t>
    <rPh sb="84" eb="86">
      <t>シュルイ</t>
    </rPh>
    <phoneticPr fontId="4"/>
  </si>
  <si>
    <t>　経常収支比率や料金回収率の指標等が類似団体を上回っており、経営状態は健全であるといえる。
　しかしながら、給水人口が減少する中、基幹施設更新等も実施していくことから、水道料金の改定の検討や効果的な経営改善の実施が必要である。
　今後、小松島市水道事業経営計画（経営戦略）に基づき施設整備・更新事業計画や投資・財政計画の見直しを図り、計画的に事業を実施するとともに、健全な経営及び水道水の安定供給の確保に向けた取組を今後も推進する。</t>
    <rPh sb="65" eb="67">
      <t>キカン</t>
    </rPh>
    <rPh sb="71" eb="72">
      <t>トウ</t>
    </rPh>
    <rPh sb="73" eb="75">
      <t>ジッシ</t>
    </rPh>
    <rPh sb="84" eb="88">
      <t>スイドウリョウキン</t>
    </rPh>
    <rPh sb="89" eb="91">
      <t>カイテイ</t>
    </rPh>
    <rPh sb="92" eb="94">
      <t>ケントウ</t>
    </rPh>
    <rPh sb="137" eb="13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</si>
</sst>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0.87</c:v>
                </c:pt>
                <c:pt idx="1">
                  <c:v>0.47</c:v>
                </c:pt>
                <c:pt idx="2">
                  <c:v>0.7</c:v>
                </c:pt>
                <c:pt idx="3">
                  <c:v>0.57999999999999996</c:v>
                </c:pt>
                <c:pt idx="4">
                  <c:v>0.56999999999999995</c:v>
                </c:pt>
              </c:numCache>
            </c:numRef>
          </c:val>
          <c:extLst>
            <c:ext xmlns:c16="http://schemas.microsoft.com/office/drawing/2014/chart" uri="{C3380CC4-5D6E-409C-BE32-E72D297353CC}">
              <c16:uniqueId val="{00000000-A30C-496B-A177-2C79347122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A30C-496B-A177-2C79347122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58.35</c:v>
                </c:pt>
                <c:pt idx="1">
                  <c:v>57.77</c:v>
                </c:pt>
                <c:pt idx="2">
                  <c:v>56.7</c:v>
                </c:pt>
                <c:pt idx="3">
                  <c:v>55.15</c:v>
                </c:pt>
                <c:pt idx="4">
                  <c:v>56.02</c:v>
                </c:pt>
              </c:numCache>
            </c:numRef>
          </c:val>
          <c:extLst>
            <c:ext xmlns:c16="http://schemas.microsoft.com/office/drawing/2014/chart" uri="{C3380CC4-5D6E-409C-BE32-E72D297353CC}">
              <c16:uniqueId val="{00000000-2EBA-437F-BE9D-BD41F5DC11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EBA-437F-BE9D-BD41F5DC11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79.33</c:v>
                </c:pt>
                <c:pt idx="1">
                  <c:v>78.739999999999995</c:v>
                </c:pt>
                <c:pt idx="2">
                  <c:v>78.77</c:v>
                </c:pt>
                <c:pt idx="3">
                  <c:v>78.86</c:v>
                </c:pt>
                <c:pt idx="4">
                  <c:v>76.78</c:v>
                </c:pt>
              </c:numCache>
            </c:numRef>
          </c:val>
          <c:extLst>
            <c:ext xmlns:c16="http://schemas.microsoft.com/office/drawing/2014/chart" uri="{C3380CC4-5D6E-409C-BE32-E72D297353CC}">
              <c16:uniqueId val="{00000000-1FE9-41F8-92B1-95EAAC8C99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FE9-41F8-92B1-95EAAC8C99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127.03</c:v>
                </c:pt>
                <c:pt idx="1">
                  <c:v>126.35</c:v>
                </c:pt>
                <c:pt idx="2">
                  <c:v>119.96</c:v>
                </c:pt>
                <c:pt idx="3">
                  <c:v>116.96</c:v>
                </c:pt>
                <c:pt idx="4">
                  <c:v>119.43</c:v>
                </c:pt>
              </c:numCache>
            </c:numRef>
          </c:val>
          <c:extLst>
            <c:ext xmlns:c16="http://schemas.microsoft.com/office/drawing/2014/chart" uri="{C3380CC4-5D6E-409C-BE32-E72D297353CC}">
              <c16:uniqueId val="{00000000-8B54-4061-A075-F50BE01DE23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B54-4061-A075-F50BE01DE23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c:v>
                </c:pt>
                <c:pt idx="1">
                  <c:v>47.31</c:v>
                </c:pt>
                <c:pt idx="2">
                  <c:v>48.38</c:v>
                </c:pt>
                <c:pt idx="3">
                  <c:v>49.46</c:v>
                </c:pt>
                <c:pt idx="4">
                  <c:v>50.53</c:v>
                </c:pt>
              </c:numCache>
            </c:numRef>
          </c:val>
          <c:extLst>
            <c:ext xmlns:c16="http://schemas.microsoft.com/office/drawing/2014/chart" uri="{C3380CC4-5D6E-409C-BE32-E72D297353CC}">
              <c16:uniqueId val="{00000000-249F-4A50-BB8C-90008ADB44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49F-4A50-BB8C-90008ADB44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c:v>
                </c:pt>
                <c:pt idx="1">
                  <c:v>19.690000000000001</c:v>
                </c:pt>
                <c:pt idx="2">
                  <c:v>19.79</c:v>
                </c:pt>
                <c:pt idx="3">
                  <c:v>19.64</c:v>
                </c:pt>
                <c:pt idx="4">
                  <c:v>19.62</c:v>
                </c:pt>
              </c:numCache>
            </c:numRef>
          </c:val>
          <c:extLst>
            <c:ext xmlns:c16="http://schemas.microsoft.com/office/drawing/2014/chart" uri="{C3380CC4-5D6E-409C-BE32-E72D297353CC}">
              <c16:uniqueId val="{00000000-B21C-46C1-B93D-6BC4ABE4A6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B21C-46C1-B93D-6BC4ABE4A6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D1-4F60-A997-1974995421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9D1-4F60-A997-1974995421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225.53</c:v>
                </c:pt>
                <c:pt idx="1">
                  <c:v>210.86</c:v>
                </c:pt>
                <c:pt idx="2">
                  <c:v>241.64</c:v>
                </c:pt>
                <c:pt idx="3">
                  <c:v>270.8</c:v>
                </c:pt>
                <c:pt idx="4">
                  <c:v>192.55</c:v>
                </c:pt>
              </c:numCache>
            </c:numRef>
          </c:val>
          <c:extLst>
            <c:ext xmlns:c16="http://schemas.microsoft.com/office/drawing/2014/chart" uri="{C3380CC4-5D6E-409C-BE32-E72D297353CC}">
              <c16:uniqueId val="{00000000-A993-47E7-A626-012D341AF0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993-47E7-A626-012D341AF0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459.75</c:v>
                </c:pt>
                <c:pt idx="1">
                  <c:v>437.87</c:v>
                </c:pt>
                <c:pt idx="2">
                  <c:v>432.74</c:v>
                </c:pt>
                <c:pt idx="3">
                  <c:v>429.37</c:v>
                </c:pt>
                <c:pt idx="4">
                  <c:v>401.66</c:v>
                </c:pt>
              </c:numCache>
            </c:numRef>
          </c:val>
          <c:extLst>
            <c:ext xmlns:c16="http://schemas.microsoft.com/office/drawing/2014/chart" uri="{C3380CC4-5D6E-409C-BE32-E72D297353CC}">
              <c16:uniqueId val="{00000000-0C21-4FFD-806C-66D5652758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0C21-4FFD-806C-66D5652758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129.4</c:v>
                </c:pt>
                <c:pt idx="1">
                  <c:v>128.72999999999999</c:v>
                </c:pt>
                <c:pt idx="2">
                  <c:v>121.89</c:v>
                </c:pt>
                <c:pt idx="3">
                  <c:v>118.13</c:v>
                </c:pt>
                <c:pt idx="4">
                  <c:v>121.52</c:v>
                </c:pt>
              </c:numCache>
            </c:numRef>
          </c:val>
          <c:extLst>
            <c:ext xmlns:c16="http://schemas.microsoft.com/office/drawing/2014/chart" uri="{C3380CC4-5D6E-409C-BE32-E72D297353CC}">
              <c16:uniqueId val="{00000000-04DF-4F93-901B-0714DA5712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4DF-4F93-901B-0714DA5712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106.99</c:v>
                </c:pt>
                <c:pt idx="1">
                  <c:v>107.37</c:v>
                </c:pt>
                <c:pt idx="2">
                  <c:v>113.69</c:v>
                </c:pt>
                <c:pt idx="3">
                  <c:v>117.26</c:v>
                </c:pt>
                <c:pt idx="4">
                  <c:v>113.94</c:v>
                </c:pt>
              </c:numCache>
            </c:numRef>
          </c:val>
          <c:extLst>
            <c:ext xmlns:c16="http://schemas.microsoft.com/office/drawing/2014/chart" uri="{C3380CC4-5D6E-409C-BE32-E72D297353CC}">
              <c16:uniqueId val="{00000000-DDE3-446B-82A7-234B586110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DE3-446B-82A7-234B586110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46" zoomScale="55" zoomScaleNormal="5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徳島県　小松島市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34604</v>
      </c>
      <c r="AM8" s="44"/>
      <c r="AN8" s="44"/>
      <c r="AO8" s="44"/>
      <c r="AP8" s="44"/>
      <c r="AQ8" s="44"/>
      <c r="AR8" s="44"/>
      <c r="AS8" s="44"/>
      <c r="AT8" s="45">
        <f>データ!$S$6</f>
        <v>45.37</v>
      </c>
      <c r="AU8" s="46"/>
      <c r="AV8" s="46"/>
      <c r="AW8" s="46"/>
      <c r="AX8" s="46"/>
      <c r="AY8" s="46"/>
      <c r="AZ8" s="46"/>
      <c r="BA8" s="46"/>
      <c r="BB8" s="47">
        <f>データ!$T$6</f>
        <v>762.71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64.28</v>
      </c>
      <c r="J10" s="46"/>
      <c r="K10" s="46"/>
      <c r="L10" s="46"/>
      <c r="M10" s="46"/>
      <c r="N10" s="46"/>
      <c r="O10" s="80"/>
      <c r="P10" s="47">
        <f>データ!$P$6</f>
        <v>97.53</v>
      </c>
      <c r="Q10" s="47"/>
      <c r="R10" s="47"/>
      <c r="S10" s="47"/>
      <c r="T10" s="47"/>
      <c r="U10" s="47"/>
      <c r="V10" s="47"/>
      <c r="W10" s="44">
        <f>データ!$Q$6</f>
        <v>2688</v>
      </c>
      <c r="X10" s="44"/>
      <c r="Y10" s="44"/>
      <c r="Z10" s="44"/>
      <c r="AA10" s="44"/>
      <c r="AB10" s="44"/>
      <c r="AC10" s="44"/>
      <c r="AD10" s="2"/>
      <c r="AE10" s="2"/>
      <c r="AF10" s="2"/>
      <c r="AG10" s="2"/>
      <c r="AH10" s="2"/>
      <c r="AI10" s="2"/>
      <c r="AJ10" s="2"/>
      <c r="AK10" s="2"/>
      <c r="AL10" s="44">
        <f>データ!$U$6</f>
        <v>33368</v>
      </c>
      <c r="AM10" s="44"/>
      <c r="AN10" s="44"/>
      <c r="AO10" s="44"/>
      <c r="AP10" s="44"/>
      <c r="AQ10" s="44"/>
      <c r="AR10" s="44"/>
      <c r="AS10" s="44"/>
      <c r="AT10" s="45">
        <f>データ!$V$6</f>
        <v>39.54</v>
      </c>
      <c r="AU10" s="46"/>
      <c r="AV10" s="46"/>
      <c r="AW10" s="46"/>
      <c r="AX10" s="46"/>
      <c r="AY10" s="46"/>
      <c r="AZ10" s="46"/>
      <c r="BA10" s="46"/>
      <c r="BB10" s="47">
        <f>データ!$W$6</f>
        <v>843.9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48sAyGsxRJHoX60J301GdltNGrS0bcns0WbfSuHpTwpn2YYFTJ4sQ3E43Q5aADruAgvaACRmThAReiDKtmyHg==" saltValue="75SqvLpWiJuiMarZIFat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362034</v>
      </c>
      <c r="D6" s="20">
        <f t="shared" si="3"/>
        <v>46</v>
      </c>
      <c r="E6" s="20">
        <f t="shared" si="3"/>
        <v>1</v>
      </c>
      <c r="F6" s="20">
        <f t="shared" si="3"/>
        <v>0</v>
      </c>
      <c r="G6" s="20">
        <f t="shared" si="3"/>
        <v>1</v>
      </c>
      <c r="H6" s="20" t="str">
        <f t="shared" si="3"/>
        <v>徳島県　小松島市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64.28</v>
      </c>
      <c r="P6" s="21">
        <f t="shared" si="3"/>
        <v>97.53</v>
      </c>
      <c r="Q6" s="21">
        <f t="shared" si="3"/>
        <v>2688</v>
      </c>
      <c r="R6" s="21">
        <f t="shared" si="3"/>
        <v>34604</v>
      </c>
      <c r="S6" s="21">
        <f t="shared" si="3"/>
        <v>45.37</v>
      </c>
      <c r="T6" s="21">
        <f t="shared" si="3"/>
        <v>762.71</v>
      </c>
      <c r="U6" s="21">
        <f t="shared" si="3"/>
        <v>33368</v>
      </c>
      <c r="V6" s="21">
        <f t="shared" si="3"/>
        <v>39.54</v>
      </c>
      <c r="W6" s="21">
        <f t="shared" si="3"/>
        <v>843.9</v>
      </c>
      <c r="X6" s="22">
        <f>IF(X7="",NA(),X7)</f>
        <v>127.03</v>
      </c>
      <c r="Y6" s="22">
        <f t="shared" ref="Y6:AG6" si="4">IF(Y7="",NA(),Y7)</f>
        <v>126.35</v>
      </c>
      <c r="Z6" s="22">
        <f t="shared" si="4"/>
        <v>119.96</v>
      </c>
      <c r="AA6" s="22">
        <f t="shared" si="4"/>
        <v>116.96</v>
      </c>
      <c r="AB6" s="22">
        <f t="shared" si="4"/>
        <v>119.43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225.53</v>
      </c>
      <c r="AU6" s="22">
        <f t="shared" ref="AU6:BC6" si="6">IF(AU7="",NA(),AU7)</f>
        <v>210.86</v>
      </c>
      <c r="AV6" s="22">
        <f t="shared" si="6"/>
        <v>241.64</v>
      </c>
      <c r="AW6" s="22">
        <f t="shared" si="6"/>
        <v>270.8</v>
      </c>
      <c r="AX6" s="22">
        <f t="shared" si="6"/>
        <v>192.55</v>
      </c>
      <c r="AY6" s="22">
        <f t="shared" si="6"/>
        <v>327.77</v>
      </c>
      <c r="AZ6" s="22">
        <f t="shared" si="6"/>
        <v>338.02</v>
      </c>
      <c r="BA6" s="22">
        <f t="shared" si="6"/>
        <v>345.94</v>
      </c>
      <c r="BB6" s="22">
        <f t="shared" si="6"/>
        <v>329.7</v>
      </c>
      <c r="BC6" s="22">
        <f t="shared" si="6"/>
        <v>319.99</v>
      </c>
      <c r="BD6" s="21" t="str">
        <f>IF(BD7="","",IF(BD7="-","【-】","【"&amp;SUBSTITUTE(TEXT(BD7,"#,##0.00"),"-","△")&amp;"】"))</f>
        <v>【239.69】</v>
      </c>
      <c r="BE6" s="22">
        <f>IF(BE7="",NA(),BE7)</f>
        <v>459.75</v>
      </c>
      <c r="BF6" s="22">
        <f t="shared" ref="BF6:BN6" si="7">IF(BF7="",NA(),BF7)</f>
        <v>437.87</v>
      </c>
      <c r="BG6" s="22">
        <f t="shared" si="7"/>
        <v>432.74</v>
      </c>
      <c r="BH6" s="22">
        <f t="shared" si="7"/>
        <v>429.37</v>
      </c>
      <c r="BI6" s="22">
        <f t="shared" si="7"/>
        <v>401.66</v>
      </c>
      <c r="BJ6" s="22">
        <f t="shared" si="7"/>
        <v>397.1</v>
      </c>
      <c r="BK6" s="22">
        <f t="shared" si="7"/>
        <v>379.91</v>
      </c>
      <c r="BL6" s="22">
        <f t="shared" si="7"/>
        <v>386.61</v>
      </c>
      <c r="BM6" s="22">
        <f t="shared" si="7"/>
        <v>381.56</v>
      </c>
      <c r="BN6" s="22">
        <f t="shared" si="7"/>
        <v>365.55</v>
      </c>
      <c r="BO6" s="21" t="str">
        <f>IF(BO7="","",IF(BO7="-","【-】","【"&amp;SUBSTITUTE(TEXT(BO7,"#,##0.00"),"-","△")&amp;"】"))</f>
        <v>【264.86】</v>
      </c>
      <c r="BP6" s="22">
        <f>IF(BP7="",NA(),BP7)</f>
        <v>129.4</v>
      </c>
      <c r="BQ6" s="22">
        <f t="shared" ref="BQ6:BY6" si="8">IF(BQ7="",NA(),BQ7)</f>
        <v>128.72999999999999</v>
      </c>
      <c r="BR6" s="22">
        <f t="shared" si="8"/>
        <v>121.89</v>
      </c>
      <c r="BS6" s="22">
        <f t="shared" si="8"/>
        <v>118.13</v>
      </c>
      <c r="BT6" s="22">
        <f t="shared" si="8"/>
        <v>121.52</v>
      </c>
      <c r="BU6" s="22">
        <f t="shared" si="8"/>
        <v>95.79</v>
      </c>
      <c r="BV6" s="22">
        <f t="shared" si="8"/>
        <v>98.3</v>
      </c>
      <c r="BW6" s="22">
        <f t="shared" si="8"/>
        <v>93.82</v>
      </c>
      <c r="BX6" s="22">
        <f t="shared" si="8"/>
        <v>95.04</v>
      </c>
      <c r="BY6" s="22">
        <f t="shared" si="8"/>
        <v>95.42</v>
      </c>
      <c r="BZ6" s="21" t="str">
        <f>IF(BZ7="","",IF(BZ7="-","【-】","【"&amp;SUBSTITUTE(TEXT(BZ7,"#,##0.00"),"-","△")&amp;"】"))</f>
        <v>【97.59】</v>
      </c>
      <c r="CA6" s="22">
        <f>IF(CA7="",NA(),CA7)</f>
        <v>106.99</v>
      </c>
      <c r="CB6" s="22">
        <f t="shared" ref="CB6:CJ6" si="9">IF(CB7="",NA(),CB7)</f>
        <v>107.37</v>
      </c>
      <c r="CC6" s="22">
        <f t="shared" si="9"/>
        <v>113.69</v>
      </c>
      <c r="CD6" s="22">
        <f t="shared" si="9"/>
        <v>117.26</v>
      </c>
      <c r="CE6" s="22">
        <f t="shared" si="9"/>
        <v>113.94</v>
      </c>
      <c r="CF6" s="22">
        <f t="shared" si="9"/>
        <v>171.13</v>
      </c>
      <c r="CG6" s="22">
        <f t="shared" si="9"/>
        <v>173.7</v>
      </c>
      <c r="CH6" s="22">
        <f t="shared" si="9"/>
        <v>178.94</v>
      </c>
      <c r="CI6" s="22">
        <f t="shared" si="9"/>
        <v>180.19</v>
      </c>
      <c r="CJ6" s="22">
        <f t="shared" si="9"/>
        <v>184.25</v>
      </c>
      <c r="CK6" s="21" t="str">
        <f>IF(CK7="","",IF(CK7="-","【-】","【"&amp;SUBSTITUTE(TEXT(CK7,"#,##0.00"),"-","△")&amp;"】"))</f>
        <v>【181.66】</v>
      </c>
      <c r="CL6" s="22">
        <f>IF(CL7="",NA(),CL7)</f>
        <v>58.35</v>
      </c>
      <c r="CM6" s="22">
        <f t="shared" ref="CM6:CU6" si="10">IF(CM7="",NA(),CM7)</f>
        <v>57.77</v>
      </c>
      <c r="CN6" s="22">
        <f t="shared" si="10"/>
        <v>56.7</v>
      </c>
      <c r="CO6" s="22">
        <f t="shared" si="10"/>
        <v>55.15</v>
      </c>
      <c r="CP6" s="22">
        <f t="shared" si="10"/>
        <v>56.02</v>
      </c>
      <c r="CQ6" s="22">
        <f t="shared" si="10"/>
        <v>60.12</v>
      </c>
      <c r="CR6" s="22">
        <f t="shared" si="10"/>
        <v>60.34</v>
      </c>
      <c r="CS6" s="22">
        <f t="shared" si="10"/>
        <v>59.54</v>
      </c>
      <c r="CT6" s="22">
        <f t="shared" si="10"/>
        <v>59.26</v>
      </c>
      <c r="CU6" s="22">
        <f t="shared" si="10"/>
        <v>60.44</v>
      </c>
      <c r="CV6" s="21" t="str">
        <f>IF(CV7="","",IF(CV7="-","【-】","【"&amp;SUBSTITUTE(TEXT(CV7,"#,##0.00"),"-","△")&amp;"】"))</f>
        <v>【60.21】</v>
      </c>
      <c r="CW6" s="22">
        <f>IF(CW7="",NA(),CW7)</f>
        <v>79.33</v>
      </c>
      <c r="CX6" s="22">
        <f t="shared" ref="CX6:DF6" si="11">IF(CX7="",NA(),CX7)</f>
        <v>78.739999999999995</v>
      </c>
      <c r="CY6" s="22">
        <f t="shared" si="11"/>
        <v>78.77</v>
      </c>
      <c r="CZ6" s="22">
        <f t="shared" si="11"/>
        <v>78.86</v>
      </c>
      <c r="DA6" s="22">
        <f t="shared" si="11"/>
        <v>76.78</v>
      </c>
      <c r="DB6" s="22">
        <f t="shared" si="11"/>
        <v>84.24</v>
      </c>
      <c r="DC6" s="22">
        <f t="shared" si="11"/>
        <v>84.19</v>
      </c>
      <c r="DD6" s="22">
        <f t="shared" si="11"/>
        <v>83.93</v>
      </c>
      <c r="DE6" s="22">
        <f t="shared" si="11"/>
        <v>83.84</v>
      </c>
      <c r="DF6" s="22">
        <f t="shared" si="11"/>
        <v>83.39</v>
      </c>
      <c r="DG6" s="21" t="str">
        <f>IF(DG7="","",IF(DG7="-","【-】","【"&amp;SUBSTITUTE(TEXT(DG7,"#,##0.00"),"-","△")&amp;"】"))</f>
        <v>【89.21】</v>
      </c>
      <c r="DH6" s="22">
        <f>IF(DH7="",NA(),DH7)</f>
        <v>45.9</v>
      </c>
      <c r="DI6" s="22">
        <f t="shared" ref="DI6:DQ6" si="12">IF(DI7="",NA(),DI7)</f>
        <v>47.31</v>
      </c>
      <c r="DJ6" s="22">
        <f t="shared" si="12"/>
        <v>48.38</v>
      </c>
      <c r="DK6" s="22">
        <f t="shared" si="12"/>
        <v>49.46</v>
      </c>
      <c r="DL6" s="22">
        <f t="shared" si="12"/>
        <v>50.53</v>
      </c>
      <c r="DM6" s="22">
        <f t="shared" si="12"/>
        <v>48.83</v>
      </c>
      <c r="DN6" s="22">
        <f t="shared" si="12"/>
        <v>49.96</v>
      </c>
      <c r="DO6" s="22">
        <f t="shared" si="12"/>
        <v>50.82</v>
      </c>
      <c r="DP6" s="22">
        <f t="shared" si="12"/>
        <v>51.82</v>
      </c>
      <c r="DQ6" s="22">
        <f t="shared" si="12"/>
        <v>52.53</v>
      </c>
      <c r="DR6" s="21" t="str">
        <f>IF(DR7="","",IF(DR7="-","【-】","【"&amp;SUBSTITUTE(TEXT(DR7,"#,##0.00"),"-","△")&amp;"】"))</f>
        <v>【52.41】</v>
      </c>
      <c r="DS6" s="22">
        <f>IF(DS7="",NA(),DS7)</f>
        <v>19</v>
      </c>
      <c r="DT6" s="22">
        <f t="shared" ref="DT6:EB6" si="13">IF(DT7="",NA(),DT7)</f>
        <v>19.690000000000001</v>
      </c>
      <c r="DU6" s="22">
        <f t="shared" si="13"/>
        <v>19.79</v>
      </c>
      <c r="DV6" s="22">
        <f t="shared" si="13"/>
        <v>19.64</v>
      </c>
      <c r="DW6" s="22">
        <f t="shared" si="13"/>
        <v>19.62</v>
      </c>
      <c r="DX6" s="22">
        <f t="shared" si="13"/>
        <v>18.18</v>
      </c>
      <c r="DY6" s="22">
        <f t="shared" si="13"/>
        <v>19.32</v>
      </c>
      <c r="DZ6" s="22">
        <f t="shared" si="13"/>
        <v>21.16</v>
      </c>
      <c r="EA6" s="22">
        <f t="shared" si="13"/>
        <v>22.72</v>
      </c>
      <c r="EB6" s="22">
        <f t="shared" si="13"/>
        <v>24.16</v>
      </c>
      <c r="EC6" s="21" t="str">
        <f>IF(EC7="","",IF(EC7="-","【-】","【"&amp;SUBSTITUTE(TEXT(EC7,"#,##0.00"),"-","△")&amp;"】"))</f>
        <v>【26.78】</v>
      </c>
      <c r="ED6" s="22">
        <f>IF(ED7="",NA(),ED7)</f>
        <v>0.87</v>
      </c>
      <c r="EE6" s="22">
        <f t="shared" ref="EE6:EM6" si="14">IF(EE7="",NA(),EE7)</f>
        <v>0.47</v>
      </c>
      <c r="EF6" s="22">
        <f t="shared" si="14"/>
        <v>0.7</v>
      </c>
      <c r="EG6" s="22">
        <f t="shared" si="14"/>
        <v>0.57999999999999996</v>
      </c>
      <c r="EH6" s="22">
        <f t="shared" si="14"/>
        <v>0.56999999999999995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362034</v>
      </c>
      <c r="D7" s="24">
        <v>46</v>
      </c>
      <c r="E7" s="24">
        <v>1</v>
      </c>
      <c r="F7" s="24">
        <v>0</v>
      </c>
      <c r="G7" s="24">
        <v>1</v>
      </c>
      <c r="H7" s="24" t="s">
        <v>93</v>
      </c>
      <c r="I7" s="24" t="s">
        <v>94</v>
      </c>
      <c r="J7" s="24" t="s">
        <v>95</v>
      </c>
      <c r="K7" s="24" t="s">
        <v>96</v>
      </c>
      <c r="L7" s="24" t="s">
        <v>97</v>
      </c>
      <c r="M7" s="24" t="s">
        <v>98</v>
      </c>
      <c r="N7" s="25" t="s">
        <v>99</v>
      </c>
      <c r="O7" s="25">
        <v>64.28</v>
      </c>
      <c r="P7" s="25">
        <v>97.53</v>
      </c>
      <c r="Q7" s="25">
        <v>2688</v>
      </c>
      <c r="R7" s="25">
        <v>34604</v>
      </c>
      <c r="S7" s="25">
        <v>45.37</v>
      </c>
      <c r="T7" s="25">
        <v>762.71</v>
      </c>
      <c r="U7" s="25">
        <v>33368</v>
      </c>
      <c r="V7" s="25">
        <v>39.54</v>
      </c>
      <c r="W7" s="25">
        <v>843.9</v>
      </c>
      <c r="X7" s="25">
        <v>127.03</v>
      </c>
      <c r="Y7" s="25">
        <v>126.35</v>
      </c>
      <c r="Z7" s="25">
        <v>119.96</v>
      </c>
      <c r="AA7" s="25">
        <v>116.96</v>
      </c>
      <c r="AB7" s="25">
        <v>119.43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225.53</v>
      </c>
      <c r="AU7" s="25">
        <v>210.86</v>
      </c>
      <c r="AV7" s="25">
        <v>241.64</v>
      </c>
      <c r="AW7" s="25">
        <v>270.8</v>
      </c>
      <c r="AX7" s="25">
        <v>192.55</v>
      </c>
      <c r="AY7" s="25">
        <v>327.77</v>
      </c>
      <c r="AZ7" s="25">
        <v>338.02</v>
      </c>
      <c r="BA7" s="25">
        <v>345.94</v>
      </c>
      <c r="BB7" s="25">
        <v>329.7</v>
      </c>
      <c r="BC7" s="25">
        <v>319.99</v>
      </c>
      <c r="BD7" s="25">
        <v>239.69</v>
      </c>
      <c r="BE7" s="25">
        <v>459.75</v>
      </c>
      <c r="BF7" s="25">
        <v>437.87</v>
      </c>
      <c r="BG7" s="25">
        <v>432.74</v>
      </c>
      <c r="BH7" s="25">
        <v>429.37</v>
      </c>
      <c r="BI7" s="25">
        <v>401.66</v>
      </c>
      <c r="BJ7" s="25">
        <v>397.1</v>
      </c>
      <c r="BK7" s="25">
        <v>379.91</v>
      </c>
      <c r="BL7" s="25">
        <v>386.61</v>
      </c>
      <c r="BM7" s="25">
        <v>381.56</v>
      </c>
      <c r="BN7" s="25">
        <v>365.55</v>
      </c>
      <c r="BO7" s="25">
        <v>264.86</v>
      </c>
      <c r="BP7" s="25">
        <v>129.4</v>
      </c>
      <c r="BQ7" s="25">
        <v>128.72999999999999</v>
      </c>
      <c r="BR7" s="25">
        <v>121.89</v>
      </c>
      <c r="BS7" s="25">
        <v>118.13</v>
      </c>
      <c r="BT7" s="25">
        <v>121.52</v>
      </c>
      <c r="BU7" s="25">
        <v>95.79</v>
      </c>
      <c r="BV7" s="25">
        <v>98.3</v>
      </c>
      <c r="BW7" s="25">
        <v>93.82</v>
      </c>
      <c r="BX7" s="25">
        <v>95.04</v>
      </c>
      <c r="BY7" s="25">
        <v>95.42</v>
      </c>
      <c r="BZ7" s="25">
        <v>97.59</v>
      </c>
      <c r="CA7" s="25">
        <v>106.99</v>
      </c>
      <c r="CB7" s="25">
        <v>107.37</v>
      </c>
      <c r="CC7" s="25">
        <v>113.69</v>
      </c>
      <c r="CD7" s="25">
        <v>117.26</v>
      </c>
      <c r="CE7" s="25">
        <v>113.94</v>
      </c>
      <c r="CF7" s="25">
        <v>171.13</v>
      </c>
      <c r="CG7" s="25">
        <v>173.7</v>
      </c>
      <c r="CH7" s="25">
        <v>178.94</v>
      </c>
      <c r="CI7" s="25">
        <v>180.19</v>
      </c>
      <c r="CJ7" s="25">
        <v>184.25</v>
      </c>
      <c r="CK7" s="25">
        <v>181.66</v>
      </c>
      <c r="CL7" s="25">
        <v>58.35</v>
      </c>
      <c r="CM7" s="25">
        <v>57.77</v>
      </c>
      <c r="CN7" s="25">
        <v>56.7</v>
      </c>
      <c r="CO7" s="25">
        <v>55.15</v>
      </c>
      <c r="CP7" s="25">
        <v>56.02</v>
      </c>
      <c r="CQ7" s="25">
        <v>60.12</v>
      </c>
      <c r="CR7" s="25">
        <v>60.34</v>
      </c>
      <c r="CS7" s="25">
        <v>59.54</v>
      </c>
      <c r="CT7" s="25">
        <v>59.26</v>
      </c>
      <c r="CU7" s="25">
        <v>60.44</v>
      </c>
      <c r="CV7" s="25">
        <v>60.21</v>
      </c>
      <c r="CW7" s="25">
        <v>79.33</v>
      </c>
      <c r="CX7" s="25">
        <v>78.739999999999995</v>
      </c>
      <c r="CY7" s="25">
        <v>78.77</v>
      </c>
      <c r="CZ7" s="25">
        <v>78.86</v>
      </c>
      <c r="DA7" s="25">
        <v>76.78</v>
      </c>
      <c r="DB7" s="25">
        <v>84.24</v>
      </c>
      <c r="DC7" s="25">
        <v>84.19</v>
      </c>
      <c r="DD7" s="25">
        <v>83.93</v>
      </c>
      <c r="DE7" s="25">
        <v>83.84</v>
      </c>
      <c r="DF7" s="25">
        <v>83.39</v>
      </c>
      <c r="DG7" s="25">
        <v>89.21</v>
      </c>
      <c r="DH7" s="25">
        <v>45.9</v>
      </c>
      <c r="DI7" s="25">
        <v>47.31</v>
      </c>
      <c r="DJ7" s="25">
        <v>48.38</v>
      </c>
      <c r="DK7" s="25">
        <v>49.46</v>
      </c>
      <c r="DL7" s="25">
        <v>50.53</v>
      </c>
      <c r="DM7" s="25">
        <v>48.83</v>
      </c>
      <c r="DN7" s="25">
        <v>49.96</v>
      </c>
      <c r="DO7" s="25">
        <v>50.82</v>
      </c>
      <c r="DP7" s="25">
        <v>51.82</v>
      </c>
      <c r="DQ7" s="25">
        <v>52.53</v>
      </c>
      <c r="DR7" s="25">
        <v>52.41</v>
      </c>
      <c r="DS7" s="25">
        <v>19</v>
      </c>
      <c r="DT7" s="25">
        <v>19.690000000000001</v>
      </c>
      <c r="DU7" s="25">
        <v>19.79</v>
      </c>
      <c r="DV7" s="25">
        <v>19.64</v>
      </c>
      <c r="DW7" s="25">
        <v>19.62</v>
      </c>
      <c r="DX7" s="25">
        <v>18.18</v>
      </c>
      <c r="DY7" s="25">
        <v>19.32</v>
      </c>
      <c r="DZ7" s="25">
        <v>21.16</v>
      </c>
      <c r="EA7" s="25">
        <v>22.72</v>
      </c>
      <c r="EB7" s="25">
        <v>24.16</v>
      </c>
      <c r="EC7" s="25">
        <v>26.78</v>
      </c>
      <c r="ED7" s="25">
        <v>0.87</v>
      </c>
      <c r="EE7" s="25">
        <v>0.47</v>
      </c>
      <c r="EF7" s="25">
        <v>0.7</v>
      </c>
      <c r="EG7" s="25">
        <v>0.57999999999999996</v>
      </c>
      <c r="EH7" s="25">
        <v>0.56999999999999995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平井　宗治</cp:lastModifiedBy>
  <dcterms:created xsi:type="dcterms:W3CDTF">2025-12-12T09:22:07Z</dcterms:created>
  <dcterms:modified xsi:type="dcterms:W3CDTF">2026-01-16T06:27:12Z</dcterms:modified>
  <cp:category/>
</cp:coreProperties>
</file>