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15170000にぎわい政策課_2025\E_にぎわいづくり担当\にぎわいづくり\999_次年度用\01_次年度用小規模補助金検討内容\01_公募\"/>
    </mc:Choice>
  </mc:AlternateContent>
  <xr:revisionPtr revIDLastSave="0" documentId="13_ncr:1_{E272643A-EF22-4C74-80D1-5019D390B424}" xr6:coauthVersionLast="47" xr6:coauthVersionMax="47" xr10:uidLastSave="{00000000-0000-0000-0000-000000000000}"/>
  <bookViews>
    <workbookView xWindow="28680" yWindow="-120" windowWidth="29040" windowHeight="15720" xr2:uid="{C4381686-DF07-4785-AEE9-050B33C31C86}"/>
  </bookViews>
  <sheets>
    <sheet name="計算表(にぎわい創出推進事業)(申請時)" sheetId="1" r:id="rId1"/>
    <sheet name="計算表(にぎわい創出推進事業)(変更時)" sheetId="3" r:id="rId2"/>
    <sheet name="計算表(にぎわい創出推進事業)(精算時)" sheetId="4" r:id="rId3"/>
  </sheets>
  <definedNames>
    <definedName name="_xlnm.Print_Area" localSheetId="0">'計算表(にぎわい創出推進事業)(申請時)'!$A$1:$K$25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4" l="1" a="1"/>
  <c r="H19" i="4" s="1"/>
  <c r="B20" i="4" s="1"/>
  <c r="B9" i="4" a="1"/>
  <c r="B9" i="4" s="1"/>
  <c r="D6" i="4" a="1"/>
  <c r="D6" i="4" s="1"/>
  <c r="H22" i="3" a="1"/>
  <c r="H22" i="3" s="1"/>
  <c r="B23" i="3" s="1"/>
  <c r="D6" i="3" a="1"/>
  <c r="D6" i="3" s="1"/>
  <c r="B9" i="3" a="1"/>
  <c r="B9" i="3" s="1"/>
  <c r="H19" i="1" a="1"/>
  <c r="H19" i="1" s="1"/>
  <c r="B20" i="1" s="1"/>
  <c r="D6" i="1" a="1"/>
  <c r="D6" i="1" s="1"/>
  <c r="B9" i="1" a="1"/>
  <c r="B9" i="1" s="1"/>
  <c r="G28" i="4"/>
  <c r="E19" i="4"/>
  <c r="B19" i="4"/>
  <c r="G29" i="4"/>
  <c r="B29" i="4"/>
  <c r="B23" i="1" l="1"/>
  <c r="I29" i="4"/>
  <c r="D28" i="4"/>
  <c r="B28" i="4"/>
  <c r="B23" i="4"/>
  <c r="E22" i="3"/>
  <c r="B22" i="3"/>
  <c r="B26" i="3"/>
  <c r="B26" i="4" l="1"/>
  <c r="I32" i="4" s="1" a="1"/>
  <c r="I32" i="4" s="1"/>
  <c r="E19" i="1"/>
  <c r="B19" i="1"/>
  <c r="B38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1" authorId="0" shapeId="0" xr:uid="{A5C9C61A-5D07-4FEB-8A24-6BFFB089DC66}">
      <text>
        <r>
          <rPr>
            <b/>
            <sz val="9"/>
            <color indexed="81"/>
            <rFont val="MS P ゴシック"/>
            <family val="3"/>
            <charset val="128"/>
          </rPr>
          <t>着色セルに入力又は種類の選択をしてください。</t>
        </r>
      </text>
    </comment>
    <comment ref="B6" authorId="0" shapeId="0" xr:uid="{99210AFA-7343-4724-A4A3-9FA36DBF0FDE}">
      <text>
        <r>
          <rPr>
            <b/>
            <sz val="9"/>
            <color indexed="81"/>
            <rFont val="MS P ゴシック"/>
            <family val="3"/>
            <charset val="128"/>
          </rPr>
          <t>以下の該当する番号を選択してください。
①：地域資源、伝統文化、スポーツの活用により、
　　地域のにぎわいの創出に資するもの
②：サブカルチャーの要素が主たる目的のもの
③：地域資源、伝統文化、スポーツの活用により、
　　地域のにぎわいの創出に資するもの（２回目）
④：サブカルチャーの要素が主たる目的のもの（２回目）
⑤：地域資源、伝統文化、スポーツの活用により、
　　地域のにぎわいの創出に資するもの（３回目）
⑥：サブカルチャーの要素が主たる目的のもの（３回目）</t>
        </r>
      </text>
    </comment>
    <comment ref="B23" authorId="0" shapeId="0" xr:uid="{0A101462-9BE8-405C-A09C-020BEDBA0794}">
      <text>
        <r>
          <rPr>
            <b/>
            <sz val="9"/>
            <color indexed="81"/>
            <rFont val="MS P ゴシック"/>
            <family val="3"/>
            <charset val="128"/>
          </rPr>
          <t>セルの色が赤くなる場合｛（事業収入＋補助金額）＞補助対象経費｝はＮＧです。
※事業収入及び補助対象経費を見直すか、減額した補助金額（万円未満切捨）をこのセルに入力してください。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1" authorId="0" shapeId="0" xr:uid="{C1543BFF-E00F-4E4E-9324-740644D2E41A}">
      <text>
        <r>
          <rPr>
            <b/>
            <sz val="9"/>
            <color indexed="81"/>
            <rFont val="MS P ゴシック"/>
            <family val="3"/>
            <charset val="128"/>
          </rPr>
          <t>着色セルに入力又は種類の選択をしてください。</t>
        </r>
      </text>
    </comment>
    <comment ref="B6" authorId="0" shapeId="0" xr:uid="{A90514E7-F50A-401C-9EEB-0D1D157D9795}">
      <text>
        <r>
          <rPr>
            <b/>
            <sz val="9"/>
            <color indexed="81"/>
            <rFont val="MS P ゴシック"/>
            <family val="3"/>
            <charset val="128"/>
          </rPr>
          <t>以下の該当する番号を選択してください。
①：地域資源、伝統文化、スポーツの活用により、
　　地域のにぎわいの創出に資するもの
②：サブカルチャーの要素が主たる目的のもの
③：地域資源、伝統文化、スポーツの活用により、
　　地域のにぎわいの創出に資するもの（２回目）
④：サブカルチャーの要素が主たる目的のもの（２回目）
⑤：地域資源、伝統文化、スポーツの活用により、
　　地域のにぎわいの創出に資するもの（３回目）
⑥：サブカルチャーの要素が主たる目的のもの（３回目）</t>
        </r>
      </text>
    </comment>
    <comment ref="B26" authorId="0" shapeId="0" xr:uid="{468DA71C-71C7-483C-8421-8D30CC99D8D3}">
      <text>
        <r>
          <rPr>
            <b/>
            <sz val="9"/>
            <color indexed="81"/>
            <rFont val="MS P ゴシック"/>
            <family val="3"/>
            <charset val="128"/>
          </rPr>
          <t>セルの色が赤くなる場合｛（事業収入＋補助金額）＞補助対象経費｝はＮＧです。
※事業収入及び補助対象経費を見直すか、減額した補助金額（万円未満切捨）をこのセルに入力してください。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1" authorId="0" shapeId="0" xr:uid="{077641BB-5656-4E6F-9D40-264021D643F6}">
      <text>
        <r>
          <rPr>
            <b/>
            <sz val="9"/>
            <color indexed="81"/>
            <rFont val="MS P ゴシック"/>
            <family val="3"/>
            <charset val="128"/>
          </rPr>
          <t>着色セルに入力又は種類の選択をしてください。</t>
        </r>
      </text>
    </comment>
    <comment ref="B6" authorId="0" shapeId="0" xr:uid="{26CB043C-1D96-4A7D-BD33-91AF9A7FA6A7}">
      <text>
        <r>
          <rPr>
            <b/>
            <sz val="9"/>
            <color indexed="81"/>
            <rFont val="MS P ゴシック"/>
            <family val="3"/>
            <charset val="128"/>
          </rPr>
          <t>以下の該当する番号を選択してください。
①：地域資源、伝統文化、スポーツの活用により、
　　地域のにぎわいの創出に資するもの
②：サブカルチャーの要素が主たる目的のもの
③：地域資源、伝統文化、スポーツの活用により、
　　地域のにぎわいの創出に資するもの（２回目）
④：サブカルチャーの要素が主たる目的のもの（２回目）
⑤：地域資源、伝統文化、スポーツの活用により、
　　地域のにぎわいの創出に資するもの（３回目）
⑥：サブカルチャーの要素が主たる目的のもの（３回目）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<sst xmlns="http://schemas.openxmlformats.org/spreadsheetml/2006/main" count="72" uniqueCount="35">
  <si>
    <t>円</t>
    <rPh sb="0" eb="1">
      <t>エン</t>
    </rPh>
    <phoneticPr fontId="1"/>
  </si>
  <si>
    <t>■イベントの種類</t>
    <rPh sb="6" eb="8">
      <t>シュルイ</t>
    </rPh>
    <phoneticPr fontId="1"/>
  </si>
  <si>
    <t>■補助金上限金額</t>
    <rPh sb="1" eb="4">
      <t>ホジョキン</t>
    </rPh>
    <rPh sb="4" eb="6">
      <t>ジョウゲン</t>
    </rPh>
    <rPh sb="6" eb="8">
      <t>キンガク</t>
    </rPh>
    <phoneticPr fontId="1"/>
  </si>
  <si>
    <t>■事業収入</t>
    <rPh sb="1" eb="3">
      <t>ジギョウ</t>
    </rPh>
    <rPh sb="3" eb="5">
      <t>シュウニュウ</t>
    </rPh>
    <phoneticPr fontId="1"/>
  </si>
  <si>
    <t>+</t>
    <phoneticPr fontId="1"/>
  </si>
  <si>
    <t>＝</t>
    <phoneticPr fontId="1"/>
  </si>
  <si>
    <t>■既交付決定金額</t>
    <rPh sb="1" eb="2">
      <t>スデ</t>
    </rPh>
    <rPh sb="2" eb="4">
      <t>コウフ</t>
    </rPh>
    <rPh sb="4" eb="6">
      <t>ケッテイ</t>
    </rPh>
    <rPh sb="6" eb="8">
      <t>キンガク</t>
    </rPh>
    <phoneticPr fontId="1"/>
  </si>
  <si>
    <t>■補助金計算結果</t>
    <rPh sb="1" eb="4">
      <t>ホジョキン</t>
    </rPh>
    <rPh sb="4" eb="6">
      <t>ケイサン</t>
    </rPh>
    <rPh sb="6" eb="8">
      <t>ケッカ</t>
    </rPh>
    <phoneticPr fontId="1"/>
  </si>
  <si>
    <t>補助対象経費が事業収入を超える部分</t>
    <rPh sb="0" eb="2">
      <t>ホジョ</t>
    </rPh>
    <rPh sb="2" eb="4">
      <t>タイショウ</t>
    </rPh>
    <rPh sb="4" eb="6">
      <t>ケイヒ</t>
    </rPh>
    <rPh sb="7" eb="9">
      <t>ジギョウ</t>
    </rPh>
    <rPh sb="9" eb="11">
      <t>シュウニュウ</t>
    </rPh>
    <rPh sb="12" eb="13">
      <t>コ</t>
    </rPh>
    <rPh sb="15" eb="17">
      <t>ブブン</t>
    </rPh>
    <phoneticPr fontId="1"/>
  </si>
  <si>
    <t>合計金額</t>
    <rPh sb="0" eb="2">
      <t>ゴウケイ</t>
    </rPh>
    <rPh sb="2" eb="4">
      <t>キンガク</t>
    </rPh>
    <phoneticPr fontId="1"/>
  </si>
  <si>
    <t>-</t>
    <phoneticPr fontId="1"/>
  </si>
  <si>
    <t>（1万円未満切り捨て）</t>
    <rPh sb="2" eb="4">
      <t>マンエン</t>
    </rPh>
    <rPh sb="4" eb="6">
      <t>ミマン</t>
    </rPh>
    <rPh sb="6" eb="7">
      <t>キ</t>
    </rPh>
    <rPh sb="8" eb="9">
      <t>ス</t>
    </rPh>
    <phoneticPr fontId="1"/>
  </si>
  <si>
    <t>■補助対象経費</t>
    <rPh sb="1" eb="3">
      <t>ホジョ</t>
    </rPh>
    <rPh sb="3" eb="5">
      <t>タイショウ</t>
    </rPh>
    <rPh sb="5" eb="7">
      <t>ケイヒ</t>
    </rPh>
    <phoneticPr fontId="1"/>
  </si>
  <si>
    <t>｛　補助対象経費　　</t>
    <rPh sb="2" eb="4">
      <t>ホジョ</t>
    </rPh>
    <rPh sb="4" eb="6">
      <t>タイショウ</t>
    </rPh>
    <rPh sb="6" eb="8">
      <t>ケイヒ</t>
    </rPh>
    <phoneticPr fontId="1"/>
  </si>
  <si>
    <t>ー</t>
    <phoneticPr fontId="1"/>
  </si>
  <si>
    <t>（事業収入×１／２）｝</t>
    <rPh sb="1" eb="3">
      <t>ジギョウ</t>
    </rPh>
    <rPh sb="3" eb="5">
      <t>シュウニュウ</t>
    </rPh>
    <phoneticPr fontId="1"/>
  </si>
  <si>
    <t>×</t>
    <phoneticPr fontId="1"/>
  </si>
  <si>
    <t>●補助金上限金額との比較結果</t>
    <rPh sb="1" eb="4">
      <t>ホジョキン</t>
    </rPh>
    <rPh sb="4" eb="6">
      <t>ジョウゲン</t>
    </rPh>
    <rPh sb="6" eb="8">
      <t>キンガク</t>
    </rPh>
    <rPh sb="10" eb="12">
      <t>ヒカク</t>
    </rPh>
    <rPh sb="12" eb="14">
      <t>ケッカ</t>
    </rPh>
    <phoneticPr fontId="1"/>
  </si>
  <si>
    <t>補助金額</t>
    <rPh sb="0" eb="3">
      <t>ホジョキン</t>
    </rPh>
    <rPh sb="3" eb="4">
      <t>サンガク</t>
    </rPh>
    <phoneticPr fontId="1"/>
  </si>
  <si>
    <r>
      <t>事業収入の1/10</t>
    </r>
    <r>
      <rPr>
        <sz val="6"/>
        <color theme="1"/>
        <rFont val="游ゴシック"/>
        <family val="3"/>
        <charset val="128"/>
        <scheme val="minor"/>
      </rPr>
      <t>（上限100万円）</t>
    </r>
    <rPh sb="0" eb="2">
      <t>ジギョウ</t>
    </rPh>
    <rPh sb="2" eb="4">
      <t>シュウニュウ</t>
    </rPh>
    <rPh sb="10" eb="12">
      <t>ジョウゲン</t>
    </rPh>
    <rPh sb="15" eb="17">
      <t>マンエン</t>
    </rPh>
    <phoneticPr fontId="1"/>
  </si>
  <si>
    <r>
      <t>円</t>
    </r>
    <r>
      <rPr>
        <sz val="11"/>
        <color theme="1"/>
        <rFont val="游ゴシック"/>
        <family val="3"/>
        <charset val="128"/>
        <scheme val="minor"/>
      </rPr>
      <t>（</t>
    </r>
    <r>
      <rPr>
        <b/>
        <sz val="11"/>
        <color theme="1"/>
        <rFont val="游ゴシック"/>
        <family val="3"/>
        <charset val="128"/>
        <scheme val="minor"/>
      </rPr>
      <t>Ａ</t>
    </r>
    <r>
      <rPr>
        <sz val="11"/>
        <color theme="1"/>
        <rFont val="游ゴシック"/>
        <family val="3"/>
        <charset val="128"/>
        <scheme val="minor"/>
      </rPr>
      <t>）</t>
    </r>
    <rPh sb="0" eb="1">
      <t>エン</t>
    </rPh>
    <phoneticPr fontId="1"/>
  </si>
  <si>
    <r>
      <t>円（</t>
    </r>
    <r>
      <rPr>
        <b/>
        <sz val="11"/>
        <color theme="1"/>
        <rFont val="游ゴシック"/>
        <family val="3"/>
        <charset val="128"/>
        <scheme val="minor"/>
      </rPr>
      <t>Ｂ</t>
    </r>
    <r>
      <rPr>
        <sz val="11"/>
        <color theme="1"/>
        <rFont val="游ゴシック"/>
        <family val="2"/>
        <charset val="128"/>
        <scheme val="minor"/>
      </rPr>
      <t>）</t>
    </r>
    <rPh sb="0" eb="1">
      <t>エン</t>
    </rPh>
    <phoneticPr fontId="1"/>
  </si>
  <si>
    <t>(Ａ,Bのうち低い金額)</t>
    <rPh sb="7" eb="8">
      <t>ヒク</t>
    </rPh>
    <rPh sb="9" eb="11">
      <t>キンガク</t>
    </rPh>
    <phoneticPr fontId="1"/>
  </si>
  <si>
    <r>
      <t>円（</t>
    </r>
    <r>
      <rPr>
        <b/>
        <sz val="11"/>
        <color theme="1"/>
        <rFont val="游ゴシック"/>
        <family val="3"/>
        <charset val="128"/>
        <scheme val="minor"/>
      </rPr>
      <t>Ｃ</t>
    </r>
    <r>
      <rPr>
        <sz val="11"/>
        <color theme="1"/>
        <rFont val="游ゴシック"/>
        <family val="2"/>
        <charset val="128"/>
        <scheme val="minor"/>
      </rPr>
      <t>）</t>
    </r>
    <rPh sb="0" eb="1">
      <t>エン</t>
    </rPh>
    <phoneticPr fontId="1"/>
  </si>
  <si>
    <r>
      <t>円（</t>
    </r>
    <r>
      <rPr>
        <b/>
        <sz val="11"/>
        <color theme="1"/>
        <rFont val="游ゴシック"/>
        <family val="3"/>
        <charset val="128"/>
        <scheme val="minor"/>
      </rPr>
      <t>Ｄ</t>
    </r>
    <r>
      <rPr>
        <sz val="11"/>
        <color theme="1"/>
        <rFont val="游ゴシック"/>
        <family val="2"/>
        <charset val="128"/>
        <scheme val="minor"/>
      </rPr>
      <t>）</t>
    </r>
    <rPh sb="0" eb="1">
      <t>エン</t>
    </rPh>
    <phoneticPr fontId="1"/>
  </si>
  <si>
    <r>
      <t>●補助金確定額</t>
    </r>
    <r>
      <rPr>
        <b/>
        <sz val="8"/>
        <color theme="1"/>
        <rFont val="游ゴシック"/>
        <family val="3"/>
        <charset val="128"/>
        <scheme val="minor"/>
      </rPr>
      <t xml:space="preserve"> (C,Dのうち低い金額)</t>
    </r>
    <rPh sb="1" eb="4">
      <t>ホジョキン</t>
    </rPh>
    <rPh sb="4" eb="6">
      <t>カクテイ</t>
    </rPh>
    <rPh sb="6" eb="7">
      <t>ガク</t>
    </rPh>
    <phoneticPr fontId="1"/>
  </si>
  <si>
    <r>
      <t>円（</t>
    </r>
    <r>
      <rPr>
        <b/>
        <sz val="11"/>
        <color theme="1"/>
        <rFont val="游ゴシック"/>
        <family val="3"/>
        <charset val="128"/>
        <scheme val="minor"/>
      </rPr>
      <t>Ａ</t>
    </r>
    <r>
      <rPr>
        <sz val="11"/>
        <color theme="1"/>
        <rFont val="游ゴシック"/>
        <family val="2"/>
        <charset val="128"/>
        <scheme val="minor"/>
      </rPr>
      <t>）</t>
    </r>
    <rPh sb="0" eb="1">
      <t>エン</t>
    </rPh>
    <phoneticPr fontId="1"/>
  </si>
  <si>
    <t>●変更補助金額（Ａ、Ｂを上回らない金額）</t>
    <rPh sb="1" eb="3">
      <t>ヘンコウ</t>
    </rPh>
    <rPh sb="3" eb="6">
      <t>ホジョキン</t>
    </rPh>
    <rPh sb="6" eb="7">
      <t>ガク</t>
    </rPh>
    <rPh sb="12" eb="14">
      <t>ウワマワ</t>
    </rPh>
    <rPh sb="17" eb="19">
      <t>キンガク</t>
    </rPh>
    <phoneticPr fontId="1"/>
  </si>
  <si>
    <t>イベント名</t>
    <rPh sb="4" eb="5">
      <t>メイ</t>
    </rPh>
    <phoneticPr fontId="1"/>
  </si>
  <si>
    <t>「にぎわい創出推進補助金（にぎわい創出推進事業）」計算表（申請時）</t>
    <rPh sb="5" eb="7">
      <t>ソウシュツ</t>
    </rPh>
    <rPh sb="7" eb="9">
      <t>スイシン</t>
    </rPh>
    <rPh sb="9" eb="12">
      <t>ホジョキン</t>
    </rPh>
    <rPh sb="17" eb="19">
      <t>ソウシュツ</t>
    </rPh>
    <rPh sb="19" eb="21">
      <t>スイシン</t>
    </rPh>
    <rPh sb="21" eb="23">
      <t>ジギョウ</t>
    </rPh>
    <rPh sb="25" eb="28">
      <t>ケイサンヒョウ</t>
    </rPh>
    <rPh sb="29" eb="32">
      <t>シンセイジ</t>
    </rPh>
    <phoneticPr fontId="1"/>
  </si>
  <si>
    <t>「にぎわい創出推進補助金（にぎわい創出推進事業）」計算表（変更時）</t>
    <rPh sb="5" eb="7">
      <t>ソウシュツ</t>
    </rPh>
    <rPh sb="7" eb="9">
      <t>スイシン</t>
    </rPh>
    <rPh sb="9" eb="12">
      <t>ホジョキン</t>
    </rPh>
    <rPh sb="17" eb="19">
      <t>ソウシュツ</t>
    </rPh>
    <rPh sb="19" eb="21">
      <t>スイシン</t>
    </rPh>
    <rPh sb="21" eb="23">
      <t>ジギョウ</t>
    </rPh>
    <rPh sb="25" eb="28">
      <t>ケイサンヒョウ</t>
    </rPh>
    <rPh sb="29" eb="31">
      <t>ヘンコウ</t>
    </rPh>
    <rPh sb="31" eb="32">
      <t>ジ</t>
    </rPh>
    <phoneticPr fontId="1"/>
  </si>
  <si>
    <t>「にぎわい創出推進補助金（にぎわい創出推進事業）」計算表（精算時）</t>
    <rPh sb="5" eb="7">
      <t>ソウシュツ</t>
    </rPh>
    <rPh sb="7" eb="9">
      <t>スイシン</t>
    </rPh>
    <rPh sb="9" eb="12">
      <t>ホジョキン</t>
    </rPh>
    <rPh sb="17" eb="19">
      <t>ソウシュツ</t>
    </rPh>
    <rPh sb="19" eb="21">
      <t>スイシン</t>
    </rPh>
    <rPh sb="21" eb="23">
      <t>ジギョウ</t>
    </rPh>
    <rPh sb="25" eb="28">
      <t>ケイサンヒョウ</t>
    </rPh>
    <rPh sb="29" eb="31">
      <t>セイサン</t>
    </rPh>
    <rPh sb="31" eb="32">
      <t>ジ</t>
    </rPh>
    <phoneticPr fontId="1"/>
  </si>
  <si>
    <t>補助率</t>
    <rPh sb="0" eb="3">
      <t>ホジョリツ</t>
    </rPh>
    <phoneticPr fontId="1"/>
  </si>
  <si>
    <r>
      <t>※</t>
    </r>
    <r>
      <rPr>
        <b/>
        <u/>
        <sz val="11"/>
        <color theme="1"/>
        <rFont val="游ゴシック"/>
        <family val="3"/>
        <charset val="128"/>
        <scheme val="minor"/>
      </rPr>
      <t>「事業収入＋補助金額（Ａ）」が補助対象経費を上回る場合</t>
    </r>
    <r>
      <rPr>
        <b/>
        <sz val="11"/>
        <color theme="1"/>
        <rFont val="游ゴシック"/>
        <family val="3"/>
        <charset val="128"/>
        <scheme val="minor"/>
      </rPr>
      <t>の補助金額</t>
    </r>
    <rPh sb="2" eb="4">
      <t>ジギョウ</t>
    </rPh>
    <rPh sb="4" eb="6">
      <t>シュウニュウ</t>
    </rPh>
    <rPh sb="7" eb="10">
      <t>ホジョキン</t>
    </rPh>
    <rPh sb="10" eb="11">
      <t>ガク</t>
    </rPh>
    <rPh sb="16" eb="18">
      <t>ホジョ</t>
    </rPh>
    <rPh sb="18" eb="20">
      <t>タイショウ</t>
    </rPh>
    <rPh sb="20" eb="22">
      <t>ケイヒ</t>
    </rPh>
    <rPh sb="23" eb="25">
      <t>ウワマワ</t>
    </rPh>
    <rPh sb="26" eb="28">
      <t>バアイ</t>
    </rPh>
    <rPh sb="29" eb="32">
      <t>ホジョキン</t>
    </rPh>
    <rPh sb="32" eb="33">
      <t>ガク</t>
    </rPh>
    <phoneticPr fontId="1"/>
  </si>
  <si>
    <t>●補助金申請額</t>
    <rPh sb="1" eb="4">
      <t>ホジョキン</t>
    </rPh>
    <rPh sb="4" eb="6">
      <t>シンセイ</t>
    </rPh>
    <rPh sb="6" eb="7">
      <t>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</si>
</sst>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CCC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6" fontId="0" fillId="0" borderId="1" xfId="0" applyNumberFormat="1" applyBorder="1" applyProtection="1">
      <alignment vertical="center"/>
    </xf>
    <xf numFmtId="177" fontId="0" fillId="0" borderId="1" xfId="0" applyNumberFormat="1" applyBorder="1" applyProtection="1">
      <alignment vertical="center"/>
    </xf>
    <xf numFmtId="0" fontId="0" fillId="0" borderId="0" xfId="0" applyAlignment="1" applyProtection="1">
      <alignment horizontal="center" vertical="center"/>
      <protection locked="0"/>
    </xf>
    <xf numFmtId="176" fontId="4" fillId="0" borderId="0" xfId="0" applyNumberFormat="1" applyFont="1" applyBorder="1" applyProtection="1">
      <alignment vertical="center"/>
      <protection locked="0"/>
    </xf>
    <xf numFmtId="3" fontId="4" fillId="0" borderId="0" xfId="0" applyNumberFormat="1" applyFont="1" applyBorder="1" applyProtection="1">
      <alignment vertical="center"/>
      <protection locked="0"/>
    </xf>
    <xf numFmtId="176" fontId="0" fillId="0" borderId="0" xfId="0" applyNumberFormat="1" applyBorder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176" fontId="6" fillId="0" borderId="0" xfId="0" applyNumberFormat="1" applyFont="1" applyFill="1" applyBorder="1" applyProtection="1">
      <alignment vertical="center"/>
      <protection locked="0"/>
    </xf>
    <xf numFmtId="0" fontId="0" fillId="0" borderId="0" xfId="0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176" fontId="4" fillId="0" borderId="0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vertical="top"/>
      <protection locked="0"/>
    </xf>
    <xf numFmtId="0" fontId="8" fillId="0" borderId="0" xfId="0" applyFont="1" applyProtection="1">
      <alignment vertical="center"/>
      <protection locked="0"/>
    </xf>
    <xf numFmtId="12" fontId="8" fillId="0" borderId="0" xfId="0" applyNumberFormat="1" applyFont="1" applyAlignment="1" applyProtection="1">
      <alignment horizontal="center" vertical="center"/>
    </xf>
    <xf numFmtId="0" fontId="8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176" fontId="6" fillId="3" borderId="9" xfId="0" applyNumberFormat="1" applyFont="1" applyFill="1" applyBorder="1" applyProtection="1">
      <alignment vertical="center"/>
    </xf>
    <xf numFmtId="0" fontId="8" fillId="0" borderId="0" xfId="0" applyFont="1" applyAlignment="1" applyProtection="1">
      <alignment horizontal="center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" fontId="4" fillId="0" borderId="0" xfId="0" applyNumberFormat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177" fontId="0" fillId="0" borderId="2" xfId="0" applyNumberFormat="1" applyBorder="1" applyAlignment="1" applyProtection="1">
      <alignment horizontal="right" vertical="center"/>
    </xf>
    <xf numFmtId="177" fontId="0" fillId="0" borderId="4" xfId="0" applyNumberFormat="1" applyBorder="1" applyAlignment="1" applyProtection="1">
      <alignment horizontal="right" vertical="center"/>
    </xf>
    <xf numFmtId="177" fontId="0" fillId="0" borderId="2" xfId="0" applyNumberFormat="1" applyBorder="1" applyAlignment="1" applyProtection="1">
      <alignment horizontal="right" vertical="center"/>
      <protection locked="0"/>
    </xf>
    <xf numFmtId="177" fontId="0" fillId="0" borderId="4" xfId="0" applyNumberFormat="1" applyBorder="1" applyAlignment="1" applyProtection="1">
      <alignment horizontal="right" vertical="center"/>
      <protection locked="0"/>
    </xf>
    <xf numFmtId="176" fontId="8" fillId="0" borderId="0" xfId="0" applyNumberFormat="1" applyFont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center" vertical="top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left" vertical="center" shrinkToFit="1"/>
    </xf>
    <xf numFmtId="0" fontId="0" fillId="0" borderId="7" xfId="0" applyBorder="1" applyAlignment="1" applyProtection="1">
      <alignment horizontal="left" vertical="center" shrinkToFit="1"/>
    </xf>
    <xf numFmtId="0" fontId="0" fillId="0" borderId="8" xfId="0" applyBorder="1" applyAlignment="1" applyProtection="1">
      <alignment horizontal="left" vertical="center" shrinkToFit="1"/>
    </xf>
    <xf numFmtId="0" fontId="8" fillId="0" borderId="0" xfId="0" applyFont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176" fontId="0" fillId="2" borderId="2" xfId="0" applyNumberFormat="1" applyFill="1" applyBorder="1" applyAlignment="1" applyProtection="1">
      <alignment horizontal="right" vertical="center"/>
      <protection locked="0"/>
    </xf>
    <xf numFmtId="176" fontId="0" fillId="2" borderId="4" xfId="0" applyNumberFormat="1" applyFill="1" applyBorder="1" applyAlignment="1" applyProtection="1">
      <alignment horizontal="right" vertical="center"/>
      <protection locked="0"/>
    </xf>
    <xf numFmtId="177" fontId="0" fillId="2" borderId="2" xfId="0" applyNumberFormat="1" applyFill="1" applyBorder="1" applyAlignment="1" applyProtection="1">
      <alignment horizontal="right" vertical="center"/>
      <protection locked="0"/>
    </xf>
    <xf numFmtId="177" fontId="0" fillId="2" borderId="4" xfId="0" applyNumberForma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176" fontId="4" fillId="0" borderId="0" xfId="0" applyNumberFormat="1" applyFont="1" applyBorder="1" applyAlignment="1" applyProtection="1">
      <alignment horizontal="center" vertical="center"/>
    </xf>
    <xf numFmtId="176" fontId="0" fillId="0" borderId="2" xfId="0" applyNumberFormat="1" applyBorder="1" applyAlignment="1" applyProtection="1">
      <alignment horizontal="right" vertical="center"/>
    </xf>
    <xf numFmtId="176" fontId="0" fillId="0" borderId="4" xfId="0" applyNumberFormat="1" applyBorder="1" applyAlignment="1" applyProtection="1">
      <alignment horizontal="right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</cellXfs>
  <cellStyles count="1">
    <cellStyle name="標準" xfId="0" builtinId="0"/>
  </cellStyles>
  <dxfs count="4">
    <dxf>
      <font>
        <color rgb="FFFF0000"/>
      </font>
      <fill>
        <patternFill>
          <bgColor rgb="FFFFCCCC"/>
        </patternFill>
      </fill>
    </dxf>
    <dxf>
      <font>
        <color rgb="FF0070C0"/>
      </font>
      <fill>
        <patternFill>
          <bgColor rgb="FFCCEC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CC"/>
      <color rgb="FFCCECFF"/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E568A-5347-44FF-9142-325B02D98F32}">
  <sheetPr>
    <pageSetUpPr fitToPage="1"/>
  </sheetPr>
  <dimension ref="B1:M23"/>
  <sheetViews>
    <sheetView tabSelected="1" view="pageBreakPreview" zoomScaleNormal="100" zoomScaleSheetLayoutView="100" workbookViewId="0">
      <selection activeCell="F9" sqref="F9"/>
    </sheetView>
  </sheetViews>
  <sheetFormatPr defaultColWidth="9" defaultRowHeight="18"/>
  <cols>
    <col min="1" max="1" width="2.5" style="1" customWidth="1"/>
    <col min="2" max="2" width="8.75" style="1" customWidth="1"/>
    <col min="3" max="3" width="6.2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3" ht="18.75" customHeight="1">
      <c r="B1" s="25" t="s">
        <v>29</v>
      </c>
      <c r="C1" s="25"/>
      <c r="D1" s="25"/>
      <c r="E1" s="25"/>
      <c r="F1" s="25"/>
      <c r="G1" s="25"/>
      <c r="H1" s="25"/>
      <c r="I1" s="25"/>
      <c r="J1" s="25"/>
      <c r="K1" s="25"/>
    </row>
    <row r="2" spans="2:13" ht="18.5" thickBot="1"/>
    <row r="3" spans="2:13" ht="18.5" thickBot="1">
      <c r="B3" s="35" t="s">
        <v>28</v>
      </c>
      <c r="C3" s="35"/>
      <c r="D3" s="32"/>
      <c r="E3" s="33"/>
      <c r="F3" s="33"/>
      <c r="G3" s="33"/>
      <c r="H3" s="33"/>
      <c r="I3" s="33"/>
      <c r="J3" s="33"/>
      <c r="K3" s="34"/>
    </row>
    <row r="5" spans="2:13" ht="18.5" thickBot="1">
      <c r="B5" s="1" t="s">
        <v>1</v>
      </c>
    </row>
    <row r="6" spans="2:13" ht="18.5" thickBot="1">
      <c r="B6" s="40"/>
      <c r="C6" s="41"/>
      <c r="D6" s="36" t="str" cm="1">
        <f t="array" ref="D6">_xlfn.SWITCH(B6,"①","地域資源、伝統文化、スポーツの活用により、地域のにぎわいの創出に資するもの","②","サブカルチャーの要素が主たる目的のもの","③","地域資源、伝統文化、スポーツの活用により、地域のにぎわいの創出に資するもの（２回目）","④","サブカルチャーの要素が主たる目的のもの（２回目）","⑤","地域資源、伝統文化、スポーツの活用により、地域のにぎわいの創出に資するもの（3回目）","⑥","サブカルチャーの要素が主たる目的のもの（3回目）","")</f>
        <v/>
      </c>
      <c r="E6" s="37"/>
      <c r="F6" s="37"/>
      <c r="G6" s="37"/>
      <c r="H6" s="37"/>
      <c r="I6" s="37"/>
      <c r="J6" s="37"/>
      <c r="K6" s="38"/>
    </row>
    <row r="8" spans="2:13" ht="18.5" thickBot="1">
      <c r="B8" s="1" t="s">
        <v>2</v>
      </c>
    </row>
    <row r="9" spans="2:13" ht="18.5" thickBot="1">
      <c r="B9" s="26" t="str" cm="1">
        <f t="array" ref="B9">_xlfn.SWITCH(B6,"①",3000000,"②",6000000,"③",2250000,"④",4500000,"⑤",1500000,"⑥",3000000,"")</f>
        <v/>
      </c>
      <c r="C9" s="27"/>
      <c r="D9" s="1" t="s">
        <v>0</v>
      </c>
    </row>
    <row r="11" spans="2:13" ht="18.5" thickBot="1">
      <c r="B11" s="1" t="s">
        <v>3</v>
      </c>
    </row>
    <row r="12" spans="2:13" ht="18.5" thickBot="1">
      <c r="B12" s="42"/>
      <c r="C12" s="43"/>
      <c r="D12" s="1" t="s">
        <v>0</v>
      </c>
    </row>
    <row r="14" spans="2:13" ht="18.5" thickBot="1">
      <c r="B14" s="1" t="s">
        <v>12</v>
      </c>
    </row>
    <row r="15" spans="2:13" ht="18.5" thickBot="1">
      <c r="B15" s="42"/>
      <c r="C15" s="43"/>
      <c r="D15" s="1" t="s">
        <v>0</v>
      </c>
    </row>
    <row r="16" spans="2:13">
      <c r="M16" s="11"/>
    </row>
    <row r="17" spans="2:8">
      <c r="B17" s="1" t="s">
        <v>7</v>
      </c>
    </row>
    <row r="18" spans="2:8" ht="15" customHeight="1">
      <c r="B18" s="39" t="s">
        <v>13</v>
      </c>
      <c r="C18" s="39"/>
      <c r="D18" s="17" t="s">
        <v>14</v>
      </c>
      <c r="E18" s="39" t="s">
        <v>15</v>
      </c>
      <c r="F18" s="39"/>
      <c r="G18" s="18" t="s">
        <v>16</v>
      </c>
      <c r="H18" s="23" t="s">
        <v>32</v>
      </c>
    </row>
    <row r="19" spans="2:8" ht="15" customHeight="1" thickBot="1">
      <c r="B19" s="30">
        <f>B15</f>
        <v>0</v>
      </c>
      <c r="C19" s="31"/>
      <c r="D19" s="14"/>
      <c r="E19" s="30">
        <f>B12/2</f>
        <v>0</v>
      </c>
      <c r="F19" s="30"/>
      <c r="G19" s="15"/>
      <c r="H19" s="16" t="str" cm="1">
        <f t="array" ref="H19">_xlfn.SWITCH(B6,"①",2/3,"②",2/3,"③",1/2,"④",1/2,"⑤",1/3,"⑥",1/3,"-")</f>
        <v>-</v>
      </c>
    </row>
    <row r="20" spans="2:8" ht="18.5" thickBot="1">
      <c r="B20" s="26" t="str">
        <f>IFERROR(IF(H19*(B15-(B12*1/2))&lt;0,0,(ROUNDDOWN(H19*(B15-(B12*1/2)),-4))),"")</f>
        <v/>
      </c>
      <c r="C20" s="27"/>
      <c r="D20" s="1" t="s">
        <v>0</v>
      </c>
    </row>
    <row r="22" spans="2:8" ht="18.5" thickBot="1">
      <c r="B22" s="2" t="s">
        <v>34</v>
      </c>
      <c r="C22" s="2"/>
      <c r="D22" s="2"/>
      <c r="E22" s="2"/>
    </row>
    <row r="23" spans="2:8" ht="18.5" thickBot="1">
      <c r="B23" s="28">
        <f>MIN(B9,B20)</f>
        <v>0</v>
      </c>
      <c r="C23" s="29"/>
      <c r="D23" s="1" t="s">
        <v>0</v>
      </c>
    </row>
  </sheetData>
  <mergeCells count="14">
    <mergeCell ref="B1:K1"/>
    <mergeCell ref="B20:C20"/>
    <mergeCell ref="B23:C23"/>
    <mergeCell ref="B19:C19"/>
    <mergeCell ref="E19:F19"/>
    <mergeCell ref="D3:K3"/>
    <mergeCell ref="B3:C3"/>
    <mergeCell ref="D6:K6"/>
    <mergeCell ref="B18:C18"/>
    <mergeCell ref="E18:F18"/>
    <mergeCell ref="B6:C6"/>
    <mergeCell ref="B9:C9"/>
    <mergeCell ref="B12:C12"/>
    <mergeCell ref="B15:C15"/>
  </mergeCells>
  <phoneticPr fontId="1"/>
  <conditionalFormatting sqref="B23:C23">
    <cfRule type="cellIs" dxfId="3" priority="1" operator="greaterThan">
      <formula>$B$15-$B$12</formula>
    </cfRule>
  </conditionalFormatting>
  <dataValidations count="1">
    <dataValidation type="list" allowBlank="1" showInputMessage="1" showErrorMessage="1" sqref="B6:C6" xr:uid="{A438C8DC-B556-4000-A164-DD0AF7CF4645}">
      <formula1>"①,②,③,④,⑤,⑥"</formula1>
    </dataValidation>
  </dataValidations>
  <pageMargins left="0.7" right="0.7" top="0.75" bottom="0.75" header="0.3" footer="0.3"/>
  <pageSetup paperSize="9" scale="92" orientation="portrait" r:id="rId1"/>
  <ignoredErrors>
    <ignoredError sqref="B19 E19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B18D4-A518-458F-9951-E9F5C6BD6F31}">
  <sheetPr>
    <pageSetUpPr fitToPage="1"/>
  </sheetPr>
  <dimension ref="B1:M26"/>
  <sheetViews>
    <sheetView view="pageBreakPreview" zoomScaleNormal="100" zoomScaleSheetLayoutView="100" workbookViewId="0">
      <selection activeCell="H10" sqref="H10"/>
    </sheetView>
  </sheetViews>
  <sheetFormatPr defaultColWidth="9" defaultRowHeight="18"/>
  <cols>
    <col min="1" max="1" width="2.5" style="1" customWidth="1"/>
    <col min="2" max="2" width="8.75" style="1" customWidth="1"/>
    <col min="3" max="3" width="6.2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1" ht="22.5">
      <c r="B1" s="25" t="s">
        <v>30</v>
      </c>
      <c r="C1" s="25"/>
      <c r="D1" s="25"/>
      <c r="E1" s="25"/>
      <c r="F1" s="25"/>
      <c r="G1" s="25"/>
      <c r="H1" s="25"/>
      <c r="I1" s="25"/>
      <c r="J1" s="25"/>
      <c r="K1" s="25"/>
    </row>
    <row r="2" spans="2:11" ht="18.5" thickBot="1"/>
    <row r="3" spans="2:11" ht="18.5" thickBot="1">
      <c r="B3" s="46" t="s">
        <v>28</v>
      </c>
      <c r="C3" s="46"/>
      <c r="D3" s="32"/>
      <c r="E3" s="33"/>
      <c r="F3" s="33"/>
      <c r="G3" s="33"/>
      <c r="H3" s="33"/>
      <c r="I3" s="33"/>
      <c r="J3" s="33"/>
      <c r="K3" s="34"/>
    </row>
    <row r="5" spans="2:11" ht="18.5" thickBot="1">
      <c r="B5" s="1" t="s">
        <v>1</v>
      </c>
    </row>
    <row r="6" spans="2:11" ht="18.5" thickBot="1">
      <c r="B6" s="40"/>
      <c r="C6" s="41"/>
      <c r="D6" s="36" t="str" cm="1">
        <f t="array" ref="D6">_xlfn.SWITCH(B6,"①","地域資源、伝統文化、スポーツの活用により、地域のにぎわいの創出に資するもの","②","サブカルチャーの要素が主たる目的のもの","③","地域資源、伝統文化、スポーツの活用により、地域のにぎわいの創出に資するもの（２回目）","④","サブカルチャーの要素が主たる目的のもの（２回目）","⑤","地域資源、伝統文化、スポーツの活用により、地域のにぎわいの創出に資するもの（３回目）","⑥","サブカルチャーの要素が主たる目的のもの（３回目）","")</f>
        <v/>
      </c>
      <c r="E6" s="37"/>
      <c r="F6" s="37"/>
      <c r="G6" s="37"/>
      <c r="H6" s="37"/>
      <c r="I6" s="37"/>
      <c r="J6" s="37"/>
      <c r="K6" s="38"/>
    </row>
    <row r="8" spans="2:11" ht="18.5" thickBot="1">
      <c r="B8" s="1" t="s">
        <v>2</v>
      </c>
    </row>
    <row r="9" spans="2:11" ht="18.5" thickBot="1">
      <c r="B9" s="26" t="str" cm="1">
        <f t="array" ref="B9">_xlfn.SWITCH(B6,"①",3000000,"②",6000000,"③",2250000,"④",4500000,"⑤",1500000,"⑥",3000000,"")</f>
        <v/>
      </c>
      <c r="C9" s="27"/>
      <c r="D9" s="1" t="s">
        <v>0</v>
      </c>
    </row>
    <row r="11" spans="2:11" ht="18.5" thickBot="1">
      <c r="B11" s="1" t="s">
        <v>6</v>
      </c>
    </row>
    <row r="12" spans="2:11" ht="18.5" thickBot="1">
      <c r="B12" s="44"/>
      <c r="C12" s="45"/>
      <c r="D12" s="1" t="s">
        <v>26</v>
      </c>
    </row>
    <row r="14" spans="2:11" ht="18.5" thickBot="1">
      <c r="B14" s="1" t="s">
        <v>3</v>
      </c>
    </row>
    <row r="15" spans="2:11" ht="18.5" thickBot="1">
      <c r="B15" s="42"/>
      <c r="C15" s="43"/>
      <c r="D15" s="1" t="s">
        <v>0</v>
      </c>
    </row>
    <row r="17" spans="2:13" ht="18.5" thickBot="1">
      <c r="B17" s="1" t="s">
        <v>12</v>
      </c>
    </row>
    <row r="18" spans="2:13" ht="18.5" thickBot="1">
      <c r="B18" s="42"/>
      <c r="C18" s="43"/>
      <c r="D18" s="1" t="s">
        <v>0</v>
      </c>
    </row>
    <row r="19" spans="2:13">
      <c r="M19" s="11"/>
    </row>
    <row r="20" spans="2:13">
      <c r="B20" s="1" t="s">
        <v>7</v>
      </c>
    </row>
    <row r="21" spans="2:13" ht="15" customHeight="1">
      <c r="B21" s="39" t="s">
        <v>13</v>
      </c>
      <c r="C21" s="39"/>
      <c r="D21" s="20" t="s">
        <v>14</v>
      </c>
      <c r="E21" s="39" t="s">
        <v>15</v>
      </c>
      <c r="F21" s="39"/>
      <c r="G21" s="18" t="s">
        <v>16</v>
      </c>
      <c r="H21" s="23" t="s">
        <v>32</v>
      </c>
    </row>
    <row r="22" spans="2:13" ht="15" customHeight="1" thickBot="1">
      <c r="B22" s="30">
        <f>B18</f>
        <v>0</v>
      </c>
      <c r="C22" s="31"/>
      <c r="D22" s="14"/>
      <c r="E22" s="30">
        <f>B15/2</f>
        <v>0</v>
      </c>
      <c r="F22" s="30"/>
      <c r="G22" s="15"/>
      <c r="H22" s="16" t="str" cm="1">
        <f t="array" ref="H22">_xlfn.SWITCH(B6,"①",2/3,"②",2/3,"③",1/2,"④",1/2,"⑤",1/3,"⑥",1/3,"-")</f>
        <v>-</v>
      </c>
    </row>
    <row r="23" spans="2:13" ht="18.5" thickBot="1">
      <c r="B23" s="26" t="str">
        <f>IFERROR(IF(H22*(B18-(B15*1/2))&lt;0,0,(ROUNDDOWN(H22*(B18-(B15*1/2)),-4))),"")</f>
        <v/>
      </c>
      <c r="C23" s="27"/>
      <c r="D23" s="1" t="s">
        <v>21</v>
      </c>
    </row>
    <row r="25" spans="2:13" ht="18.5" thickBot="1">
      <c r="B25" s="2" t="s">
        <v>27</v>
      </c>
      <c r="C25" s="2"/>
      <c r="D25" s="2"/>
      <c r="E25" s="2"/>
    </row>
    <row r="26" spans="2:13" ht="18.5" thickBot="1">
      <c r="B26" s="28">
        <f>MIN(B12,B23)</f>
        <v>0</v>
      </c>
      <c r="C26" s="29"/>
      <c r="D26" s="1" t="s">
        <v>0</v>
      </c>
    </row>
  </sheetData>
  <sheetProtection sheet="1" objects="1" scenarios="1"/>
  <mergeCells count="15">
    <mergeCell ref="B1:K1"/>
    <mergeCell ref="B3:C3"/>
    <mergeCell ref="D3:K3"/>
    <mergeCell ref="B6:C6"/>
    <mergeCell ref="D6:K6"/>
    <mergeCell ref="B9:C9"/>
    <mergeCell ref="B26:C26"/>
    <mergeCell ref="B12:C12"/>
    <mergeCell ref="B18:C18"/>
    <mergeCell ref="B21:C21"/>
    <mergeCell ref="E21:F21"/>
    <mergeCell ref="B22:C22"/>
    <mergeCell ref="E22:F22"/>
    <mergeCell ref="B23:C23"/>
    <mergeCell ref="B15:C15"/>
  </mergeCells>
  <phoneticPr fontId="1"/>
  <conditionalFormatting sqref="B26:C26">
    <cfRule type="cellIs" dxfId="2" priority="1" operator="greaterThan">
      <formula>$B$18-$B$15</formula>
    </cfRule>
  </conditionalFormatting>
  <dataValidations count="1">
    <dataValidation type="list" allowBlank="1" showInputMessage="1" showErrorMessage="1" sqref="B6:C6" xr:uid="{7A550633-7D35-47AF-B7D7-B96B730F5E75}">
      <formula1>"①,②,③,④,⑤,⑥"</formula1>
    </dataValidation>
  </dataValidations>
  <pageMargins left="0.7" right="0.7" top="0.75" bottom="0.75" header="0.3" footer="0.3"/>
  <pageSetup paperSize="9" scale="92" fitToHeight="0" orientation="portrait" r:id="rId1"/>
  <ignoredErrors>
    <ignoredError sqref="B22 E22 B26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BA5A2-1B91-40FB-998C-AA66ECC2F636}">
  <sheetPr>
    <pageSetUpPr fitToPage="1"/>
  </sheetPr>
  <dimension ref="B1:M38"/>
  <sheetViews>
    <sheetView view="pageBreakPreview" zoomScaleNormal="100" zoomScaleSheetLayoutView="100" workbookViewId="0">
      <selection activeCell="G10" sqref="G10"/>
    </sheetView>
  </sheetViews>
  <sheetFormatPr defaultColWidth="9" defaultRowHeight="18"/>
  <cols>
    <col min="1" max="1" width="2.5" style="1" customWidth="1"/>
    <col min="2" max="2" width="8.75" style="1" customWidth="1"/>
    <col min="3" max="3" width="3.7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3" ht="22.5">
      <c r="B1" s="25" t="s">
        <v>31</v>
      </c>
      <c r="C1" s="25"/>
      <c r="D1" s="25"/>
      <c r="E1" s="25"/>
      <c r="F1" s="25"/>
      <c r="G1" s="25"/>
      <c r="H1" s="25"/>
      <c r="I1" s="25"/>
      <c r="J1" s="25"/>
      <c r="K1" s="25"/>
    </row>
    <row r="2" spans="2:13" ht="18.5" thickBot="1"/>
    <row r="3" spans="2:13" ht="18.5" thickBot="1">
      <c r="B3" s="46" t="s">
        <v>28</v>
      </c>
      <c r="C3" s="46"/>
      <c r="D3" s="32"/>
      <c r="E3" s="33"/>
      <c r="F3" s="33"/>
      <c r="G3" s="33"/>
      <c r="H3" s="33"/>
      <c r="I3" s="33"/>
      <c r="J3" s="33"/>
      <c r="K3" s="34"/>
    </row>
    <row r="5" spans="2:13" ht="18.5" thickBot="1">
      <c r="B5" s="1" t="s">
        <v>1</v>
      </c>
    </row>
    <row r="6" spans="2:13" ht="18.5" thickBot="1">
      <c r="B6" s="40"/>
      <c r="C6" s="41"/>
      <c r="D6" s="36" t="str" cm="1">
        <f t="array" ref="D6">_xlfn.SWITCH(B6,"①","地域資源、伝統文化、スポーツの活用により、地域のにぎわいの創出に資するもの","②","サブカルチャーの要素が主たる目的のもの","③","地域資源、伝統文化、スポーツの活用により、地域のにぎわいの創出に資するもの（２回目）","④","サブカルチャーの要素が主たる目的のもの（２回目）","⑤","地域資源、伝統文化、スポーツの活用により、地域のにぎわいの創出に資するもの（３回目）","⑥","サブカルチャーの要素が主たる目的のもの（３回目）","")</f>
        <v/>
      </c>
      <c r="E6" s="37"/>
      <c r="F6" s="37"/>
      <c r="G6" s="37"/>
      <c r="H6" s="37"/>
      <c r="I6" s="37"/>
      <c r="J6" s="37"/>
      <c r="K6" s="38"/>
    </row>
    <row r="8" spans="2:13" ht="18.5" thickBot="1">
      <c r="B8" s="1" t="s">
        <v>2</v>
      </c>
    </row>
    <row r="9" spans="2:13" ht="18.5" thickBot="1">
      <c r="B9" s="26" t="str" cm="1">
        <f t="array" ref="B9">_xlfn.SWITCH(B6,"①",3000000,"②",6000000,"③",2250000,"④",4500000,"⑤",1500000,"⑥",3000000,"")</f>
        <v/>
      </c>
      <c r="C9" s="27"/>
      <c r="D9" s="1" t="s">
        <v>0</v>
      </c>
    </row>
    <row r="11" spans="2:13" ht="18.5" thickBot="1">
      <c r="B11" s="1" t="s">
        <v>3</v>
      </c>
    </row>
    <row r="12" spans="2:13" ht="18.5" thickBot="1">
      <c r="B12" s="42"/>
      <c r="C12" s="43"/>
      <c r="D12" s="1" t="s">
        <v>0</v>
      </c>
    </row>
    <row r="14" spans="2:13" ht="18.5" thickBot="1">
      <c r="B14" s="1" t="s">
        <v>12</v>
      </c>
    </row>
    <row r="15" spans="2:13" ht="18.5" thickBot="1">
      <c r="B15" s="42"/>
      <c r="C15" s="43"/>
      <c r="D15" s="1" t="s">
        <v>0</v>
      </c>
    </row>
    <row r="16" spans="2:13">
      <c r="M16" s="11"/>
    </row>
    <row r="17" spans="2:10">
      <c r="B17" s="1" t="s">
        <v>7</v>
      </c>
    </row>
    <row r="18" spans="2:10" ht="15" customHeight="1">
      <c r="B18" s="39" t="s">
        <v>13</v>
      </c>
      <c r="C18" s="39"/>
      <c r="D18" s="20" t="s">
        <v>14</v>
      </c>
      <c r="E18" s="39" t="s">
        <v>15</v>
      </c>
      <c r="F18" s="39"/>
      <c r="G18" s="18" t="s">
        <v>16</v>
      </c>
      <c r="H18" s="23" t="s">
        <v>32</v>
      </c>
    </row>
    <row r="19" spans="2:10" ht="15" customHeight="1" thickBot="1">
      <c r="B19" s="30">
        <f>B15</f>
        <v>0</v>
      </c>
      <c r="C19" s="31"/>
      <c r="D19" s="14"/>
      <c r="E19" s="30">
        <f>B12/2</f>
        <v>0</v>
      </c>
      <c r="F19" s="30"/>
      <c r="G19" s="15"/>
      <c r="H19" s="16" t="str" cm="1">
        <f t="array" ref="H19">_xlfn.SWITCH(B6,"①",2/3,"②",2/3,"③",1/2,"④",1/2,"⑤",1/3,"⑥",1/3,"-")</f>
        <v>-</v>
      </c>
    </row>
    <row r="20" spans="2:10" ht="18.5" thickBot="1">
      <c r="B20" s="26" t="str">
        <f>IFERROR(IF(H19*(B15-(B12*1/2))&lt;0,0,(ROUNDDOWN(H19*(B15-(B12*1/2)),-4))),"")</f>
        <v/>
      </c>
      <c r="C20" s="27"/>
      <c r="D20" s="1" t="s">
        <v>0</v>
      </c>
    </row>
    <row r="22" spans="2:10" ht="18.5" thickBot="1">
      <c r="B22" s="2" t="s">
        <v>17</v>
      </c>
      <c r="C22" s="2"/>
      <c r="D22" s="2"/>
      <c r="E22" s="2"/>
    </row>
    <row r="23" spans="2:10" ht="18.5" thickBot="1">
      <c r="B23" s="26">
        <f>MIN(B9,B20)</f>
        <v>0</v>
      </c>
      <c r="C23" s="27"/>
      <c r="D23" s="1" t="s">
        <v>20</v>
      </c>
    </row>
    <row r="25" spans="2:10" ht="18.5" thickBot="1">
      <c r="B25" s="2" t="s">
        <v>33</v>
      </c>
      <c r="C25" s="2"/>
      <c r="D25" s="2"/>
      <c r="E25" s="2"/>
    </row>
    <row r="26" spans="2:10" ht="18.5" thickBot="1">
      <c r="B26" s="47" t="str">
        <f>IFERROR(IF((B12+B23)&gt;B15,"該当","非該当"),"")</f>
        <v>非該当</v>
      </c>
      <c r="C26" s="48"/>
      <c r="D26" s="12"/>
      <c r="E26" s="12"/>
    </row>
    <row r="27" spans="2:10">
      <c r="B27" s="6" t="s">
        <v>8</v>
      </c>
      <c r="C27" s="6"/>
      <c r="D27" s="6"/>
      <c r="E27" s="6"/>
      <c r="G27" s="7" t="s">
        <v>19</v>
      </c>
      <c r="I27" s="9" t="s">
        <v>9</v>
      </c>
    </row>
    <row r="28" spans="2:10" ht="18.5" thickBot="1">
      <c r="B28" s="13">
        <f>B15</f>
        <v>0</v>
      </c>
      <c r="C28" s="13" t="s">
        <v>10</v>
      </c>
      <c r="D28" s="49">
        <f>B12</f>
        <v>0</v>
      </c>
      <c r="E28" s="49"/>
      <c r="G28" s="24">
        <f>B12</f>
        <v>0</v>
      </c>
      <c r="I28" s="9" t="s">
        <v>11</v>
      </c>
    </row>
    <row r="29" spans="2:10" ht="18.5" thickBot="1">
      <c r="B29" s="50">
        <f>IFERROR(IF((B15-B12)&gt;=0,B15-B12,0),"")</f>
        <v>0</v>
      </c>
      <c r="C29" s="51"/>
      <c r="D29" s="52" t="s">
        <v>4</v>
      </c>
      <c r="E29" s="52"/>
      <c r="F29" s="53"/>
      <c r="G29" s="4">
        <f>IFERROR(MIN(1000000,(ROUNDDOWN(1/10*B12,0))),"")</f>
        <v>0</v>
      </c>
      <c r="H29" s="5" t="s">
        <v>5</v>
      </c>
      <c r="I29" s="3">
        <f>IFERROR(ROUNDDOWN(B29+G29,-4),"")</f>
        <v>0</v>
      </c>
      <c r="J29" s="1" t="s">
        <v>21</v>
      </c>
    </row>
    <row r="30" spans="2:10" ht="18.5" thickBot="1">
      <c r="B30" s="8"/>
      <c r="C30" s="8"/>
      <c r="D30" s="8"/>
      <c r="E30" s="8"/>
      <c r="F30" s="5"/>
      <c r="H30" s="5"/>
      <c r="I30" s="8"/>
    </row>
    <row r="31" spans="2:10" ht="18.5" thickBot="1">
      <c r="F31" s="5"/>
      <c r="H31" s="5"/>
      <c r="I31" s="21" t="s">
        <v>18</v>
      </c>
      <c r="J31" s="9" t="s">
        <v>22</v>
      </c>
    </row>
    <row r="32" spans="2:10" ht="18.5" thickBot="1">
      <c r="I32" s="19" cm="1">
        <f t="array" ref="I32">_xlfn.SWITCH(B26,"非該当",B23,"該当",IF(I29&lt;=B23,I29,B23))</f>
        <v>0</v>
      </c>
      <c r="J32" s="1" t="s">
        <v>23</v>
      </c>
    </row>
    <row r="33" spans="2:9">
      <c r="I33" s="10"/>
    </row>
    <row r="34" spans="2:9" ht="18.5" thickBot="1">
      <c r="B34" s="1" t="s">
        <v>6</v>
      </c>
    </row>
    <row r="35" spans="2:9" ht="18.5" thickBot="1">
      <c r="B35" s="44"/>
      <c r="C35" s="45"/>
      <c r="D35" s="1" t="s">
        <v>24</v>
      </c>
    </row>
    <row r="37" spans="2:9" ht="18.5" thickBot="1">
      <c r="B37" s="2" t="s">
        <v>25</v>
      </c>
      <c r="D37" s="22"/>
    </row>
    <row r="38" spans="2:9" ht="18.5" thickBot="1">
      <c r="B38" s="26" t="str">
        <f>IF(B35="","",MIN(I32,B35))</f>
        <v/>
      </c>
      <c r="C38" s="27"/>
      <c r="D38" s="1" t="s">
        <v>0</v>
      </c>
    </row>
  </sheetData>
  <sheetProtection sheet="1" objects="1" scenarios="1"/>
  <mergeCells count="20">
    <mergeCell ref="B1:K1"/>
    <mergeCell ref="B20:C20"/>
    <mergeCell ref="B3:C3"/>
    <mergeCell ref="D3:K3"/>
    <mergeCell ref="B6:C6"/>
    <mergeCell ref="D6:K6"/>
    <mergeCell ref="B9:C9"/>
    <mergeCell ref="B12:C12"/>
    <mergeCell ref="B15:C15"/>
    <mergeCell ref="B18:C18"/>
    <mergeCell ref="E18:F18"/>
    <mergeCell ref="B19:C19"/>
    <mergeCell ref="E19:F19"/>
    <mergeCell ref="B38:C38"/>
    <mergeCell ref="B23:C23"/>
    <mergeCell ref="B26:C26"/>
    <mergeCell ref="D28:E28"/>
    <mergeCell ref="B29:C29"/>
    <mergeCell ref="D29:F29"/>
    <mergeCell ref="B35:C35"/>
  </mergeCells>
  <phoneticPr fontId="1"/>
  <conditionalFormatting sqref="B26 D26:E26 B27:E27 B28:D28">
    <cfRule type="cellIs" dxfId="1" priority="1" operator="equal">
      <formula>"非該当"</formula>
    </cfRule>
    <cfRule type="cellIs" dxfId="0" priority="2" operator="equal">
      <formula>"該当"</formula>
    </cfRule>
  </conditionalFormatting>
  <dataValidations count="1">
    <dataValidation type="list" allowBlank="1" showInputMessage="1" showErrorMessage="1" sqref="B6:C6" xr:uid="{546AB7FC-2BBE-402C-8470-C1476DF90E2D}">
      <formula1>"①,②,③,④,⑤,⑥"</formula1>
    </dataValidation>
  </dataValidations>
  <pageMargins left="0.7" right="0.7" top="0.75" bottom="0.75" header="0.3" footer="0.3"/>
  <pageSetup paperSize="9" scale="95" fitToHeight="0" orientation="portrait" r:id="rId1"/>
  <ignoredErrors>
    <ignoredError sqref="B19 E19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計算表(にぎわい創出推進事業)(申請時)</vt:lpstr>
      <vt:lpstr>計算表(にぎわい創出推進事業)(変更時)</vt:lpstr>
      <vt:lpstr>計算表(にぎわい創出推進事業)(精算時)</vt:lpstr>
      <vt:lpstr>'計算表(にぎわい創出推進事業)(申請時)'!Print_Area</vt:lpstr>
    </vt:vector>
  </TitlesOfParts>
  <Company>徳島県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katayama akihito</dc:creator>
  <cp:lastModifiedBy>katayama akihito</cp:lastModifiedBy>
  <cp:lastPrinted>2026-01-22T06:53:34Z</cp:lastPrinted>
  <dcterms:created xsi:type="dcterms:W3CDTF">2024-12-05T05:05:49Z</dcterms:created>
  <dcterms:modified xsi:type="dcterms:W3CDTF">2026-02-16T00:02:02Z</dcterms:modified>
</cp:coreProperties>
</file>