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Users\0610241\Desktop\MY FLD\temp_作業用\R8衆\21 立候補予定者説明会\"/>
    </mc:Choice>
  </mc:AlternateContent>
  <xr:revisionPtr revIDLastSave="0" documentId="13_ncr:1_{7D155718-3DEB-48E4-BD8B-667649A4722A}" xr6:coauthVersionLast="47" xr6:coauthVersionMax="47" xr10:uidLastSave="{00000000-0000-0000-0000-000000000000}"/>
  <bookViews>
    <workbookView xWindow="-120" yWindow="-120" windowWidth="29040" windowHeight="15720" tabRatio="743" xr2:uid="{00000000-000D-0000-FFFF-FFFF00000000}"/>
  </bookViews>
  <sheets>
    <sheet name="目次" sheetId="1" r:id="rId1"/>
    <sheet name="入力シート" sheetId="99" r:id="rId2"/>
    <sheet name="1" sheetId="3" r:id="rId3"/>
    <sheet name="2" sheetId="52" r:id="rId4"/>
    <sheet name="3" sheetId="53" r:id="rId5"/>
    <sheet name="4" sheetId="54" r:id="rId6"/>
    <sheet name="5" sheetId="55" r:id="rId7"/>
    <sheet name="6" sheetId="56" r:id="rId8"/>
    <sheet name="6の2" sheetId="57" r:id="rId9"/>
    <sheet name="6の3" sheetId="59" r:id="rId10"/>
    <sheet name="6の4" sheetId="60" r:id="rId11"/>
    <sheet name="6の5" sheetId="61" r:id="rId12"/>
    <sheet name="7" sheetId="62" r:id="rId13"/>
    <sheet name="8" sheetId="70" r:id="rId14"/>
    <sheet name="9" sheetId="76" r:id="rId15"/>
    <sheet name="10" sheetId="83" r:id="rId16"/>
    <sheet name="10の2" sheetId="84" r:id="rId17"/>
    <sheet name="11" sheetId="63" r:id="rId18"/>
    <sheet name="12" sheetId="71" r:id="rId19"/>
    <sheet name="13" sheetId="77" r:id="rId20"/>
    <sheet name="14" sheetId="85" r:id="rId21"/>
    <sheet name="14の2" sheetId="86" r:id="rId22"/>
    <sheet name="15" sheetId="64" r:id="rId23"/>
    <sheet name="16" sheetId="72" r:id="rId24"/>
    <sheet name="17" sheetId="78" r:id="rId25"/>
    <sheet name="18" sheetId="87" r:id="rId26"/>
    <sheet name="18の2" sheetId="88" r:id="rId27"/>
    <sheet name="19" sheetId="65" r:id="rId28"/>
    <sheet name="20" sheetId="73" r:id="rId29"/>
    <sheet name="21" sheetId="79" r:id="rId30"/>
    <sheet name="22" sheetId="89" r:id="rId31"/>
    <sheet name="22の2" sheetId="90" r:id="rId32"/>
    <sheet name="23" sheetId="66" r:id="rId33"/>
    <sheet name="24" sheetId="74" r:id="rId34"/>
    <sheet name="25" sheetId="80" r:id="rId35"/>
    <sheet name="26" sheetId="91" r:id="rId36"/>
    <sheet name="26の2" sheetId="92" r:id="rId37"/>
    <sheet name="27" sheetId="67" r:id="rId38"/>
    <sheet name="28" sheetId="75" r:id="rId39"/>
    <sheet name="29" sheetId="81" r:id="rId40"/>
    <sheet name="30" sheetId="93" r:id="rId41"/>
    <sheet name="30の2" sheetId="94" r:id="rId42"/>
    <sheet name="31" sheetId="69" r:id="rId43"/>
    <sheet name="32" sheetId="82" r:id="rId44"/>
    <sheet name="33" sheetId="95" r:id="rId45"/>
    <sheet name="33の2" sheetId="96" r:id="rId46"/>
    <sheet name="33の3" sheetId="98" r:id="rId47"/>
  </sheets>
  <definedNames>
    <definedName name="_xlnm.Print_Area" localSheetId="2">'1'!$F$1:$K$52</definedName>
    <definedName name="_xlnm.Print_Area" localSheetId="15">'10'!$F$1:$I$49</definedName>
    <definedName name="_xlnm.Print_Area" localSheetId="16">'10の2'!$F$1:$O$30</definedName>
    <definedName name="_xlnm.Print_Area" localSheetId="17">'11'!$F$1:$K$43</definedName>
    <definedName name="_xlnm.Print_Area" localSheetId="18">'12'!$F$1:$I$48</definedName>
    <definedName name="_xlnm.Print_Area" localSheetId="19">'13'!$F$1:$G$43</definedName>
    <definedName name="_xlnm.Print_Area" localSheetId="20">'14'!$F$1:$I$48</definedName>
    <definedName name="_xlnm.Print_Area" localSheetId="21">'14の2'!$F$1:$O$30</definedName>
    <definedName name="_xlnm.Print_Area" localSheetId="22">'15'!$F$1:$K$43</definedName>
    <definedName name="_xlnm.Print_Area" localSheetId="23">'16'!$F$1:$I$48</definedName>
    <definedName name="_xlnm.Print_Area" localSheetId="24">'17'!$F$1:$G$43</definedName>
    <definedName name="_xlnm.Print_Area" localSheetId="25">'18'!$F$1:$I$48</definedName>
    <definedName name="_xlnm.Print_Area" localSheetId="26">'18の2'!$F$1:$O$30</definedName>
    <definedName name="_xlnm.Print_Area" localSheetId="27">'19'!$F$1:$K$43</definedName>
    <definedName name="_xlnm.Print_Area" localSheetId="3">'2'!$F$1:$I$48</definedName>
    <definedName name="_xlnm.Print_Area" localSheetId="28">'20'!$F$1:$I$48</definedName>
    <definedName name="_xlnm.Print_Area" localSheetId="29">'21'!$F$1:$G$43</definedName>
    <definedName name="_xlnm.Print_Area" localSheetId="30">'22'!$F$1:$I$48</definedName>
    <definedName name="_xlnm.Print_Area" localSheetId="31">'22の2'!$F$1:$O$30</definedName>
    <definedName name="_xlnm.Print_Area" localSheetId="32">'23'!$F$1:$K$43</definedName>
    <definedName name="_xlnm.Print_Area" localSheetId="33">'24'!$F$1:$I$48</definedName>
    <definedName name="_xlnm.Print_Area" localSheetId="34">'25'!$F$1:$G$43</definedName>
    <definedName name="_xlnm.Print_Area" localSheetId="35">'26'!$F$1:$I$48</definedName>
    <definedName name="_xlnm.Print_Area" localSheetId="36">'26の2'!$F$1:$O$30</definedName>
    <definedName name="_xlnm.Print_Area" localSheetId="37">'27'!$F$1:$K$43</definedName>
    <definedName name="_xlnm.Print_Area" localSheetId="38">'28'!$F$1:$I$48</definedName>
    <definedName name="_xlnm.Print_Area" localSheetId="39">'29'!$F$1:$G$43</definedName>
    <definedName name="_xlnm.Print_Area" localSheetId="4">'3'!$F$1:$L$46</definedName>
    <definedName name="_xlnm.Print_Area" localSheetId="40">'30'!$F$1:$I$48</definedName>
    <definedName name="_xlnm.Print_Area" localSheetId="41">'30の2'!$F$1:$P$30</definedName>
    <definedName name="_xlnm.Print_Area" localSheetId="42">'31'!$F$1:$M$47</definedName>
    <definedName name="_xlnm.Print_Area" localSheetId="43">'32'!$F$1:$L$47</definedName>
    <definedName name="_xlnm.Print_Area" localSheetId="44">'33'!$F$1:$I$49</definedName>
    <definedName name="_xlnm.Print_Area" localSheetId="45">'33の2'!$F$1:$O$46</definedName>
    <definedName name="_xlnm.Print_Area" localSheetId="46">'33の3'!$F$1:$O$46</definedName>
    <definedName name="_xlnm.Print_Area" localSheetId="5">'4'!$F$1:$J$44</definedName>
    <definedName name="_xlnm.Print_Area" localSheetId="6">'5'!$F$1:$H$43</definedName>
    <definedName name="_xlnm.Print_Area" localSheetId="7">'6'!$F$1:$I$49</definedName>
    <definedName name="_xlnm.Print_Area" localSheetId="8">'6の2'!$F$1:$V$35</definedName>
    <definedName name="_xlnm.Print_Area" localSheetId="9">'6の3'!$F$1:$V$35</definedName>
    <definedName name="_xlnm.Print_Area" localSheetId="10">'6の4'!$F$1:$S$43</definedName>
    <definedName name="_xlnm.Print_Area" localSheetId="11">'6の5'!$F$1:$J$35</definedName>
    <definedName name="_xlnm.Print_Area" localSheetId="12">'7'!$F$1:$K$43</definedName>
    <definedName name="_xlnm.Print_Area" localSheetId="13">'8'!$F$1:$I$48</definedName>
    <definedName name="_xlnm.Print_Area" localSheetId="14">'9'!$F$1:$G$43</definedName>
    <definedName name="_xlnm.Print_Area" localSheetId="1">入力シート!$A$1:$F$78</definedName>
    <definedName name="_xlnm.Print_Titles" localSheetId="2">'1'!$1:$1</definedName>
    <definedName name="_xlnm.Print_Titles" localSheetId="15">'10'!$1:$1</definedName>
    <definedName name="_xlnm.Print_Titles" localSheetId="16">'10の2'!#REF!</definedName>
    <definedName name="_xlnm.Print_Titles" localSheetId="17">'11'!$1:$1</definedName>
    <definedName name="_xlnm.Print_Titles" localSheetId="18">'12'!$1:$1</definedName>
    <definedName name="_xlnm.Print_Titles" localSheetId="19">'13'!$1:$1</definedName>
    <definedName name="_xlnm.Print_Titles" localSheetId="20">'14'!$1:$1</definedName>
    <definedName name="_xlnm.Print_Titles" localSheetId="21">'14の2'!#REF!</definedName>
    <definedName name="_xlnm.Print_Titles" localSheetId="22">'15'!$1:$1</definedName>
    <definedName name="_xlnm.Print_Titles" localSheetId="23">'16'!$1:$1</definedName>
    <definedName name="_xlnm.Print_Titles" localSheetId="24">'17'!$1:$1</definedName>
    <definedName name="_xlnm.Print_Titles" localSheetId="25">'18'!$1:$1</definedName>
    <definedName name="_xlnm.Print_Titles" localSheetId="26">'18の2'!#REF!</definedName>
    <definedName name="_xlnm.Print_Titles" localSheetId="27">'19'!$1:$1</definedName>
    <definedName name="_xlnm.Print_Titles" localSheetId="3">'2'!$1:$1</definedName>
    <definedName name="_xlnm.Print_Titles" localSheetId="28">'20'!$1:$1</definedName>
    <definedName name="_xlnm.Print_Titles" localSheetId="29">'21'!$1:$1</definedName>
    <definedName name="_xlnm.Print_Titles" localSheetId="30">'22'!$1:$1</definedName>
    <definedName name="_xlnm.Print_Titles" localSheetId="31">'22の2'!#REF!</definedName>
    <definedName name="_xlnm.Print_Titles" localSheetId="32">'23'!$1:$1</definedName>
    <definedName name="_xlnm.Print_Titles" localSheetId="33">'24'!$1:$1</definedName>
    <definedName name="_xlnm.Print_Titles" localSheetId="34">'25'!$1:$1</definedName>
    <definedName name="_xlnm.Print_Titles" localSheetId="35">'26'!$1:$1</definedName>
    <definedName name="_xlnm.Print_Titles" localSheetId="36">'26の2'!#REF!</definedName>
    <definedName name="_xlnm.Print_Titles" localSheetId="37">'27'!$1:$1</definedName>
    <definedName name="_xlnm.Print_Titles" localSheetId="38">'28'!$1:$1</definedName>
    <definedName name="_xlnm.Print_Titles" localSheetId="39">'29'!$1:$1</definedName>
    <definedName name="_xlnm.Print_Titles" localSheetId="4">'3'!$1:$1</definedName>
    <definedName name="_xlnm.Print_Titles" localSheetId="40">'30'!$1:$1</definedName>
    <definedName name="_xlnm.Print_Titles" localSheetId="41">'30の2'!#REF!</definedName>
    <definedName name="_xlnm.Print_Titles" localSheetId="42">'31'!$1:$1</definedName>
    <definedName name="_xlnm.Print_Titles" localSheetId="43">'32'!$1:$1</definedName>
    <definedName name="_xlnm.Print_Titles" localSheetId="44">'33'!$1:$1</definedName>
    <definedName name="_xlnm.Print_Titles" localSheetId="45">'33の2'!#REF!</definedName>
    <definedName name="_xlnm.Print_Titles" localSheetId="46">'33の3'!#REF!</definedName>
    <definedName name="_xlnm.Print_Titles" localSheetId="5">'4'!$1:$1</definedName>
    <definedName name="_xlnm.Print_Titles" localSheetId="6">'5'!$1:$1</definedName>
    <definedName name="_xlnm.Print_Titles" localSheetId="7">'6'!$1:$1</definedName>
    <definedName name="_xlnm.Print_Titles" localSheetId="8">'6の2'!#REF!</definedName>
    <definedName name="_xlnm.Print_Titles" localSheetId="9">'6の3'!#REF!</definedName>
    <definedName name="_xlnm.Print_Titles" localSheetId="10">'6の4'!#REF!</definedName>
    <definedName name="_xlnm.Print_Titles" localSheetId="11">'6の5'!#REF!</definedName>
    <definedName name="_xlnm.Print_Titles" localSheetId="12">'7'!$1:$1</definedName>
    <definedName name="_xlnm.Print_Titles" localSheetId="13">'8'!$1:$1</definedName>
    <definedName name="_xlnm.Print_Titles" localSheetId="14">'9'!$1:$1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86" l="1"/>
  <c r="J9" i="94"/>
  <c r="C9" i="99"/>
  <c r="G21" i="81" s="1"/>
  <c r="I29" i="75"/>
  <c r="H29" i="75"/>
  <c r="I29" i="74"/>
  <c r="H29" i="74"/>
  <c r="I29" i="73"/>
  <c r="H29" i="73"/>
  <c r="I29" i="72"/>
  <c r="H29" i="72"/>
  <c r="I29" i="71"/>
  <c r="H29" i="71"/>
  <c r="I29" i="70"/>
  <c r="H29" i="70"/>
  <c r="H13" i="52"/>
  <c r="H20" i="3"/>
  <c r="H35" i="69"/>
  <c r="H32" i="69"/>
  <c r="H12" i="95"/>
  <c r="H26" i="67"/>
  <c r="H12" i="93"/>
  <c r="H25" i="66"/>
  <c r="G18" i="80"/>
  <c r="H25" i="65"/>
  <c r="H24" i="64"/>
  <c r="H26" i="63"/>
  <c r="H24" i="63"/>
  <c r="H12" i="83"/>
  <c r="H43" i="3"/>
  <c r="H16" i="54"/>
  <c r="H37" i="3"/>
  <c r="H35" i="3"/>
  <c r="H29" i="3"/>
  <c r="H17" i="53"/>
  <c r="I16" i="98"/>
  <c r="J15" i="98"/>
  <c r="M14" i="98"/>
  <c r="L14" i="98"/>
  <c r="N14" i="98" s="1"/>
  <c r="M12" i="98"/>
  <c r="L12" i="98"/>
  <c r="N12" i="98" s="1"/>
  <c r="N10" i="98"/>
  <c r="M10" i="98"/>
  <c r="M16" i="98" s="1"/>
  <c r="L10" i="98"/>
  <c r="L16" i="98" s="1"/>
  <c r="I16" i="96"/>
  <c r="N14" i="96"/>
  <c r="M14" i="96"/>
  <c r="L14" i="96"/>
  <c r="N12" i="96"/>
  <c r="M12" i="96"/>
  <c r="L12" i="96"/>
  <c r="N10" i="96"/>
  <c r="M10" i="96"/>
  <c r="L10" i="96"/>
  <c r="H14" i="95"/>
  <c r="G25" i="95"/>
  <c r="I11" i="82"/>
  <c r="F22" i="95"/>
  <c r="H13" i="95"/>
  <c r="G18" i="76"/>
  <c r="I15" i="82"/>
  <c r="I17" i="69"/>
  <c r="I13" i="82"/>
  <c r="I15" i="69"/>
  <c r="I13" i="69"/>
  <c r="L9" i="82"/>
  <c r="M11" i="69"/>
  <c r="H38" i="69"/>
  <c r="G38" i="69"/>
  <c r="H29" i="69"/>
  <c r="H26" i="69"/>
  <c r="G35" i="69"/>
  <c r="G32" i="69"/>
  <c r="G29" i="69"/>
  <c r="G26" i="69"/>
  <c r="G23" i="69"/>
  <c r="G29" i="3"/>
  <c r="K11" i="3"/>
  <c r="N9" i="94"/>
  <c r="O9" i="94" s="1"/>
  <c r="M9" i="94"/>
  <c r="I9" i="94"/>
  <c r="L9" i="94"/>
  <c r="G24" i="93"/>
  <c r="F22" i="93"/>
  <c r="H14" i="93"/>
  <c r="H13" i="93"/>
  <c r="D9" i="99"/>
  <c r="G13" i="81"/>
  <c r="G11" i="81"/>
  <c r="G24" i="75"/>
  <c r="G21" i="75"/>
  <c r="G17" i="75"/>
  <c r="H13" i="75"/>
  <c r="I11" i="75"/>
  <c r="H25" i="67"/>
  <c r="F26" i="67"/>
  <c r="F25" i="67"/>
  <c r="F24" i="67"/>
  <c r="I17" i="67"/>
  <c r="K15" i="67"/>
  <c r="N9" i="92"/>
  <c r="M9" i="92"/>
  <c r="L9" i="92"/>
  <c r="K9" i="92"/>
  <c r="H9" i="92"/>
  <c r="G24" i="91"/>
  <c r="F22" i="91"/>
  <c r="H13" i="91"/>
  <c r="G13" i="80"/>
  <c r="G11" i="80"/>
  <c r="G24" i="72"/>
  <c r="G24" i="74"/>
  <c r="G24" i="73"/>
  <c r="G21" i="74"/>
  <c r="G17" i="74"/>
  <c r="H13" i="74"/>
  <c r="I11" i="74"/>
  <c r="F26" i="66"/>
  <c r="F25" i="66"/>
  <c r="H26" i="66"/>
  <c r="F24" i="66"/>
  <c r="I17" i="66"/>
  <c r="K15" i="66"/>
  <c r="N9" i="90"/>
  <c r="M9" i="90"/>
  <c r="L9" i="90"/>
  <c r="K9" i="90"/>
  <c r="H9" i="90"/>
  <c r="G24" i="89"/>
  <c r="F22" i="89"/>
  <c r="H14" i="89"/>
  <c r="H12" i="89"/>
  <c r="H13" i="89"/>
  <c r="G18" i="79"/>
  <c r="G13" i="79"/>
  <c r="G11" i="79"/>
  <c r="G22" i="52"/>
  <c r="G22" i="70"/>
  <c r="G22" i="71"/>
  <c r="G22" i="72"/>
  <c r="G22" i="73"/>
  <c r="G20" i="73"/>
  <c r="G21" i="73"/>
  <c r="G17" i="73"/>
  <c r="H13" i="73"/>
  <c r="I11" i="73"/>
  <c r="H26" i="65"/>
  <c r="H24" i="65"/>
  <c r="F26" i="65"/>
  <c r="F25" i="65"/>
  <c r="F24" i="65"/>
  <c r="I17" i="65"/>
  <c r="K15" i="65"/>
  <c r="N9" i="88"/>
  <c r="M9" i="88"/>
  <c r="L9" i="88"/>
  <c r="K9" i="88"/>
  <c r="H9" i="88"/>
  <c r="H14" i="56"/>
  <c r="H14" i="83"/>
  <c r="H14" i="85"/>
  <c r="H14" i="87"/>
  <c r="H12" i="87"/>
  <c r="H13" i="87"/>
  <c r="F22" i="87"/>
  <c r="G24" i="87"/>
  <c r="G18" i="78"/>
  <c r="G13" i="78"/>
  <c r="G11" i="78"/>
  <c r="G20" i="72"/>
  <c r="G21" i="72"/>
  <c r="G17" i="72"/>
  <c r="H13" i="72"/>
  <c r="I11" i="72"/>
  <c r="H26" i="64"/>
  <c r="H25" i="64"/>
  <c r="F26" i="64"/>
  <c r="F25" i="64"/>
  <c r="F24" i="64"/>
  <c r="I17" i="64"/>
  <c r="K15" i="64"/>
  <c r="L9" i="84"/>
  <c r="M9" i="86"/>
  <c r="L9" i="86"/>
  <c r="K9" i="86"/>
  <c r="H9" i="86"/>
  <c r="H12" i="85"/>
  <c r="H13" i="85"/>
  <c r="G24" i="85"/>
  <c r="F22" i="85"/>
  <c r="G18" i="77"/>
  <c r="G13" i="77"/>
  <c r="G11" i="77"/>
  <c r="G24" i="71"/>
  <c r="G20" i="71"/>
  <c r="G21" i="71"/>
  <c r="G17" i="71"/>
  <c r="H13" i="71"/>
  <c r="I11" i="71"/>
  <c r="H25" i="63"/>
  <c r="F26" i="63"/>
  <c r="F25" i="63"/>
  <c r="F24" i="63"/>
  <c r="I17" i="63"/>
  <c r="K15" i="63"/>
  <c r="M9" i="84"/>
  <c r="N9" i="84" s="1"/>
  <c r="G24" i="83"/>
  <c r="F22" i="83"/>
  <c r="H13" i="83"/>
  <c r="G13" i="76"/>
  <c r="G11" i="76"/>
  <c r="G21" i="70"/>
  <c r="G20" i="70"/>
  <c r="H13" i="70"/>
  <c r="G17" i="70"/>
  <c r="I11" i="70"/>
  <c r="I17" i="62"/>
  <c r="K15" i="62"/>
  <c r="I11" i="61"/>
  <c r="G24" i="56"/>
  <c r="F22" i="56"/>
  <c r="H12" i="55"/>
  <c r="H10" i="55"/>
  <c r="H12" i="54"/>
  <c r="J10" i="54"/>
  <c r="I12" i="53"/>
  <c r="L10" i="53"/>
  <c r="I11" i="52"/>
  <c r="I13" i="3"/>
  <c r="F9" i="52"/>
  <c r="F12" i="62"/>
  <c r="F9" i="70"/>
  <c r="F12" i="63"/>
  <c r="F9" i="71"/>
  <c r="F12" i="64"/>
  <c r="F9" i="72"/>
  <c r="F12" i="65"/>
  <c r="F9" i="73"/>
  <c r="F12" i="66"/>
  <c r="F9" i="74"/>
  <c r="F12" i="67"/>
  <c r="F9" i="75"/>
  <c r="F9" i="69"/>
  <c r="F9" i="3"/>
  <c r="F24" i="62"/>
  <c r="H26" i="62"/>
  <c r="H25" i="62"/>
  <c r="F26" i="62"/>
  <c r="F25" i="62"/>
  <c r="F20" i="3"/>
  <c r="I13" i="61"/>
  <c r="P29" i="60"/>
  <c r="U27" i="59"/>
  <c r="U29" i="59"/>
  <c r="U31" i="59"/>
  <c r="H13" i="56"/>
  <c r="H12" i="56"/>
  <c r="G16" i="55"/>
  <c r="G21" i="52"/>
  <c r="G17" i="52"/>
  <c r="H45" i="3"/>
  <c r="G45" i="3"/>
  <c r="G43" i="3"/>
  <c r="H41" i="3"/>
  <c r="G41" i="3"/>
  <c r="H39" i="3"/>
  <c r="G39" i="3"/>
  <c r="G37" i="3"/>
  <c r="G35" i="3"/>
  <c r="H33" i="3"/>
  <c r="G33" i="3"/>
  <c r="H31" i="3"/>
  <c r="G31" i="3"/>
  <c r="H20" i="82" l="1"/>
  <c r="H23" i="69"/>
  <c r="G20" i="75"/>
  <c r="H24" i="67"/>
  <c r="G22" i="75"/>
  <c r="G18" i="81"/>
  <c r="H24" i="66"/>
  <c r="H12" i="91"/>
  <c r="G20" i="74"/>
  <c r="H14" i="91"/>
  <c r="G22" i="74"/>
  <c r="H24" i="62"/>
  <c r="G20" i="52"/>
  <c r="N16" i="98"/>
  <c r="F9" i="94"/>
  <c r="N9" i="86"/>
  <c r="H22" i="3"/>
  <c r="H24" i="3"/>
  <c r="F24" i="3"/>
  <c r="F22" i="3"/>
  <c r="N16" i="96" l="1"/>
  <c r="M16" i="96"/>
  <c r="L16" i="96"/>
  <c r="J15" i="96"/>
  <c r="I1" i="95" l="1" a="1"/>
  <c r="I1" i="95" s="1"/>
  <c r="I1" i="93" a="1"/>
  <c r="I1" i="93" s="1"/>
  <c r="I1" i="91" a="1"/>
  <c r="I1" i="91" s="1"/>
  <c r="I1" i="89" a="1"/>
  <c r="I1" i="89" s="1"/>
  <c r="I1" i="87" a="1"/>
  <c r="I1" i="87" s="1"/>
  <c r="I1" i="85" a="1"/>
  <c r="I1" i="85" s="1"/>
  <c r="H9" i="84"/>
  <c r="K9" i="84"/>
  <c r="I1" i="83" a="1"/>
  <c r="I1" i="83" s="1"/>
  <c r="L1" i="82" a="1"/>
  <c r="L1" i="82" s="1"/>
  <c r="G1" i="81" a="1"/>
  <c r="G1" i="81" s="1"/>
  <c r="G1" i="80" a="1"/>
  <c r="G1" i="80" s="1"/>
  <c r="G1" i="79" a="1"/>
  <c r="G1" i="79" s="1"/>
  <c r="G1" i="78" a="1"/>
  <c r="G1" i="78" s="1"/>
  <c r="G1" i="77" a="1"/>
  <c r="G1" i="77" s="1"/>
  <c r="G1" i="76" a="1"/>
  <c r="G1" i="76" s="1"/>
  <c r="I1" i="75" a="1"/>
  <c r="I1" i="75" s="1"/>
  <c r="I1" i="74" a="1"/>
  <c r="I1" i="74" s="1"/>
  <c r="I1" i="73" a="1"/>
  <c r="I1" i="73" s="1"/>
  <c r="I1" i="72" a="1"/>
  <c r="I1" i="72" s="1"/>
  <c r="I1" i="71" a="1"/>
  <c r="I1" i="71" s="1"/>
  <c r="G24" i="70"/>
  <c r="G27" i="52"/>
  <c r="I1" i="70" a="1"/>
  <c r="I1" i="70" s="1"/>
  <c r="M1" i="69" a="1"/>
  <c r="M1" i="69" s="1"/>
  <c r="K1" i="67" a="1"/>
  <c r="K1" i="67" s="1"/>
  <c r="K1" i="66" a="1"/>
  <c r="K1" i="66" s="1"/>
  <c r="K1" i="65" a="1"/>
  <c r="K1" i="65" s="1"/>
  <c r="K1" i="64" a="1"/>
  <c r="K1" i="64" s="1"/>
  <c r="K1" i="63" a="1"/>
  <c r="K1" i="63" s="1"/>
  <c r="F47" i="1"/>
  <c r="F43" i="1"/>
  <c r="F42" i="1"/>
  <c r="F41" i="1"/>
  <c r="F40" i="1"/>
  <c r="F39" i="1"/>
  <c r="F38" i="1"/>
  <c r="F37" i="1"/>
  <c r="F36" i="1"/>
  <c r="F35" i="1"/>
  <c r="F34" i="1"/>
  <c r="F33" i="1"/>
  <c r="F32" i="1"/>
  <c r="F31" i="1"/>
  <c r="F30" i="1"/>
  <c r="F29" i="1"/>
  <c r="F28" i="1"/>
  <c r="F27" i="1"/>
  <c r="F26" i="1"/>
  <c r="F25" i="1"/>
  <c r="F24" i="1"/>
  <c r="D43" i="1" a="1"/>
  <c r="D34" i="1" a="1"/>
  <c r="D35" i="1" a="1"/>
  <c r="D33" i="1" a="1"/>
  <c r="D36" i="1" a="1"/>
  <c r="D24" i="1" a="1"/>
  <c r="D31" i="1" a="1"/>
  <c r="D42" i="1" a="1"/>
  <c r="D28" i="1" a="1"/>
  <c r="D29" i="1" a="1"/>
  <c r="D30" i="1" a="1"/>
  <c r="D27" i="1" a="1"/>
  <c r="D32" i="1" a="1"/>
  <c r="D37" i="1" a="1"/>
  <c r="D44" i="1" a="1"/>
  <c r="D39" i="1" a="1"/>
  <c r="D47" i="1" a="1"/>
  <c r="D38" i="1" a="1"/>
  <c r="D25" i="1" a="1"/>
  <c r="D26" i="1" a="1"/>
  <c r="D40" i="1" a="1"/>
  <c r="D41" i="1" a="1"/>
  <c r="D47" i="1" l="1"/>
  <c r="D39" i="1"/>
  <c r="D43" i="1"/>
  <c r="D40" i="1"/>
  <c r="D42" i="1"/>
  <c r="D41" i="1"/>
  <c r="D35" i="1"/>
  <c r="D34" i="1"/>
  <c r="D38" i="1"/>
  <c r="D37" i="1"/>
  <c r="D36" i="1"/>
  <c r="D31" i="1"/>
  <c r="D30" i="1"/>
  <c r="D29" i="1"/>
  <c r="D33" i="1"/>
  <c r="D32" i="1"/>
  <c r="D25" i="1"/>
  <c r="D24" i="1"/>
  <c r="D28" i="1"/>
  <c r="D26" i="1"/>
  <c r="D27" i="1"/>
  <c r="D44" i="1"/>
  <c r="F44" i="1"/>
  <c r="F45" i="1"/>
  <c r="F46" i="1"/>
  <c r="F48" i="1"/>
  <c r="F23" i="1"/>
  <c r="F22" i="1"/>
  <c r="F21" i="1"/>
  <c r="F20" i="1"/>
  <c r="F19" i="1"/>
  <c r="K1" i="62" a="1"/>
  <c r="K1" i="62" s="1"/>
  <c r="I31" i="61"/>
  <c r="I29" i="61"/>
  <c r="I27" i="61"/>
  <c r="I25" i="61"/>
  <c r="I23" i="61"/>
  <c r="I21" i="61"/>
  <c r="I19" i="61"/>
  <c r="I17" i="61"/>
  <c r="I15" i="61"/>
  <c r="I9" i="61"/>
  <c r="I33" i="61" s="1"/>
  <c r="H31" i="61"/>
  <c r="F30" i="61"/>
  <c r="H29" i="61"/>
  <c r="F28" i="61"/>
  <c r="H27" i="61"/>
  <c r="F26" i="61"/>
  <c r="H25" i="61"/>
  <c r="F24" i="61"/>
  <c r="H23" i="61"/>
  <c r="F22" i="61"/>
  <c r="H21" i="61"/>
  <c r="F20" i="61"/>
  <c r="H19" i="61"/>
  <c r="F18" i="61"/>
  <c r="H17" i="61"/>
  <c r="F16" i="61"/>
  <c r="H15" i="61"/>
  <c r="F14" i="61"/>
  <c r="H13" i="61"/>
  <c r="F12" i="61"/>
  <c r="H11" i="61"/>
  <c r="F10" i="61"/>
  <c r="F30" i="60"/>
  <c r="F28" i="60"/>
  <c r="P27" i="60"/>
  <c r="F26" i="60"/>
  <c r="P25" i="60"/>
  <c r="F24" i="60"/>
  <c r="P23" i="60"/>
  <c r="F22" i="60"/>
  <c r="P21" i="60"/>
  <c r="F20" i="60"/>
  <c r="P19" i="60"/>
  <c r="F18" i="60"/>
  <c r="P17" i="60"/>
  <c r="F16" i="60"/>
  <c r="P15" i="60"/>
  <c r="F14" i="60"/>
  <c r="P13" i="60"/>
  <c r="F12" i="60"/>
  <c r="P11" i="60"/>
  <c r="F10" i="60"/>
  <c r="P31" i="59"/>
  <c r="T31" i="59" s="1"/>
  <c r="O31" i="59"/>
  <c r="F30" i="59"/>
  <c r="T29" i="59"/>
  <c r="P29" i="59"/>
  <c r="O29" i="59"/>
  <c r="F28" i="59"/>
  <c r="P27" i="59"/>
  <c r="T27" i="59" s="1"/>
  <c r="O27" i="59"/>
  <c r="F26" i="59"/>
  <c r="T25" i="59"/>
  <c r="P25" i="59"/>
  <c r="O25" i="59"/>
  <c r="U25" i="59" s="1"/>
  <c r="F24" i="59"/>
  <c r="U23" i="59"/>
  <c r="P23" i="59"/>
  <c r="T23" i="59" s="1"/>
  <c r="O23" i="59"/>
  <c r="F22" i="59"/>
  <c r="T21" i="59"/>
  <c r="P21" i="59"/>
  <c r="O21" i="59"/>
  <c r="U21" i="59" s="1"/>
  <c r="F20" i="59"/>
  <c r="U19" i="59"/>
  <c r="P19" i="59"/>
  <c r="T19" i="59" s="1"/>
  <c r="O19" i="59"/>
  <c r="F18" i="59"/>
  <c r="T17" i="59"/>
  <c r="P17" i="59"/>
  <c r="O17" i="59"/>
  <c r="U17" i="59" s="1"/>
  <c r="F16" i="59"/>
  <c r="U15" i="59"/>
  <c r="P15" i="59"/>
  <c r="T15" i="59" s="1"/>
  <c r="O15" i="59"/>
  <c r="F14" i="59"/>
  <c r="T13" i="59"/>
  <c r="P13" i="59"/>
  <c r="O13" i="59"/>
  <c r="U13" i="59" s="1"/>
  <c r="F12" i="59"/>
  <c r="P11" i="59"/>
  <c r="T11" i="59" s="1"/>
  <c r="O11" i="59"/>
  <c r="U11" i="59" s="1"/>
  <c r="F10" i="59"/>
  <c r="T9" i="59"/>
  <c r="O9" i="59"/>
  <c r="U9" i="59" s="1"/>
  <c r="P30" i="57"/>
  <c r="P28" i="57"/>
  <c r="P26" i="57"/>
  <c r="P24" i="57"/>
  <c r="T24" i="57" s="1"/>
  <c r="P22" i="57"/>
  <c r="P20" i="57"/>
  <c r="P18" i="57"/>
  <c r="P16" i="57"/>
  <c r="T16" i="57" s="1"/>
  <c r="P14" i="57"/>
  <c r="P12" i="57"/>
  <c r="P10" i="57"/>
  <c r="F12" i="1"/>
  <c r="F11" i="1"/>
  <c r="O30" i="57"/>
  <c r="O28" i="57"/>
  <c r="O26" i="57"/>
  <c r="O24" i="57"/>
  <c r="O22" i="57"/>
  <c r="O20" i="57"/>
  <c r="O18" i="57"/>
  <c r="O16" i="57"/>
  <c r="U16" i="57" s="1"/>
  <c r="O14" i="57"/>
  <c r="O12" i="57"/>
  <c r="O10" i="57"/>
  <c r="U10" i="57" s="1"/>
  <c r="O8" i="57"/>
  <c r="U8" i="57" s="1"/>
  <c r="U30" i="57"/>
  <c r="U28" i="57"/>
  <c r="U26" i="57"/>
  <c r="U24" i="57"/>
  <c r="U22" i="57"/>
  <c r="U20" i="57"/>
  <c r="U18" i="57"/>
  <c r="U14" i="57"/>
  <c r="U12" i="57"/>
  <c r="F29" i="57"/>
  <c r="F27" i="57"/>
  <c r="F25" i="57"/>
  <c r="F23" i="57"/>
  <c r="F11" i="57"/>
  <c r="F13" i="57"/>
  <c r="F15" i="57"/>
  <c r="F17" i="57"/>
  <c r="F19" i="57"/>
  <c r="F21" i="57"/>
  <c r="F9" i="57"/>
  <c r="T30" i="57"/>
  <c r="T28" i="57"/>
  <c r="T26" i="57"/>
  <c r="T22" i="57"/>
  <c r="T20" i="57"/>
  <c r="T18" i="57"/>
  <c r="T14" i="57"/>
  <c r="T12" i="57"/>
  <c r="T10" i="57"/>
  <c r="T8" i="57"/>
  <c r="I1" i="56" a="1"/>
  <c r="I1" i="56" s="1"/>
  <c r="H1" i="55" a="1"/>
  <c r="H1" i="55" s="1"/>
  <c r="J1" i="54" a="1"/>
  <c r="J1" i="54" s="1"/>
  <c r="L1" i="53" a="1"/>
  <c r="L1" i="53" s="1"/>
  <c r="H32" i="52"/>
  <c r="I32" i="52"/>
  <c r="I1" i="52" a="1"/>
  <c r="I1" i="52" s="1"/>
  <c r="K1" i="3" a="1"/>
  <c r="K1" i="3" s="1"/>
  <c r="D45" i="1" a="1"/>
  <c r="D20" i="1" a="1"/>
  <c r="D48" i="1" a="1"/>
  <c r="D46" i="1" a="1"/>
  <c r="D22" i="1" a="1"/>
  <c r="D19" i="1" a="1"/>
  <c r="D12" i="1" a="1"/>
  <c r="D23" i="1" a="1"/>
  <c r="D21" i="1" a="1"/>
  <c r="D11" i="1" a="1"/>
  <c r="D45" i="1" l="1"/>
  <c r="D46" i="1"/>
  <c r="D48" i="1"/>
  <c r="D20" i="1"/>
  <c r="D19" i="1"/>
  <c r="D23" i="1"/>
  <c r="D22" i="1"/>
  <c r="D21" i="1"/>
  <c r="H33" i="60"/>
  <c r="R33" i="60" s="1"/>
  <c r="U33" i="59"/>
  <c r="D12" i="1"/>
  <c r="D11" i="1"/>
  <c r="U32" i="57"/>
  <c r="F16" i="1" l="1"/>
  <c r="D16" i="1" a="1"/>
  <c r="D16" i="1" l="1"/>
  <c r="F18" i="1" l="1"/>
  <c r="F5" i="1"/>
  <c r="F6" i="1"/>
  <c r="F7" i="1"/>
  <c r="F8" i="1"/>
  <c r="F9" i="1"/>
  <c r="F10" i="1"/>
  <c r="F13" i="1"/>
  <c r="F14" i="1"/>
  <c r="F15" i="1"/>
  <c r="F17" i="1"/>
  <c r="F4" i="1"/>
  <c r="D13" i="1" a="1"/>
  <c r="D15" i="1" a="1"/>
  <c r="D7" i="1" a="1"/>
  <c r="D4" i="1" a="1"/>
  <c r="D6" i="1" a="1"/>
  <c r="D9" i="1" a="1"/>
  <c r="D10" i="1" a="1"/>
  <c r="D18" i="1" a="1"/>
  <c r="D14" i="1" a="1"/>
  <c r="D17" i="1" a="1"/>
  <c r="D8" i="1" a="1"/>
  <c r="D5" i="1" a="1"/>
  <c r="D18" i="1" l="1"/>
  <c r="D10" i="1"/>
  <c r="D4" i="1"/>
  <c r="D17" i="1"/>
  <c r="D14" i="1"/>
  <c r="D8" i="1"/>
  <c r="D6" i="1"/>
  <c r="D15" i="1"/>
  <c r="D13" i="1"/>
  <c r="D9" i="1"/>
  <c r="D7" i="1"/>
  <c r="D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<sst xmlns="http://schemas.openxmlformats.org/spreadsheetml/2006/main" count="1676" uniqueCount="319">
  <si>
    <t>名称</t>
    <rPh sb="0" eb="2">
      <t>メイショウ</t>
    </rPh>
    <phoneticPr fontId="4"/>
  </si>
  <si>
    <t>住所</t>
    <rPh sb="0" eb="2">
      <t>ジュウショ</t>
    </rPh>
    <phoneticPr fontId="4"/>
  </si>
  <si>
    <t>備考</t>
    <rPh sb="0" eb="2">
      <t>ビコウ</t>
    </rPh>
    <phoneticPr fontId="4"/>
  </si>
  <si>
    <t>衆議院小選挙区選出議員選挙</t>
    <rPh sb="0" eb="3">
      <t>シュウギイン</t>
    </rPh>
    <rPh sb="3" eb="7">
      <t>ショウセンキョク</t>
    </rPh>
    <rPh sb="7" eb="9">
      <t>センシュツ</t>
    </rPh>
    <rPh sb="9" eb="11">
      <t>ギイン</t>
    </rPh>
    <rPh sb="11" eb="13">
      <t>センキョ</t>
    </rPh>
    <phoneticPr fontId="4"/>
  </si>
  <si>
    <t>記</t>
    <rPh sb="0" eb="1">
      <t>キ</t>
    </rPh>
    <phoneticPr fontId="4"/>
  </si>
  <si>
    <t>令和　　年　　月　　日</t>
    <rPh sb="0" eb="2">
      <t>レイワ</t>
    </rPh>
    <rPh sb="4" eb="5">
      <t>ネン</t>
    </rPh>
    <rPh sb="7" eb="8">
      <t>ツキ</t>
    </rPh>
    <rPh sb="10" eb="11">
      <t>ヒ</t>
    </rPh>
    <phoneticPr fontId="4"/>
  </si>
  <si>
    <t>候補者</t>
    <rPh sb="0" eb="3">
      <t>コウホシャ</t>
    </rPh>
    <phoneticPr fontId="4"/>
  </si>
  <si>
    <t>令和　年　月　日</t>
    <rPh sb="0" eb="2">
      <t>レイワ</t>
    </rPh>
    <rPh sb="3" eb="4">
      <t>ネン</t>
    </rPh>
    <rPh sb="5" eb="6">
      <t>ツキ</t>
    </rPh>
    <rPh sb="7" eb="8">
      <t>ヒ</t>
    </rPh>
    <phoneticPr fontId="4"/>
  </si>
  <si>
    <t>番号</t>
    <rPh sb="0" eb="2">
      <t>バンゴウ</t>
    </rPh>
    <phoneticPr fontId="4"/>
  </si>
  <si>
    <t>文書名</t>
    <rPh sb="0" eb="2">
      <t>ブンショ</t>
    </rPh>
    <rPh sb="2" eb="3">
      <t>メイ</t>
    </rPh>
    <phoneticPr fontId="4"/>
  </si>
  <si>
    <t>シートへのリンク</t>
    <phoneticPr fontId="4"/>
  </si>
  <si>
    <t>※着色されたセルに必要事項を入力</t>
    <rPh sb="1" eb="3">
      <t>チャクショク</t>
    </rPh>
    <rPh sb="9" eb="11">
      <t>ヒツヨウ</t>
    </rPh>
    <rPh sb="11" eb="13">
      <t>ジコウ</t>
    </rPh>
    <rPh sb="14" eb="16">
      <t>ニュウリョク</t>
    </rPh>
    <phoneticPr fontId="4"/>
  </si>
  <si>
    <t>徳島県第1区</t>
    <rPh sb="0" eb="3">
      <t>トクシマケン</t>
    </rPh>
    <rPh sb="3" eb="4">
      <t>ダイ</t>
    </rPh>
    <rPh sb="5" eb="6">
      <t>ク</t>
    </rPh>
    <phoneticPr fontId="4"/>
  </si>
  <si>
    <t>徳島県第2区</t>
    <rPh sb="0" eb="3">
      <t>トクシマケン</t>
    </rPh>
    <rPh sb="3" eb="4">
      <t>ダイ</t>
    </rPh>
    <rPh sb="5" eb="6">
      <t>ク</t>
    </rPh>
    <phoneticPr fontId="4"/>
  </si>
  <si>
    <t>【選挙に関する事項】</t>
    <rPh sb="1" eb="3">
      <t>センキョ</t>
    </rPh>
    <rPh sb="4" eb="5">
      <t>カン</t>
    </rPh>
    <rPh sb="7" eb="9">
      <t>ジコウ</t>
    </rPh>
    <phoneticPr fontId="4"/>
  </si>
  <si>
    <t>種類</t>
    <rPh sb="0" eb="2">
      <t>シュルイ</t>
    </rPh>
    <phoneticPr fontId="4"/>
  </si>
  <si>
    <t>執行年月日</t>
    <rPh sb="0" eb="2">
      <t>シッコウ</t>
    </rPh>
    <rPh sb="2" eb="5">
      <t>ネンガッピ</t>
    </rPh>
    <phoneticPr fontId="4"/>
  </si>
  <si>
    <t>区分</t>
    <rPh sb="0" eb="2">
      <t>クブン</t>
    </rPh>
    <phoneticPr fontId="4"/>
  </si>
  <si>
    <t>使用区分</t>
    <rPh sb="0" eb="2">
      <t>シヨウ</t>
    </rPh>
    <rPh sb="2" eb="4">
      <t>クブン</t>
    </rPh>
    <phoneticPr fontId="4"/>
  </si>
  <si>
    <t>○</t>
    <phoneticPr fontId="4"/>
  </si>
  <si>
    <t>○</t>
  </si>
  <si>
    <t>22の2</t>
    <phoneticPr fontId="4"/>
  </si>
  <si>
    <t>選挙運動用自動車関係</t>
    <rPh sb="0" eb="2">
      <t>センキョ</t>
    </rPh>
    <rPh sb="2" eb="5">
      <t>ウンドウヨウ</t>
    </rPh>
    <rPh sb="5" eb="8">
      <t>ジドウシャ</t>
    </rPh>
    <rPh sb="8" eb="10">
      <t>カンケイ</t>
    </rPh>
    <phoneticPr fontId="4"/>
  </si>
  <si>
    <t>選挙運動用自動車の使用の契約届出書</t>
    <rPh sb="0" eb="2">
      <t>センキョ</t>
    </rPh>
    <rPh sb="2" eb="5">
      <t>ウンドウヨウ</t>
    </rPh>
    <rPh sb="5" eb="8">
      <t>ジドウシャ</t>
    </rPh>
    <rPh sb="9" eb="11">
      <t>シヨウ</t>
    </rPh>
    <rPh sb="12" eb="14">
      <t>ケイヤク</t>
    </rPh>
    <rPh sb="14" eb="17">
      <t>トドケデショ</t>
    </rPh>
    <phoneticPr fontId="4"/>
  </si>
  <si>
    <t>　次のとおり選挙運動用自動車の使用の契約を締結したので届け出ます。</t>
    <rPh sb="1" eb="2">
      <t>ツギ</t>
    </rPh>
    <rPh sb="6" eb="8">
      <t>センキョ</t>
    </rPh>
    <rPh sb="8" eb="11">
      <t>ウンドウヨウ</t>
    </rPh>
    <rPh sb="11" eb="14">
      <t>ジドウシャ</t>
    </rPh>
    <rPh sb="15" eb="17">
      <t>シヨウ</t>
    </rPh>
    <rPh sb="18" eb="20">
      <t>ケイヤク</t>
    </rPh>
    <rPh sb="21" eb="23">
      <t>テイケツ</t>
    </rPh>
    <rPh sb="27" eb="28">
      <t>トド</t>
    </rPh>
    <rPh sb="29" eb="30">
      <t>デ</t>
    </rPh>
    <phoneticPr fontId="4"/>
  </si>
  <si>
    <t>１　一般乗用旅客自動車運送事業者との契約による場合</t>
    <rPh sb="2" eb="4">
      <t>イッパン</t>
    </rPh>
    <rPh sb="4" eb="6">
      <t>ジョウヨウ</t>
    </rPh>
    <rPh sb="6" eb="8">
      <t>リョカク</t>
    </rPh>
    <rPh sb="8" eb="11">
      <t>ジドウシャ</t>
    </rPh>
    <rPh sb="11" eb="13">
      <t>ウンソウ</t>
    </rPh>
    <rPh sb="13" eb="16">
      <t>ジギョウシャ</t>
    </rPh>
    <rPh sb="18" eb="20">
      <t>ケイヤク</t>
    </rPh>
    <rPh sb="23" eb="25">
      <t>バアイ</t>
    </rPh>
    <phoneticPr fontId="4"/>
  </si>
  <si>
    <t>契約年月日</t>
    <rPh sb="0" eb="2">
      <t>ケイヤク</t>
    </rPh>
    <rPh sb="2" eb="5">
      <t>ネンガッピ</t>
    </rPh>
    <phoneticPr fontId="4"/>
  </si>
  <si>
    <t>契約の相手方の氏名又は名称及び住所並びに法人にあってはその代表者の氏名</t>
    <rPh sb="0" eb="2">
      <t>ケイヤク</t>
    </rPh>
    <rPh sb="3" eb="6">
      <t>アイテガタ</t>
    </rPh>
    <rPh sb="7" eb="9">
      <t>シメイ</t>
    </rPh>
    <rPh sb="9" eb="10">
      <t>マタ</t>
    </rPh>
    <rPh sb="11" eb="13">
      <t>メイショウ</t>
    </rPh>
    <rPh sb="13" eb="14">
      <t>オヨ</t>
    </rPh>
    <rPh sb="15" eb="17">
      <t>ジュウショ</t>
    </rPh>
    <rPh sb="17" eb="18">
      <t>ナラ</t>
    </rPh>
    <rPh sb="20" eb="22">
      <t>ホウジン</t>
    </rPh>
    <rPh sb="29" eb="32">
      <t>ダイヒョウシャ</t>
    </rPh>
    <rPh sb="33" eb="35">
      <t>シメイ</t>
    </rPh>
    <phoneticPr fontId="4"/>
  </si>
  <si>
    <t>契約内容</t>
    <rPh sb="0" eb="2">
      <t>ケイヤク</t>
    </rPh>
    <rPh sb="2" eb="4">
      <t>ナイヨウ</t>
    </rPh>
    <phoneticPr fontId="4"/>
  </si>
  <si>
    <t>運送契約期間</t>
    <rPh sb="0" eb="2">
      <t>ウンソウ</t>
    </rPh>
    <rPh sb="2" eb="4">
      <t>ケイヤク</t>
    </rPh>
    <rPh sb="4" eb="6">
      <t>キカン</t>
    </rPh>
    <phoneticPr fontId="4"/>
  </si>
  <si>
    <t>運送契約金額</t>
    <rPh sb="0" eb="2">
      <t>ウンソウ</t>
    </rPh>
    <rPh sb="2" eb="4">
      <t>ケイヤク</t>
    </rPh>
    <rPh sb="4" eb="6">
      <t>キンガク</t>
    </rPh>
    <phoneticPr fontId="4"/>
  </si>
  <si>
    <t>２　１に掲げる場合以外の場合</t>
    <rPh sb="4" eb="5">
      <t>カカ</t>
    </rPh>
    <rPh sb="7" eb="9">
      <t>バアイ</t>
    </rPh>
    <rPh sb="9" eb="11">
      <t>イガイ</t>
    </rPh>
    <rPh sb="12" eb="14">
      <t>バアイ</t>
    </rPh>
    <phoneticPr fontId="4"/>
  </si>
  <si>
    <t>※行の高さは適宜修正してください</t>
    <rPh sb="1" eb="2">
      <t>ギョウ</t>
    </rPh>
    <rPh sb="3" eb="4">
      <t>タカ</t>
    </rPh>
    <rPh sb="6" eb="8">
      <t>テキギ</t>
    </rPh>
    <rPh sb="8" eb="10">
      <t>シュウセイ</t>
    </rPh>
    <phoneticPr fontId="4"/>
  </si>
  <si>
    <t>項目</t>
    <rPh sb="0" eb="2">
      <t>コウモク</t>
    </rPh>
    <phoneticPr fontId="4"/>
  </si>
  <si>
    <t>借入れ期間等</t>
    <rPh sb="0" eb="2">
      <t>カリイ</t>
    </rPh>
    <rPh sb="3" eb="5">
      <t>キカン</t>
    </rPh>
    <rPh sb="5" eb="6">
      <t>トウ</t>
    </rPh>
    <phoneticPr fontId="4"/>
  </si>
  <si>
    <t>契約金額</t>
    <rPh sb="0" eb="2">
      <t>ケイヤク</t>
    </rPh>
    <rPh sb="2" eb="4">
      <t>キンガク</t>
    </rPh>
    <phoneticPr fontId="4"/>
  </si>
  <si>
    <t>自動車の借入れ</t>
    <rPh sb="0" eb="3">
      <t>ジドウシャ</t>
    </rPh>
    <rPh sb="4" eb="6">
      <t>カリイ</t>
    </rPh>
    <phoneticPr fontId="4"/>
  </si>
  <si>
    <t>運転手の雇用</t>
    <rPh sb="0" eb="3">
      <t>ウンテンシュ</t>
    </rPh>
    <rPh sb="4" eb="6">
      <t>コヨウ</t>
    </rPh>
    <phoneticPr fontId="4"/>
  </si>
  <si>
    <t>燃料代</t>
    <rPh sb="0" eb="3">
      <t>ネンリョウダイ</t>
    </rPh>
    <phoneticPr fontId="4"/>
  </si>
  <si>
    <t>自動車燃料代確認申請書</t>
    <rPh sb="0" eb="3">
      <t>ジドウシャ</t>
    </rPh>
    <rPh sb="3" eb="6">
      <t>ネンリョウダイ</t>
    </rPh>
    <rPh sb="6" eb="8">
      <t>カクニン</t>
    </rPh>
    <rPh sb="8" eb="11">
      <t>シンセイショ</t>
    </rPh>
    <phoneticPr fontId="4"/>
  </si>
  <si>
    <t>　次の自動車燃料代につき、公職選挙法施行令第109条の4第2項第2号ロの規定による確認を受けたいので申請します。</t>
    <phoneticPr fontId="4"/>
  </si>
  <si>
    <t>１　契約年月日</t>
    <rPh sb="2" eb="4">
      <t>ケイヤク</t>
    </rPh>
    <rPh sb="4" eb="7">
      <t>ネンガッピ</t>
    </rPh>
    <phoneticPr fontId="4"/>
  </si>
  <si>
    <t>３　燃料の供給を受ける選挙運動用自動車の自動車登録番号又は車両番号</t>
    <phoneticPr fontId="4"/>
  </si>
  <si>
    <t>４　確認申請金額</t>
    <rPh sb="2" eb="4">
      <t>カクニン</t>
    </rPh>
    <rPh sb="4" eb="6">
      <t>シンセイ</t>
    </rPh>
    <rPh sb="6" eb="8">
      <t>キンガク</t>
    </rPh>
    <phoneticPr fontId="4"/>
  </si>
  <si>
    <t>前回までの累計金額</t>
    <rPh sb="0" eb="2">
      <t>ゼンカイ</t>
    </rPh>
    <rPh sb="5" eb="7">
      <t>ルイケイ</t>
    </rPh>
    <rPh sb="7" eb="9">
      <t>キンガク</t>
    </rPh>
    <phoneticPr fontId="4"/>
  </si>
  <si>
    <t>今回の購入金額</t>
    <rPh sb="0" eb="2">
      <t>コンカイ</t>
    </rPh>
    <rPh sb="3" eb="5">
      <t>コウニュウ</t>
    </rPh>
    <rPh sb="5" eb="7">
      <t>キンガク</t>
    </rPh>
    <phoneticPr fontId="4"/>
  </si>
  <si>
    <t>燃料代計</t>
    <rPh sb="0" eb="3">
      <t>ネンリョウダイ</t>
    </rPh>
    <rPh sb="3" eb="4">
      <t>ケイ</t>
    </rPh>
    <phoneticPr fontId="4"/>
  </si>
  <si>
    <t>購入金額</t>
    <rPh sb="0" eb="2">
      <t>コウニュウ</t>
    </rPh>
    <rPh sb="2" eb="4">
      <t>キンガク</t>
    </rPh>
    <phoneticPr fontId="4"/>
  </si>
  <si>
    <t>(a)</t>
    <phoneticPr fontId="4"/>
  </si>
  <si>
    <t>(b)</t>
    <phoneticPr fontId="4"/>
  </si>
  <si>
    <t>(a)+(b)</t>
    <phoneticPr fontId="4"/>
  </si>
  <si>
    <t>左のうち確認済又は確認申請金額</t>
    <rPh sb="0" eb="1">
      <t>ヒダリ</t>
    </rPh>
    <rPh sb="4" eb="6">
      <t>カクニン</t>
    </rPh>
    <rPh sb="6" eb="7">
      <t>ズミ</t>
    </rPh>
    <rPh sb="7" eb="8">
      <t>マタ</t>
    </rPh>
    <rPh sb="9" eb="11">
      <t>カクニン</t>
    </rPh>
    <rPh sb="11" eb="13">
      <t>シンセイ</t>
    </rPh>
    <rPh sb="13" eb="15">
      <t>キンガク</t>
    </rPh>
    <phoneticPr fontId="4"/>
  </si>
  <si>
    <t>※本申請書に係る事業者</t>
    <rPh sb="1" eb="2">
      <t>ホン</t>
    </rPh>
    <rPh sb="2" eb="5">
      <t>シンセイショ</t>
    </rPh>
    <rPh sb="6" eb="7">
      <t>カカ</t>
    </rPh>
    <rPh sb="8" eb="11">
      <t>ジギョウシャ</t>
    </rPh>
    <phoneticPr fontId="4"/>
  </si>
  <si>
    <t>（自動車）</t>
    <rPh sb="1" eb="4">
      <t>ジドウシャ</t>
    </rPh>
    <phoneticPr fontId="4"/>
  </si>
  <si>
    <t>　次のとおり選挙運動用自動車を使用したものであることを証明します。</t>
    <phoneticPr fontId="4"/>
  </si>
  <si>
    <t>運送等契約区分
（該当する方の番号に○をしてください。）</t>
    <rPh sb="0" eb="2">
      <t>ウンソウ</t>
    </rPh>
    <rPh sb="2" eb="3">
      <t>トウ</t>
    </rPh>
    <rPh sb="3" eb="5">
      <t>ケイヤク</t>
    </rPh>
    <rPh sb="5" eb="7">
      <t>クブン</t>
    </rPh>
    <rPh sb="9" eb="11">
      <t>ガイトウ</t>
    </rPh>
    <rPh sb="13" eb="14">
      <t>ホウ</t>
    </rPh>
    <rPh sb="15" eb="17">
      <t>バンゴウ</t>
    </rPh>
    <phoneticPr fontId="4"/>
  </si>
  <si>
    <t>左に掲げる場合以外の場合</t>
    <phoneticPr fontId="4"/>
  </si>
  <si>
    <t>一般乗用旅客自動車運送事業者との運送契約による場合</t>
    <phoneticPr fontId="4"/>
  </si>
  <si>
    <t>車種及び自動車登録番号又は車両番号</t>
    <phoneticPr fontId="4"/>
  </si>
  <si>
    <t>運送等年月日</t>
    <rPh sb="0" eb="2">
      <t>ウンソウ</t>
    </rPh>
    <rPh sb="2" eb="3">
      <t>トウ</t>
    </rPh>
    <rPh sb="3" eb="6">
      <t>ネンガッピ</t>
    </rPh>
    <phoneticPr fontId="4"/>
  </si>
  <si>
    <t>運送等金額</t>
    <rPh sb="0" eb="2">
      <t>ウンソウ</t>
    </rPh>
    <rPh sb="2" eb="3">
      <t>トウ</t>
    </rPh>
    <rPh sb="3" eb="5">
      <t>キンガク</t>
    </rPh>
    <phoneticPr fontId="4"/>
  </si>
  <si>
    <t>運送事業者等の氏名又は名称及び住所並びに法人にあってはその代表者の氏名</t>
    <rPh sb="0" eb="2">
      <t>ウンソウ</t>
    </rPh>
    <rPh sb="2" eb="5">
      <t>ジギョウシャ</t>
    </rPh>
    <rPh sb="5" eb="6">
      <t>トウ</t>
    </rPh>
    <rPh sb="7" eb="9">
      <t>シメイ</t>
    </rPh>
    <rPh sb="9" eb="10">
      <t>マタ</t>
    </rPh>
    <rPh sb="11" eb="13">
      <t>メイショウ</t>
    </rPh>
    <rPh sb="13" eb="14">
      <t>オヨ</t>
    </rPh>
    <rPh sb="15" eb="17">
      <t>ジュウショ</t>
    </rPh>
    <rPh sb="17" eb="18">
      <t>ナラ</t>
    </rPh>
    <rPh sb="20" eb="21">
      <t>ホウ</t>
    </rPh>
    <rPh sb="21" eb="22">
      <t>ニン</t>
    </rPh>
    <rPh sb="29" eb="32">
      <t>ダイヒョウシャ</t>
    </rPh>
    <rPh sb="33" eb="35">
      <t>シメイ</t>
    </rPh>
    <phoneticPr fontId="4"/>
  </si>
  <si>
    <t>（燃料）</t>
    <rPh sb="1" eb="3">
      <t>ネンリョウ</t>
    </rPh>
    <phoneticPr fontId="4"/>
  </si>
  <si>
    <t>選挙運動用自動車使用証明書</t>
    <rPh sb="0" eb="2">
      <t>センキョ</t>
    </rPh>
    <rPh sb="2" eb="5">
      <t>ウンドウヨウ</t>
    </rPh>
    <rPh sb="5" eb="8">
      <t>ジドウシャ</t>
    </rPh>
    <rPh sb="8" eb="10">
      <t>シヨウ</t>
    </rPh>
    <rPh sb="10" eb="13">
      <t>ショウメイショ</t>
    </rPh>
    <phoneticPr fontId="4"/>
  </si>
  <si>
    <t>選挙運動用自動車使用証明書</t>
    <rPh sb="0" eb="13">
      <t>センキョウンドウヨウジドウシャシヨウショウメイショ</t>
    </rPh>
    <phoneticPr fontId="4"/>
  </si>
  <si>
    <t>（運転手）</t>
    <rPh sb="1" eb="4">
      <t>ウンテンシュ</t>
    </rPh>
    <phoneticPr fontId="4"/>
  </si>
  <si>
    <t>　次のとおり燃料を使用したものであることを証明します。</t>
    <rPh sb="6" eb="8">
      <t>ネンリョウ</t>
    </rPh>
    <phoneticPr fontId="4"/>
  </si>
  <si>
    <t>燃料供給年月日</t>
    <rPh sb="0" eb="2">
      <t>ネンリョウ</t>
    </rPh>
    <rPh sb="2" eb="4">
      <t>キョウキュウ</t>
    </rPh>
    <rPh sb="4" eb="7">
      <t>ネンガッピ</t>
    </rPh>
    <phoneticPr fontId="4"/>
  </si>
  <si>
    <t>燃料の供給を受けた選挙運動用自動車の自動車登録番号又は車両番号</t>
    <rPh sb="0" eb="2">
      <t>ネンリョウ</t>
    </rPh>
    <rPh sb="3" eb="5">
      <t>キョウキュウ</t>
    </rPh>
    <rPh sb="6" eb="7">
      <t>ウ</t>
    </rPh>
    <rPh sb="9" eb="11">
      <t>センキョ</t>
    </rPh>
    <rPh sb="11" eb="14">
      <t>ウンドウヨウ</t>
    </rPh>
    <rPh sb="14" eb="17">
      <t>ジドウシャ</t>
    </rPh>
    <rPh sb="18" eb="21">
      <t>ジドウシャ</t>
    </rPh>
    <rPh sb="21" eb="23">
      <t>トウロク</t>
    </rPh>
    <rPh sb="23" eb="25">
      <t>バンゴウ</t>
    </rPh>
    <rPh sb="25" eb="26">
      <t>マタ</t>
    </rPh>
    <rPh sb="27" eb="29">
      <t>シャリョウ</t>
    </rPh>
    <rPh sb="29" eb="31">
      <t>バンゴウ</t>
    </rPh>
    <phoneticPr fontId="4"/>
  </si>
  <si>
    <t>燃料供給量</t>
    <rPh sb="0" eb="2">
      <t>ネンリョウ</t>
    </rPh>
    <rPh sb="2" eb="5">
      <t>キョウキュウリョウ</t>
    </rPh>
    <phoneticPr fontId="4"/>
  </si>
  <si>
    <t>燃料供給金額</t>
    <rPh sb="0" eb="2">
      <t>ネンリョウ</t>
    </rPh>
    <rPh sb="2" eb="4">
      <t>キョウキュウ</t>
    </rPh>
    <rPh sb="4" eb="6">
      <t>キンガク</t>
    </rPh>
    <phoneticPr fontId="4"/>
  </si>
  <si>
    <t>令和　年　月　日</t>
  </si>
  <si>
    <t>燃料供給業者の氏名又は名称及び住所並びに法人にあってはその代表者の氏名</t>
    <rPh sb="0" eb="2">
      <t>ネンリョウ</t>
    </rPh>
    <rPh sb="2" eb="4">
      <t>キョウキュウ</t>
    </rPh>
    <rPh sb="4" eb="6">
      <t>ギョウシャ</t>
    </rPh>
    <rPh sb="7" eb="9">
      <t>シメイ</t>
    </rPh>
    <rPh sb="9" eb="10">
      <t>マタ</t>
    </rPh>
    <rPh sb="11" eb="13">
      <t>メイショウ</t>
    </rPh>
    <rPh sb="13" eb="14">
      <t>オヨ</t>
    </rPh>
    <rPh sb="15" eb="17">
      <t>ジュウショ</t>
    </rPh>
    <rPh sb="17" eb="18">
      <t>ナラ</t>
    </rPh>
    <rPh sb="20" eb="21">
      <t>ホウ</t>
    </rPh>
    <rPh sb="21" eb="22">
      <t>ニン</t>
    </rPh>
    <rPh sb="29" eb="32">
      <t>ダイヒョウシャ</t>
    </rPh>
    <rPh sb="33" eb="35">
      <t>シメイ</t>
    </rPh>
    <phoneticPr fontId="4"/>
  </si>
  <si>
    <t>報酬の額</t>
    <rPh sb="0" eb="2">
      <t>ホウシュウ</t>
    </rPh>
    <rPh sb="3" eb="4">
      <t>ガク</t>
    </rPh>
    <phoneticPr fontId="4"/>
  </si>
  <si>
    <t>運転手の氏名及び住所</t>
    <rPh sb="0" eb="3">
      <t>ウンテンシュ</t>
    </rPh>
    <rPh sb="4" eb="6">
      <t>シメイ</t>
    </rPh>
    <rPh sb="6" eb="7">
      <t>オヨ</t>
    </rPh>
    <rPh sb="8" eb="10">
      <t>ジュウショ</t>
    </rPh>
    <phoneticPr fontId="4"/>
  </si>
  <si>
    <t>雇用年月日</t>
    <rPh sb="0" eb="2">
      <t>コヨウ</t>
    </rPh>
    <rPh sb="2" eb="5">
      <t>ネンガッピ</t>
    </rPh>
    <phoneticPr fontId="4"/>
  </si>
  <si>
    <t>　次のとおり運転手を使用したものであることを証明します。</t>
    <rPh sb="6" eb="9">
      <t>ウンテンシュ</t>
    </rPh>
    <phoneticPr fontId="4"/>
  </si>
  <si>
    <t>円</t>
    <rPh sb="0" eb="1">
      <t>エン</t>
    </rPh>
    <phoneticPr fontId="4"/>
  </si>
  <si>
    <t>請求書</t>
    <rPh sb="0" eb="3">
      <t>セイキュウショ</t>
    </rPh>
    <phoneticPr fontId="4"/>
  </si>
  <si>
    <t>（選挙運動用自動車の使用）</t>
    <rPh sb="1" eb="3">
      <t>センキョ</t>
    </rPh>
    <rPh sb="3" eb="6">
      <t>ウンドウヨウ</t>
    </rPh>
    <rPh sb="6" eb="9">
      <t>ジドウシャ</t>
    </rPh>
    <rPh sb="10" eb="12">
      <t>シヨウ</t>
    </rPh>
    <phoneticPr fontId="4"/>
  </si>
  <si>
    <t>　公職選挙法施行令第109条の4第2項の規定により、次の金額の支払を請求します。</t>
    <phoneticPr fontId="4"/>
  </si>
  <si>
    <t>徳島県知事　殿</t>
    <rPh sb="0" eb="3">
      <t>トクシマケン</t>
    </rPh>
    <rPh sb="3" eb="5">
      <t>チジ</t>
    </rPh>
    <rPh sb="6" eb="7">
      <t>ドノ</t>
    </rPh>
    <phoneticPr fontId="4"/>
  </si>
  <si>
    <t>１　請求金額</t>
    <rPh sb="2" eb="4">
      <t>セイキュウ</t>
    </rPh>
    <rPh sb="4" eb="6">
      <t>キンガク</t>
    </rPh>
    <phoneticPr fontId="4"/>
  </si>
  <si>
    <t>２　内訳</t>
    <rPh sb="2" eb="4">
      <t>ウチワケ</t>
    </rPh>
    <phoneticPr fontId="4"/>
  </si>
  <si>
    <t>別紙請求内訳書のとおり</t>
    <rPh sb="0" eb="2">
      <t>ベッシ</t>
    </rPh>
    <rPh sb="2" eb="4">
      <t>セイキュウ</t>
    </rPh>
    <rPh sb="4" eb="7">
      <t>ウチワケショ</t>
    </rPh>
    <phoneticPr fontId="4"/>
  </si>
  <si>
    <t>４　候補者の氏名</t>
    <rPh sb="2" eb="5">
      <t>コウホシャ</t>
    </rPh>
    <rPh sb="6" eb="8">
      <t>シメイ</t>
    </rPh>
    <phoneticPr fontId="4"/>
  </si>
  <si>
    <t>５　金融機関名、口座名及び口座番号</t>
    <rPh sb="2" eb="4">
      <t>キンユウ</t>
    </rPh>
    <rPh sb="4" eb="7">
      <t>キカンメイ</t>
    </rPh>
    <rPh sb="8" eb="11">
      <t>コウザメイ</t>
    </rPh>
    <rPh sb="11" eb="12">
      <t>オヨ</t>
    </rPh>
    <rPh sb="13" eb="15">
      <t>コウザ</t>
    </rPh>
    <rPh sb="15" eb="17">
      <t>バンゴウ</t>
    </rPh>
    <phoneticPr fontId="4"/>
  </si>
  <si>
    <t>金融機関名</t>
    <rPh sb="0" eb="2">
      <t>キンユウ</t>
    </rPh>
    <rPh sb="2" eb="5">
      <t>キカンメイ</t>
    </rPh>
    <phoneticPr fontId="4"/>
  </si>
  <si>
    <t>本・支店名</t>
    <rPh sb="0" eb="1">
      <t>ホン</t>
    </rPh>
    <rPh sb="2" eb="5">
      <t>シテンメイ</t>
    </rPh>
    <phoneticPr fontId="4"/>
  </si>
  <si>
    <t>預金種別</t>
    <rPh sb="0" eb="2">
      <t>ヨキン</t>
    </rPh>
    <rPh sb="2" eb="4">
      <t>シュベツ</t>
    </rPh>
    <phoneticPr fontId="4"/>
  </si>
  <si>
    <t>口座番号</t>
    <rPh sb="0" eb="2">
      <t>コウザ</t>
    </rPh>
    <rPh sb="2" eb="4">
      <t>バンゴウ</t>
    </rPh>
    <phoneticPr fontId="4"/>
  </si>
  <si>
    <t>ふりがな</t>
    <phoneticPr fontId="4"/>
  </si>
  <si>
    <t>口座名</t>
    <rPh sb="0" eb="3">
      <t>コウザメイ</t>
    </rPh>
    <phoneticPr fontId="4"/>
  </si>
  <si>
    <t>6の2</t>
    <phoneticPr fontId="4"/>
  </si>
  <si>
    <t>請求内訳書</t>
    <rPh sb="0" eb="2">
      <t>セイキュウ</t>
    </rPh>
    <rPh sb="2" eb="5">
      <t>ウチワケショ</t>
    </rPh>
    <phoneticPr fontId="4"/>
  </si>
  <si>
    <t>（一般乗用旅客自動車運送事業者との運送契約により自動車を使用した場合）</t>
    <rPh sb="1" eb="3">
      <t>イッパン</t>
    </rPh>
    <rPh sb="3" eb="5">
      <t>ジョウヨウ</t>
    </rPh>
    <rPh sb="5" eb="7">
      <t>リョカク</t>
    </rPh>
    <rPh sb="7" eb="10">
      <t>ジドウシャ</t>
    </rPh>
    <rPh sb="10" eb="12">
      <t>ウンソウ</t>
    </rPh>
    <rPh sb="12" eb="15">
      <t>ジギョウシャ</t>
    </rPh>
    <rPh sb="17" eb="19">
      <t>ウンソウ</t>
    </rPh>
    <rPh sb="19" eb="21">
      <t>ケイヤク</t>
    </rPh>
    <rPh sb="24" eb="27">
      <t>ジドウシャ</t>
    </rPh>
    <rPh sb="28" eb="30">
      <t>シヨウ</t>
    </rPh>
    <rPh sb="32" eb="34">
      <t>バアイ</t>
    </rPh>
    <phoneticPr fontId="4"/>
  </si>
  <si>
    <t>使用年月日</t>
    <rPh sb="0" eb="2">
      <t>シヨウ</t>
    </rPh>
    <rPh sb="2" eb="5">
      <t>ネンガッピ</t>
    </rPh>
    <phoneticPr fontId="4"/>
  </si>
  <si>
    <t>運送金額 (ｲ)</t>
    <rPh sb="0" eb="2">
      <t>ウンソウ</t>
    </rPh>
    <rPh sb="2" eb="4">
      <t>キンガク</t>
    </rPh>
    <phoneticPr fontId="4"/>
  </si>
  <si>
    <t>基準限度額 (ﾛ)</t>
    <rPh sb="0" eb="2">
      <t>キジュン</t>
    </rPh>
    <rPh sb="2" eb="5">
      <t>ゲンドガク</t>
    </rPh>
    <phoneticPr fontId="4"/>
  </si>
  <si>
    <t>請求金額</t>
    <rPh sb="0" eb="2">
      <t>セイキュウ</t>
    </rPh>
    <rPh sb="2" eb="4">
      <t>キンガク</t>
    </rPh>
    <phoneticPr fontId="4"/>
  </si>
  <si>
    <t>(</t>
    <phoneticPr fontId="4"/>
  </si>
  <si>
    <t>)</t>
    <phoneticPr fontId="4"/>
  </si>
  <si>
    <t>×</t>
    <phoneticPr fontId="4"/>
  </si>
  <si>
    <t>=</t>
    <phoneticPr fontId="4"/>
  </si>
  <si>
    <t>台</t>
    <rPh sb="0" eb="1">
      <t>ダイ</t>
    </rPh>
    <phoneticPr fontId="4"/>
  </si>
  <si>
    <t>令和　年</t>
    <rPh sb="0" eb="2">
      <t>レイワ</t>
    </rPh>
    <rPh sb="3" eb="4">
      <t>ネン</t>
    </rPh>
    <phoneticPr fontId="4"/>
  </si>
  <si>
    <t>　　月　　日</t>
    <rPh sb="2" eb="3">
      <t>ガツ</t>
    </rPh>
    <rPh sb="5" eb="6">
      <t>ニチ</t>
    </rPh>
    <phoneticPr fontId="4"/>
  </si>
  <si>
    <t>計</t>
    <rPh sb="0" eb="1">
      <t>ケイ</t>
    </rPh>
    <phoneticPr fontId="4"/>
  </si>
  <si>
    <t>（別紙）その1</t>
    <rPh sb="1" eb="3">
      <t>ベッシ</t>
    </rPh>
    <phoneticPr fontId="4"/>
  </si>
  <si>
    <t>6の3</t>
    <phoneticPr fontId="4"/>
  </si>
  <si>
    <t>6の4</t>
    <phoneticPr fontId="4"/>
  </si>
  <si>
    <t>※本申請書に係る運転手の氏名</t>
    <rPh sb="1" eb="2">
      <t>ホン</t>
    </rPh>
    <rPh sb="2" eb="5">
      <t>シンセイショ</t>
    </rPh>
    <rPh sb="6" eb="7">
      <t>カカ</t>
    </rPh>
    <rPh sb="8" eb="11">
      <t>ウンテンシュ</t>
    </rPh>
    <rPh sb="12" eb="14">
      <t>シメイ</t>
    </rPh>
    <phoneticPr fontId="4"/>
  </si>
  <si>
    <t>※本請求書に係る事業者等</t>
    <rPh sb="1" eb="2">
      <t>ホン</t>
    </rPh>
    <rPh sb="2" eb="5">
      <t>セイキュウショ</t>
    </rPh>
    <rPh sb="6" eb="7">
      <t>カカ</t>
    </rPh>
    <rPh sb="8" eb="11">
      <t>ジギョウシャ</t>
    </rPh>
    <rPh sb="11" eb="12">
      <t>トウ</t>
    </rPh>
    <phoneticPr fontId="4"/>
  </si>
  <si>
    <t>（別紙）その2</t>
    <rPh sb="1" eb="3">
      <t>ベッシ</t>
    </rPh>
    <phoneticPr fontId="4"/>
  </si>
  <si>
    <t>（一般乗用旅客自動車運送事業者以外の者との契約により自動車を使用した場合）</t>
    <rPh sb="1" eb="3">
      <t>イッパン</t>
    </rPh>
    <rPh sb="3" eb="5">
      <t>ジョウヨウ</t>
    </rPh>
    <rPh sb="5" eb="7">
      <t>リョカク</t>
    </rPh>
    <rPh sb="7" eb="10">
      <t>ジドウシャ</t>
    </rPh>
    <rPh sb="10" eb="12">
      <t>ウンソウ</t>
    </rPh>
    <rPh sb="12" eb="15">
      <t>ジギョウシャ</t>
    </rPh>
    <rPh sb="15" eb="17">
      <t>イガイ</t>
    </rPh>
    <rPh sb="18" eb="19">
      <t>シャ</t>
    </rPh>
    <rPh sb="21" eb="23">
      <t>ケイヤク</t>
    </rPh>
    <rPh sb="26" eb="29">
      <t>ジドウシャ</t>
    </rPh>
    <rPh sb="30" eb="32">
      <t>シヨウ</t>
    </rPh>
    <rPh sb="34" eb="36">
      <t>バアイ</t>
    </rPh>
    <phoneticPr fontId="4"/>
  </si>
  <si>
    <t>(1) 自動車の借入れ</t>
    <rPh sb="4" eb="7">
      <t>ジドウシャ</t>
    </rPh>
    <rPh sb="8" eb="10">
      <t>カリイ</t>
    </rPh>
    <phoneticPr fontId="4"/>
  </si>
  <si>
    <t>ハイヤー方式
レンタカー方式（自動車関係）</t>
    <rPh sb="4" eb="6">
      <t>ホウシキ</t>
    </rPh>
    <rPh sb="12" eb="14">
      <t>ホウシキ</t>
    </rPh>
    <rPh sb="15" eb="18">
      <t>ジドウシャ</t>
    </rPh>
    <rPh sb="18" eb="20">
      <t>カンケイ</t>
    </rPh>
    <phoneticPr fontId="4"/>
  </si>
  <si>
    <t>レンタカー方式（燃料関係）</t>
    <rPh sb="5" eb="7">
      <t>ホウシキ</t>
    </rPh>
    <rPh sb="8" eb="10">
      <t>ネンリョウ</t>
    </rPh>
    <rPh sb="10" eb="12">
      <t>カンケイ</t>
    </rPh>
    <phoneticPr fontId="4"/>
  </si>
  <si>
    <t>レンタカー方式（運転手関係）</t>
    <rPh sb="5" eb="7">
      <t>ホウシキ</t>
    </rPh>
    <rPh sb="8" eb="11">
      <t>ウンテンシュ</t>
    </rPh>
    <rPh sb="11" eb="13">
      <t>カンケイ</t>
    </rPh>
    <phoneticPr fontId="4"/>
  </si>
  <si>
    <t>選挙運動用自動車の使用</t>
    <rPh sb="0" eb="2">
      <t>センキョ</t>
    </rPh>
    <rPh sb="2" eb="5">
      <t>ウンドウヨウ</t>
    </rPh>
    <rPh sb="5" eb="8">
      <t>ジドウシャ</t>
    </rPh>
    <rPh sb="9" eb="11">
      <t>シヨウ</t>
    </rPh>
    <phoneticPr fontId="4"/>
  </si>
  <si>
    <t>ハイヤー方式</t>
    <rPh sb="4" eb="6">
      <t>ホウシキ</t>
    </rPh>
    <phoneticPr fontId="4"/>
  </si>
  <si>
    <t>レンタカー方式（自動車関係）</t>
    <rPh sb="5" eb="7">
      <t>ホウシキ</t>
    </rPh>
    <rPh sb="8" eb="11">
      <t>ジドウシャ</t>
    </rPh>
    <rPh sb="11" eb="13">
      <t>カンケイ</t>
    </rPh>
    <phoneticPr fontId="4"/>
  </si>
  <si>
    <t>6の5</t>
    <phoneticPr fontId="4"/>
  </si>
  <si>
    <t>借入れ金額 (ｲ)</t>
    <rPh sb="0" eb="2">
      <t>カリイ</t>
    </rPh>
    <rPh sb="3" eb="5">
      <t>キンガク</t>
    </rPh>
    <phoneticPr fontId="4"/>
  </si>
  <si>
    <t>販売年月日</t>
    <rPh sb="0" eb="2">
      <t>ハンバイ</t>
    </rPh>
    <rPh sb="2" eb="5">
      <t>ネンガッピ</t>
    </rPh>
    <phoneticPr fontId="4"/>
  </si>
  <si>
    <t>燃料の供給を受けた選挙運動用自動車の自動車登録番号又は車両番号</t>
    <phoneticPr fontId="4"/>
  </si>
  <si>
    <t>㍑</t>
    <phoneticPr fontId="4"/>
  </si>
  <si>
    <t>基準限度額
 (ﾛ)</t>
    <rPh sb="0" eb="2">
      <t>キジュン</t>
    </rPh>
    <rPh sb="2" eb="5">
      <t>ゲンドガク</t>
    </rPh>
    <phoneticPr fontId="4"/>
  </si>
  <si>
    <t>販売金額 (ｲ)</t>
    <rPh sb="0" eb="2">
      <t>ハンバイ</t>
    </rPh>
    <rPh sb="2" eb="4">
      <t>キンガク</t>
    </rPh>
    <phoneticPr fontId="4"/>
  </si>
  <si>
    <t>(2) 燃料代</t>
    <rPh sb="4" eb="7">
      <t>ネンリョウダイ</t>
    </rPh>
    <phoneticPr fontId="4"/>
  </si>
  <si>
    <t>(3) 運転手</t>
    <rPh sb="4" eb="7">
      <t>ウンテンシュ</t>
    </rPh>
    <phoneticPr fontId="4"/>
  </si>
  <si>
    <t>報酬 (ｲ)</t>
    <rPh sb="0" eb="2">
      <t>ホウシュウ</t>
    </rPh>
    <phoneticPr fontId="4"/>
  </si>
  <si>
    <t>通常葉書関係</t>
    <rPh sb="0" eb="4">
      <t>ツウジョウハガキ</t>
    </rPh>
    <rPh sb="4" eb="6">
      <t>カンケイ</t>
    </rPh>
    <phoneticPr fontId="4"/>
  </si>
  <si>
    <t>通常葉書作成契約届出書</t>
    <rPh sb="0" eb="4">
      <t>ツウジョウハガキ</t>
    </rPh>
    <rPh sb="4" eb="6">
      <t>サクセイ</t>
    </rPh>
    <rPh sb="6" eb="8">
      <t>ケイヤク</t>
    </rPh>
    <rPh sb="8" eb="11">
      <t>トドケデショ</t>
    </rPh>
    <phoneticPr fontId="4"/>
  </si>
  <si>
    <t>　次のとおり通常葉書の作成契約を締結したので届け出ます。</t>
    <rPh sb="1" eb="2">
      <t>ツギ</t>
    </rPh>
    <rPh sb="6" eb="8">
      <t>ツウジョウ</t>
    </rPh>
    <rPh sb="8" eb="10">
      <t>ハガキ</t>
    </rPh>
    <rPh sb="11" eb="13">
      <t>サクセイ</t>
    </rPh>
    <rPh sb="13" eb="15">
      <t>ケイヤク</t>
    </rPh>
    <rPh sb="16" eb="18">
      <t>テイケツ</t>
    </rPh>
    <rPh sb="22" eb="23">
      <t>トド</t>
    </rPh>
    <rPh sb="24" eb="25">
      <t>デ</t>
    </rPh>
    <phoneticPr fontId="4"/>
  </si>
  <si>
    <t>作成契約枚数</t>
    <rPh sb="0" eb="2">
      <t>サクセイ</t>
    </rPh>
    <rPh sb="2" eb="4">
      <t>ケイヤク</t>
    </rPh>
    <rPh sb="4" eb="6">
      <t>マイスウ</t>
    </rPh>
    <phoneticPr fontId="4"/>
  </si>
  <si>
    <t>作成契約金額</t>
    <rPh sb="0" eb="2">
      <t>サクセイ</t>
    </rPh>
    <rPh sb="2" eb="4">
      <t>ケイヤク</t>
    </rPh>
    <rPh sb="4" eb="6">
      <t>キンガク</t>
    </rPh>
    <phoneticPr fontId="4"/>
  </si>
  <si>
    <t>10の2</t>
    <phoneticPr fontId="4"/>
  </si>
  <si>
    <t>ビラ関係</t>
    <rPh sb="2" eb="4">
      <t>カンケイ</t>
    </rPh>
    <phoneticPr fontId="4"/>
  </si>
  <si>
    <t>14の2</t>
    <phoneticPr fontId="4"/>
  </si>
  <si>
    <t>選挙事務所用立札・看板関係</t>
    <rPh sb="0" eb="2">
      <t>センキョ</t>
    </rPh>
    <rPh sb="2" eb="5">
      <t>ジムショ</t>
    </rPh>
    <rPh sb="5" eb="6">
      <t>ヨウ</t>
    </rPh>
    <rPh sb="6" eb="8">
      <t>タテフダ</t>
    </rPh>
    <rPh sb="9" eb="11">
      <t>カンバン</t>
    </rPh>
    <rPh sb="11" eb="13">
      <t>カンケイ</t>
    </rPh>
    <phoneticPr fontId="4"/>
  </si>
  <si>
    <t>18の2</t>
    <phoneticPr fontId="4"/>
  </si>
  <si>
    <t>自動車等取付用立札・看板関係</t>
    <rPh sb="0" eb="3">
      <t>ジドウシャ</t>
    </rPh>
    <rPh sb="3" eb="4">
      <t>ナド</t>
    </rPh>
    <rPh sb="4" eb="6">
      <t>トリツケ</t>
    </rPh>
    <rPh sb="6" eb="7">
      <t>ヨウ</t>
    </rPh>
    <rPh sb="7" eb="9">
      <t>タテフダ</t>
    </rPh>
    <rPh sb="10" eb="12">
      <t>カンバン</t>
    </rPh>
    <rPh sb="12" eb="14">
      <t>カンケイ</t>
    </rPh>
    <phoneticPr fontId="4"/>
  </si>
  <si>
    <t>個人演説会場用立札・看板関係</t>
    <rPh sb="0" eb="2">
      <t>コジン</t>
    </rPh>
    <rPh sb="2" eb="4">
      <t>エンゼツ</t>
    </rPh>
    <rPh sb="4" eb="6">
      <t>カイジョウ</t>
    </rPh>
    <rPh sb="6" eb="7">
      <t>ヨウ</t>
    </rPh>
    <rPh sb="7" eb="9">
      <t>タテフダ</t>
    </rPh>
    <rPh sb="10" eb="12">
      <t>カンバン</t>
    </rPh>
    <rPh sb="12" eb="14">
      <t>カンケイ</t>
    </rPh>
    <phoneticPr fontId="4"/>
  </si>
  <si>
    <t>26の2</t>
    <phoneticPr fontId="4"/>
  </si>
  <si>
    <t>ポスター関係</t>
    <rPh sb="4" eb="6">
      <t>カンケイ</t>
    </rPh>
    <phoneticPr fontId="4"/>
  </si>
  <si>
    <t>30の2</t>
    <phoneticPr fontId="4"/>
  </si>
  <si>
    <t>政見放送用録音・録画関係</t>
    <rPh sb="0" eb="2">
      <t>セイケン</t>
    </rPh>
    <rPh sb="2" eb="4">
      <t>ホウソウ</t>
    </rPh>
    <rPh sb="4" eb="5">
      <t>ヨウ</t>
    </rPh>
    <rPh sb="5" eb="7">
      <t>ロクオン</t>
    </rPh>
    <rPh sb="8" eb="10">
      <t>ロクガ</t>
    </rPh>
    <rPh sb="10" eb="12">
      <t>カンケイ</t>
    </rPh>
    <phoneticPr fontId="4"/>
  </si>
  <si>
    <t>33の2</t>
    <phoneticPr fontId="4"/>
  </si>
  <si>
    <t>33の3</t>
    <phoneticPr fontId="4"/>
  </si>
  <si>
    <t>ビラ作成契約届出書</t>
    <rPh sb="2" eb="4">
      <t>サクセイ</t>
    </rPh>
    <rPh sb="4" eb="6">
      <t>ケイヤク</t>
    </rPh>
    <rPh sb="6" eb="9">
      <t>トドケデショ</t>
    </rPh>
    <phoneticPr fontId="4"/>
  </si>
  <si>
    <t>　次のとおりビラの作成契約を締結したので届け出ます。</t>
    <rPh sb="1" eb="2">
      <t>ツギ</t>
    </rPh>
    <rPh sb="9" eb="11">
      <t>サクセイ</t>
    </rPh>
    <rPh sb="11" eb="13">
      <t>ケイヤク</t>
    </rPh>
    <rPh sb="14" eb="16">
      <t>テイケツ</t>
    </rPh>
    <rPh sb="20" eb="21">
      <t>トド</t>
    </rPh>
    <rPh sb="22" eb="23">
      <t>デ</t>
    </rPh>
    <phoneticPr fontId="4"/>
  </si>
  <si>
    <t>選挙事務所用立札・看板作成契約届出書</t>
    <rPh sb="0" eb="2">
      <t>センキョ</t>
    </rPh>
    <rPh sb="2" eb="5">
      <t>ジムショ</t>
    </rPh>
    <rPh sb="5" eb="6">
      <t>ヨウ</t>
    </rPh>
    <rPh sb="6" eb="8">
      <t>タテフダ</t>
    </rPh>
    <rPh sb="9" eb="11">
      <t>カンバン</t>
    </rPh>
    <rPh sb="11" eb="13">
      <t>サクセイ</t>
    </rPh>
    <rPh sb="13" eb="15">
      <t>ケイヤク</t>
    </rPh>
    <rPh sb="15" eb="18">
      <t>トドケデショ</t>
    </rPh>
    <phoneticPr fontId="4"/>
  </si>
  <si>
    <t>　次のとおり選挙事務所用立札・看板の作成契約を締結したので届け出ます。</t>
    <rPh sb="1" eb="2">
      <t>ツギ</t>
    </rPh>
    <rPh sb="6" eb="8">
      <t>センキョ</t>
    </rPh>
    <rPh sb="8" eb="11">
      <t>ジムショ</t>
    </rPh>
    <rPh sb="11" eb="12">
      <t>ヨウ</t>
    </rPh>
    <rPh sb="12" eb="14">
      <t>タテフダ</t>
    </rPh>
    <rPh sb="15" eb="17">
      <t>カンバン</t>
    </rPh>
    <rPh sb="18" eb="20">
      <t>サクセイ</t>
    </rPh>
    <rPh sb="20" eb="22">
      <t>ケイヤク</t>
    </rPh>
    <rPh sb="23" eb="25">
      <t>テイケツ</t>
    </rPh>
    <rPh sb="29" eb="30">
      <t>トド</t>
    </rPh>
    <rPh sb="31" eb="32">
      <t>デ</t>
    </rPh>
    <phoneticPr fontId="4"/>
  </si>
  <si>
    <t>自動車等取付用立札・看板作成契約届出書</t>
    <rPh sb="0" eb="3">
      <t>ジドウシャ</t>
    </rPh>
    <rPh sb="3" eb="4">
      <t>ナド</t>
    </rPh>
    <rPh sb="4" eb="6">
      <t>トリツケ</t>
    </rPh>
    <rPh sb="6" eb="7">
      <t>ヨウ</t>
    </rPh>
    <rPh sb="7" eb="9">
      <t>タテフダ</t>
    </rPh>
    <rPh sb="10" eb="12">
      <t>カンバン</t>
    </rPh>
    <rPh sb="12" eb="14">
      <t>サクセイ</t>
    </rPh>
    <rPh sb="14" eb="16">
      <t>ケイヤク</t>
    </rPh>
    <rPh sb="16" eb="19">
      <t>トドケデショ</t>
    </rPh>
    <phoneticPr fontId="4"/>
  </si>
  <si>
    <t>　次のとおり自動車等取付用立札・看板の作成契約を締結したので届け出ます。</t>
    <rPh sb="1" eb="2">
      <t>ツギ</t>
    </rPh>
    <rPh sb="6" eb="9">
      <t>ジドウシャ</t>
    </rPh>
    <rPh sb="9" eb="10">
      <t>ナド</t>
    </rPh>
    <rPh sb="10" eb="12">
      <t>トリツケ</t>
    </rPh>
    <rPh sb="12" eb="13">
      <t>ヨウ</t>
    </rPh>
    <rPh sb="13" eb="15">
      <t>タテフダ</t>
    </rPh>
    <rPh sb="16" eb="18">
      <t>カンバン</t>
    </rPh>
    <rPh sb="19" eb="21">
      <t>サクセイ</t>
    </rPh>
    <rPh sb="21" eb="23">
      <t>ケイヤク</t>
    </rPh>
    <rPh sb="24" eb="26">
      <t>テイケツ</t>
    </rPh>
    <rPh sb="30" eb="31">
      <t>トド</t>
    </rPh>
    <rPh sb="32" eb="33">
      <t>デ</t>
    </rPh>
    <phoneticPr fontId="4"/>
  </si>
  <si>
    <t>個人演説会場用立札・看板作成契約届出書</t>
    <rPh sb="0" eb="2">
      <t>コジン</t>
    </rPh>
    <rPh sb="2" eb="5">
      <t>エンゼツカイ</t>
    </rPh>
    <rPh sb="5" eb="7">
      <t>ジョウヨウ</t>
    </rPh>
    <rPh sb="7" eb="9">
      <t>タテフダ</t>
    </rPh>
    <rPh sb="10" eb="12">
      <t>カンバン</t>
    </rPh>
    <rPh sb="12" eb="14">
      <t>サクセイ</t>
    </rPh>
    <rPh sb="14" eb="16">
      <t>ケイヤク</t>
    </rPh>
    <rPh sb="16" eb="19">
      <t>トドケデショ</t>
    </rPh>
    <phoneticPr fontId="4"/>
  </si>
  <si>
    <t>　次のとおり個人演説会場用立札・看板の作成契約を締結したので届け出ます。</t>
    <rPh sb="1" eb="2">
      <t>ツギ</t>
    </rPh>
    <rPh sb="6" eb="8">
      <t>コジン</t>
    </rPh>
    <rPh sb="8" eb="11">
      <t>エンゼツカイ</t>
    </rPh>
    <rPh sb="11" eb="13">
      <t>ジョウヨウ</t>
    </rPh>
    <rPh sb="13" eb="15">
      <t>タテフダ</t>
    </rPh>
    <rPh sb="16" eb="18">
      <t>カンバン</t>
    </rPh>
    <rPh sb="19" eb="21">
      <t>サクセイ</t>
    </rPh>
    <rPh sb="21" eb="23">
      <t>ケイヤク</t>
    </rPh>
    <rPh sb="24" eb="26">
      <t>テイケツ</t>
    </rPh>
    <rPh sb="30" eb="31">
      <t>トド</t>
    </rPh>
    <rPh sb="32" eb="33">
      <t>デ</t>
    </rPh>
    <phoneticPr fontId="4"/>
  </si>
  <si>
    <t>ポスター作成契約届出書</t>
    <rPh sb="4" eb="6">
      <t>サクセイ</t>
    </rPh>
    <rPh sb="6" eb="8">
      <t>ケイヤク</t>
    </rPh>
    <rPh sb="8" eb="11">
      <t>トドケデショ</t>
    </rPh>
    <phoneticPr fontId="4"/>
  </si>
  <si>
    <t>　次のとおりポスターの作成契約を締結したので届け出ます。</t>
    <rPh sb="1" eb="2">
      <t>ツギ</t>
    </rPh>
    <rPh sb="11" eb="13">
      <t>サクセイ</t>
    </rPh>
    <rPh sb="13" eb="15">
      <t>ケイヤク</t>
    </rPh>
    <rPh sb="16" eb="18">
      <t>テイケツ</t>
    </rPh>
    <rPh sb="22" eb="23">
      <t>トド</t>
    </rPh>
    <rPh sb="24" eb="25">
      <t>デ</t>
    </rPh>
    <phoneticPr fontId="4"/>
  </si>
  <si>
    <t>作成契約数</t>
    <rPh sb="0" eb="2">
      <t>サクセイ</t>
    </rPh>
    <rPh sb="2" eb="4">
      <t>ケイヤク</t>
    </rPh>
    <phoneticPr fontId="4"/>
  </si>
  <si>
    <t>政見放送用の録音・録画の契約届出書</t>
    <rPh sb="0" eb="2">
      <t>セイケン</t>
    </rPh>
    <rPh sb="2" eb="5">
      <t>ホウソウヨウ</t>
    </rPh>
    <rPh sb="6" eb="8">
      <t>ロクオン</t>
    </rPh>
    <rPh sb="9" eb="11">
      <t>ロクガ</t>
    </rPh>
    <rPh sb="12" eb="14">
      <t>ケイヤク</t>
    </rPh>
    <rPh sb="14" eb="17">
      <t>トドケデショ</t>
    </rPh>
    <phoneticPr fontId="4"/>
  </si>
  <si>
    <t>　次のとおり政見放送用の録音・録画の契約を締結したので届け出ます。</t>
    <rPh sb="1" eb="2">
      <t>ツギ</t>
    </rPh>
    <rPh sb="6" eb="8">
      <t>セイケン</t>
    </rPh>
    <rPh sb="8" eb="10">
      <t>ホウソウ</t>
    </rPh>
    <rPh sb="10" eb="11">
      <t>ヨウ</t>
    </rPh>
    <rPh sb="12" eb="14">
      <t>ロクオン</t>
    </rPh>
    <rPh sb="15" eb="17">
      <t>ロクガ</t>
    </rPh>
    <rPh sb="18" eb="20">
      <t>ケイヤク</t>
    </rPh>
    <rPh sb="21" eb="23">
      <t>テイケツ</t>
    </rPh>
    <rPh sb="27" eb="28">
      <t>トド</t>
    </rPh>
    <rPh sb="29" eb="30">
      <t>デ</t>
    </rPh>
    <phoneticPr fontId="4"/>
  </si>
  <si>
    <t>候補者届出政党名</t>
    <rPh sb="0" eb="3">
      <t>コウホシャ</t>
    </rPh>
    <rPh sb="3" eb="5">
      <t>トドケデ</t>
    </rPh>
    <rPh sb="5" eb="7">
      <t>セイトウ</t>
    </rPh>
    <rPh sb="7" eb="8">
      <t>メイ</t>
    </rPh>
    <phoneticPr fontId="4"/>
  </si>
  <si>
    <t>本部の所在地</t>
    <rPh sb="0" eb="2">
      <t>ホンブ</t>
    </rPh>
    <rPh sb="3" eb="6">
      <t>ショザイチ</t>
    </rPh>
    <phoneticPr fontId="4"/>
  </si>
  <si>
    <t>代表者</t>
    <rPh sb="0" eb="3">
      <t>ダイヒョウシャ</t>
    </rPh>
    <phoneticPr fontId="4"/>
  </si>
  <si>
    <t>録音・録画の種類</t>
    <rPh sb="0" eb="2">
      <t>ロクオン</t>
    </rPh>
    <rPh sb="3" eb="5">
      <t>ロクガ</t>
    </rPh>
    <rPh sb="6" eb="8">
      <t>シュルイ</t>
    </rPh>
    <phoneticPr fontId="4"/>
  </si>
  <si>
    <t>録音・録画一種類の契約単価</t>
    <rPh sb="0" eb="2">
      <t>ロクオン</t>
    </rPh>
    <rPh sb="3" eb="5">
      <t>ロクガ</t>
    </rPh>
    <rPh sb="5" eb="6">
      <t>イッ</t>
    </rPh>
    <rPh sb="6" eb="8">
      <t>シュルイ</t>
    </rPh>
    <rPh sb="9" eb="11">
      <t>ケイヤク</t>
    </rPh>
    <rPh sb="11" eb="13">
      <t>タンカ</t>
    </rPh>
    <phoneticPr fontId="4"/>
  </si>
  <si>
    <t>複製数</t>
    <rPh sb="0" eb="2">
      <t>フクセイ</t>
    </rPh>
    <rPh sb="2" eb="3">
      <t>スウ</t>
    </rPh>
    <phoneticPr fontId="4"/>
  </si>
  <si>
    <t>複製契約金額</t>
    <rPh sb="0" eb="2">
      <t>フクセイ</t>
    </rPh>
    <rPh sb="2" eb="4">
      <t>ケイヤク</t>
    </rPh>
    <rPh sb="4" eb="6">
      <t>キンガク</t>
    </rPh>
    <phoneticPr fontId="4"/>
  </si>
  <si>
    <t xml:space="preserve">
区分</t>
    <rPh sb="1" eb="3">
      <t>クブン</t>
    </rPh>
    <phoneticPr fontId="4"/>
  </si>
  <si>
    <t>通常葉書作成枚数確認申請書</t>
    <rPh sb="0" eb="4">
      <t>ツウジョウハガキ</t>
    </rPh>
    <rPh sb="4" eb="6">
      <t>サクセイ</t>
    </rPh>
    <rPh sb="6" eb="8">
      <t>マイスウ</t>
    </rPh>
    <rPh sb="8" eb="10">
      <t>カクニン</t>
    </rPh>
    <rPh sb="10" eb="13">
      <t>シンセイショ</t>
    </rPh>
    <phoneticPr fontId="4"/>
  </si>
  <si>
    <t>　次の通常葉書作成枚数につき、公職選挙法施行令第109条の7第2項の規定による確認を受けたいので申請します。</t>
    <rPh sb="3" eb="11">
      <t>ツウジョウハガキサクセイマイスウ</t>
    </rPh>
    <phoneticPr fontId="4"/>
  </si>
  <si>
    <t>２　契約の相手方の氏名又は名称及び住所並びに法人にあってはその代表者の氏名</t>
    <phoneticPr fontId="4"/>
  </si>
  <si>
    <t>３　確認申請枚数</t>
    <rPh sb="2" eb="4">
      <t>カクニン</t>
    </rPh>
    <rPh sb="4" eb="6">
      <t>シンセイ</t>
    </rPh>
    <rPh sb="6" eb="8">
      <t>マイスウ</t>
    </rPh>
    <phoneticPr fontId="4"/>
  </si>
  <si>
    <t>作成枚数</t>
    <rPh sb="0" eb="2">
      <t>サクセイ</t>
    </rPh>
    <rPh sb="2" eb="4">
      <t>マイスウ</t>
    </rPh>
    <phoneticPr fontId="4"/>
  </si>
  <si>
    <t>左のうち確認済又は確認申請枚数</t>
    <rPh sb="0" eb="1">
      <t>ヒダリ</t>
    </rPh>
    <rPh sb="4" eb="6">
      <t>カクニン</t>
    </rPh>
    <rPh sb="6" eb="7">
      <t>ズミ</t>
    </rPh>
    <rPh sb="7" eb="8">
      <t>マタ</t>
    </rPh>
    <rPh sb="9" eb="11">
      <t>カクニン</t>
    </rPh>
    <rPh sb="11" eb="13">
      <t>シンセイ</t>
    </rPh>
    <rPh sb="13" eb="15">
      <t>マイスウ</t>
    </rPh>
    <phoneticPr fontId="4"/>
  </si>
  <si>
    <t>前回までの累計枚数</t>
    <rPh sb="0" eb="2">
      <t>ゼンカイ</t>
    </rPh>
    <rPh sb="5" eb="7">
      <t>ルイケイ</t>
    </rPh>
    <rPh sb="7" eb="9">
      <t>マイスウ</t>
    </rPh>
    <phoneticPr fontId="4"/>
  </si>
  <si>
    <t>今回の枚数</t>
    <rPh sb="0" eb="2">
      <t>コンカイ</t>
    </rPh>
    <rPh sb="3" eb="5">
      <t>マイスウ</t>
    </rPh>
    <phoneticPr fontId="4"/>
  </si>
  <si>
    <t>枚数計</t>
    <rPh sb="0" eb="2">
      <t>マイスウ</t>
    </rPh>
    <rPh sb="2" eb="3">
      <t>ケイ</t>
    </rPh>
    <phoneticPr fontId="4"/>
  </si>
  <si>
    <t>ビラ作成枚数確認申請書</t>
    <rPh sb="2" eb="4">
      <t>サクセイ</t>
    </rPh>
    <rPh sb="4" eb="6">
      <t>マイスウ</t>
    </rPh>
    <rPh sb="6" eb="8">
      <t>カクニン</t>
    </rPh>
    <rPh sb="8" eb="11">
      <t>シンセイショ</t>
    </rPh>
    <phoneticPr fontId="4"/>
  </si>
  <si>
    <t>　次のビラ作成枚数につき、公職選挙法施行令第109条の8において準用する第109条の7第2項の規定による確認を受けたいので申請します。</t>
    <rPh sb="5" eb="7">
      <t>サクセイ</t>
    </rPh>
    <rPh sb="7" eb="9">
      <t>マイスウ</t>
    </rPh>
    <rPh sb="21" eb="22">
      <t>ダイ</t>
    </rPh>
    <rPh sb="25" eb="26">
      <t>ジョウ</t>
    </rPh>
    <rPh sb="32" eb="34">
      <t>ジュンヨウ</t>
    </rPh>
    <phoneticPr fontId="4"/>
  </si>
  <si>
    <t>選挙事務所用立札・看板作成数確認申請書</t>
    <rPh sb="0" eb="2">
      <t>センキョ</t>
    </rPh>
    <rPh sb="2" eb="4">
      <t>ジム</t>
    </rPh>
    <rPh sb="4" eb="5">
      <t>ショ</t>
    </rPh>
    <rPh sb="5" eb="6">
      <t>ヨウ</t>
    </rPh>
    <rPh sb="6" eb="8">
      <t>タテフダ</t>
    </rPh>
    <rPh sb="9" eb="11">
      <t>カンバン</t>
    </rPh>
    <rPh sb="11" eb="13">
      <t>サクセイ</t>
    </rPh>
    <rPh sb="13" eb="14">
      <t>スウ</t>
    </rPh>
    <rPh sb="14" eb="16">
      <t>カクニン</t>
    </rPh>
    <rPh sb="16" eb="19">
      <t>シンセイショ</t>
    </rPh>
    <phoneticPr fontId="4"/>
  </si>
  <si>
    <t>作成数</t>
    <rPh sb="0" eb="2">
      <t>サクセイ</t>
    </rPh>
    <rPh sb="2" eb="3">
      <t>スウ</t>
    </rPh>
    <phoneticPr fontId="4"/>
  </si>
  <si>
    <t>　次の選挙事務所用立札・看板作成数につき、公職選挙法施行令第110条の2第2項の規定による確認を受けたいので申請します。</t>
    <rPh sb="3" eb="5">
      <t>センキョ</t>
    </rPh>
    <rPh sb="5" eb="8">
      <t>ジムショ</t>
    </rPh>
    <rPh sb="8" eb="9">
      <t>ヨウ</t>
    </rPh>
    <rPh sb="9" eb="11">
      <t>タテフダ</t>
    </rPh>
    <rPh sb="12" eb="14">
      <t>カンバン</t>
    </rPh>
    <rPh sb="14" eb="16">
      <t>サクセイ</t>
    </rPh>
    <rPh sb="16" eb="17">
      <t>スウ</t>
    </rPh>
    <phoneticPr fontId="4"/>
  </si>
  <si>
    <t>３　確認申請数</t>
    <rPh sb="2" eb="4">
      <t>カクニン</t>
    </rPh>
    <rPh sb="4" eb="6">
      <t>シンセイ</t>
    </rPh>
    <rPh sb="6" eb="7">
      <t>スウ</t>
    </rPh>
    <phoneticPr fontId="4"/>
  </si>
  <si>
    <t>前回までの累計数</t>
    <rPh sb="0" eb="2">
      <t>ゼンカイ</t>
    </rPh>
    <rPh sb="5" eb="7">
      <t>ルイケイ</t>
    </rPh>
    <rPh sb="7" eb="8">
      <t>スウ</t>
    </rPh>
    <phoneticPr fontId="4"/>
  </si>
  <si>
    <t>今回の数</t>
    <rPh sb="0" eb="2">
      <t>コンカイ</t>
    </rPh>
    <rPh sb="3" eb="4">
      <t>カズ</t>
    </rPh>
    <phoneticPr fontId="4"/>
  </si>
  <si>
    <t>左のうち確認済又は確認申請数</t>
    <rPh sb="0" eb="1">
      <t>ヒダリ</t>
    </rPh>
    <rPh sb="4" eb="6">
      <t>カクニン</t>
    </rPh>
    <rPh sb="6" eb="7">
      <t>ズミ</t>
    </rPh>
    <rPh sb="7" eb="8">
      <t>マタ</t>
    </rPh>
    <rPh sb="9" eb="11">
      <t>カクニン</t>
    </rPh>
    <rPh sb="11" eb="13">
      <t>シンセイ</t>
    </rPh>
    <rPh sb="13" eb="14">
      <t>スウ</t>
    </rPh>
    <phoneticPr fontId="4"/>
  </si>
  <si>
    <t>自動車等取付用立札・看板作成数確認申請書</t>
    <rPh sb="0" eb="3">
      <t>ジドウシャ</t>
    </rPh>
    <rPh sb="3" eb="4">
      <t>ナド</t>
    </rPh>
    <rPh sb="4" eb="6">
      <t>トリツケ</t>
    </rPh>
    <rPh sb="6" eb="7">
      <t>ヨウ</t>
    </rPh>
    <rPh sb="7" eb="9">
      <t>タテフダ</t>
    </rPh>
    <rPh sb="10" eb="12">
      <t>カンバン</t>
    </rPh>
    <rPh sb="12" eb="14">
      <t>サクセイ</t>
    </rPh>
    <rPh sb="14" eb="15">
      <t>スウ</t>
    </rPh>
    <rPh sb="15" eb="17">
      <t>カクニン</t>
    </rPh>
    <rPh sb="17" eb="20">
      <t>シンセイショ</t>
    </rPh>
    <phoneticPr fontId="4"/>
  </si>
  <si>
    <t>　次の自動車等取付用立札・看板作成数につき、公職選挙法施行令第110条の3において準用する第110条の2第2項の規定による確認を受けたいので申請します。</t>
    <rPh sb="3" eb="6">
      <t>ジドウシャ</t>
    </rPh>
    <rPh sb="6" eb="7">
      <t>ナド</t>
    </rPh>
    <rPh sb="7" eb="9">
      <t>トリツケ</t>
    </rPh>
    <rPh sb="9" eb="10">
      <t>ヨウ</t>
    </rPh>
    <rPh sb="10" eb="12">
      <t>タテフダ</t>
    </rPh>
    <rPh sb="13" eb="15">
      <t>カンバン</t>
    </rPh>
    <rPh sb="15" eb="17">
      <t>サクセイ</t>
    </rPh>
    <rPh sb="17" eb="18">
      <t>スウ</t>
    </rPh>
    <rPh sb="30" eb="31">
      <t>ダイ</t>
    </rPh>
    <rPh sb="34" eb="35">
      <t>ジョウ</t>
    </rPh>
    <rPh sb="41" eb="43">
      <t>ジュンヨウ</t>
    </rPh>
    <phoneticPr fontId="4"/>
  </si>
  <si>
    <t>個人演説会場用立札・看板作成数確認申請書</t>
    <rPh sb="0" eb="2">
      <t>コジン</t>
    </rPh>
    <rPh sb="2" eb="5">
      <t>エンゼツカイ</t>
    </rPh>
    <rPh sb="5" eb="7">
      <t>ジョウヨウ</t>
    </rPh>
    <rPh sb="7" eb="9">
      <t>タテフダ</t>
    </rPh>
    <rPh sb="10" eb="12">
      <t>カンバン</t>
    </rPh>
    <rPh sb="12" eb="14">
      <t>サクセイ</t>
    </rPh>
    <rPh sb="14" eb="15">
      <t>スウ</t>
    </rPh>
    <rPh sb="15" eb="17">
      <t>カクニン</t>
    </rPh>
    <rPh sb="17" eb="20">
      <t>シンセイショ</t>
    </rPh>
    <phoneticPr fontId="4"/>
  </si>
  <si>
    <t>　次の個人演説会場用立札・看板作成数につき、公職選挙法施行令第125条の3において準用する第110条の2第2項の規定による確認を受けたいので申請します。</t>
    <rPh sb="3" eb="5">
      <t>コジン</t>
    </rPh>
    <rPh sb="5" eb="7">
      <t>エンゼツ</t>
    </rPh>
    <rPh sb="7" eb="9">
      <t>カイジョウ</t>
    </rPh>
    <rPh sb="9" eb="10">
      <t>ヨウ</t>
    </rPh>
    <rPh sb="10" eb="12">
      <t>タテフダ</t>
    </rPh>
    <rPh sb="13" eb="15">
      <t>カンバン</t>
    </rPh>
    <rPh sb="15" eb="17">
      <t>サクセイ</t>
    </rPh>
    <rPh sb="17" eb="18">
      <t>スウ</t>
    </rPh>
    <rPh sb="30" eb="31">
      <t>ダイ</t>
    </rPh>
    <rPh sb="34" eb="35">
      <t>ジョウ</t>
    </rPh>
    <rPh sb="41" eb="43">
      <t>ジュンヨウ</t>
    </rPh>
    <phoneticPr fontId="4"/>
  </si>
  <si>
    <t>ポスター作成枚数確認申請書</t>
    <rPh sb="4" eb="6">
      <t>サクセイ</t>
    </rPh>
    <rPh sb="6" eb="8">
      <t>マイスウ</t>
    </rPh>
    <rPh sb="8" eb="10">
      <t>カクニン</t>
    </rPh>
    <rPh sb="10" eb="13">
      <t>シンセイショ</t>
    </rPh>
    <phoneticPr fontId="4"/>
  </si>
  <si>
    <t>　次のポスター作成枚数につき、公職選挙法施行令第110条の4第2項の規定による確認を受けたいので申請します。</t>
    <rPh sb="7" eb="9">
      <t>サクセイ</t>
    </rPh>
    <rPh sb="9" eb="11">
      <t>マイスウ</t>
    </rPh>
    <rPh sb="23" eb="24">
      <t>ダイ</t>
    </rPh>
    <rPh sb="27" eb="28">
      <t>ジョウ</t>
    </rPh>
    <phoneticPr fontId="4"/>
  </si>
  <si>
    <t>通常葉書作成証明書</t>
    <rPh sb="0" eb="4">
      <t>ツウジョウハガキ</t>
    </rPh>
    <rPh sb="4" eb="6">
      <t>サクセイ</t>
    </rPh>
    <rPh sb="6" eb="9">
      <t>ショウメイショ</t>
    </rPh>
    <phoneticPr fontId="4"/>
  </si>
  <si>
    <t>　次のとおり通常葉書を作成したものであることを証明します。</t>
    <rPh sb="6" eb="8">
      <t>ツウジョウ</t>
    </rPh>
    <rPh sb="8" eb="10">
      <t>ハガキ</t>
    </rPh>
    <rPh sb="11" eb="13">
      <t>サクセイ</t>
    </rPh>
    <phoneticPr fontId="4"/>
  </si>
  <si>
    <t>通常葉書作成業者の氏名又は名称及び住所並びに法人にあってはその代表者の氏名</t>
    <rPh sb="0" eb="4">
      <t>ツウジョウハガキ</t>
    </rPh>
    <rPh sb="4" eb="6">
      <t>サクセイ</t>
    </rPh>
    <rPh sb="6" eb="8">
      <t>ギョウシャ</t>
    </rPh>
    <rPh sb="9" eb="11">
      <t>シメイ</t>
    </rPh>
    <rPh sb="11" eb="12">
      <t>マタ</t>
    </rPh>
    <rPh sb="13" eb="15">
      <t>メイショウ</t>
    </rPh>
    <rPh sb="15" eb="16">
      <t>オヨ</t>
    </rPh>
    <rPh sb="17" eb="19">
      <t>ジュウショ</t>
    </rPh>
    <rPh sb="19" eb="20">
      <t>ナラ</t>
    </rPh>
    <rPh sb="22" eb="24">
      <t>ホウジン</t>
    </rPh>
    <rPh sb="31" eb="34">
      <t>ダイヒョウシャ</t>
    </rPh>
    <rPh sb="35" eb="37">
      <t>シメイ</t>
    </rPh>
    <phoneticPr fontId="4"/>
  </si>
  <si>
    <t>作成金額</t>
    <rPh sb="0" eb="2">
      <t>サクセイ</t>
    </rPh>
    <rPh sb="2" eb="4">
      <t>キンガク</t>
    </rPh>
    <phoneticPr fontId="4"/>
  </si>
  <si>
    <t>枚</t>
    <rPh sb="0" eb="1">
      <t>マイ</t>
    </rPh>
    <phoneticPr fontId="4"/>
  </si>
  <si>
    <t>※本証明書に係る事業者</t>
    <rPh sb="1" eb="2">
      <t>ホン</t>
    </rPh>
    <rPh sb="2" eb="5">
      <t>ショウメイショ</t>
    </rPh>
    <rPh sb="6" eb="7">
      <t>カカ</t>
    </rPh>
    <rPh sb="8" eb="11">
      <t>ジギョウシャ</t>
    </rPh>
    <phoneticPr fontId="4"/>
  </si>
  <si>
    <t>ビラ作成証明書</t>
    <rPh sb="2" eb="4">
      <t>サクセイ</t>
    </rPh>
    <rPh sb="4" eb="7">
      <t>ショウメイショ</t>
    </rPh>
    <phoneticPr fontId="4"/>
  </si>
  <si>
    <t>　次のとおりビラを作成したものであることを証明します。</t>
    <rPh sb="8" eb="9">
      <t>ハガキ</t>
    </rPh>
    <rPh sb="9" eb="11">
      <t>サクセイ</t>
    </rPh>
    <phoneticPr fontId="4"/>
  </si>
  <si>
    <t>ビラ作成業者の氏名又は名称及び住所並びに法人にあってはその代表者の氏名</t>
    <rPh sb="2" eb="4">
      <t>サクセイ</t>
    </rPh>
    <rPh sb="4" eb="6">
      <t>ギョウシャ</t>
    </rPh>
    <rPh sb="7" eb="9">
      <t>シメイ</t>
    </rPh>
    <rPh sb="9" eb="10">
      <t>マタ</t>
    </rPh>
    <rPh sb="11" eb="13">
      <t>メイショウ</t>
    </rPh>
    <rPh sb="13" eb="14">
      <t>オヨ</t>
    </rPh>
    <rPh sb="15" eb="17">
      <t>ジュウショ</t>
    </rPh>
    <rPh sb="17" eb="18">
      <t>ナラ</t>
    </rPh>
    <rPh sb="20" eb="22">
      <t>ホウジン</t>
    </rPh>
    <rPh sb="29" eb="32">
      <t>ダイヒョウシャ</t>
    </rPh>
    <rPh sb="33" eb="35">
      <t>シメイ</t>
    </rPh>
    <phoneticPr fontId="4"/>
  </si>
  <si>
    <t>　次のとおり選挙事務所用立札・看板を作成したものであることを証明します。</t>
    <rPh sb="6" eb="8">
      <t>センキョ</t>
    </rPh>
    <rPh sb="8" eb="11">
      <t>ジムショ</t>
    </rPh>
    <rPh sb="11" eb="12">
      <t>ヨウ</t>
    </rPh>
    <rPh sb="12" eb="14">
      <t>タテフダ</t>
    </rPh>
    <rPh sb="15" eb="17">
      <t>カンバン</t>
    </rPh>
    <rPh sb="17" eb="18">
      <t>ハガキ</t>
    </rPh>
    <rPh sb="18" eb="20">
      <t>サクセイ</t>
    </rPh>
    <phoneticPr fontId="4"/>
  </si>
  <si>
    <t>立札・看板作成業者の氏名又は名称及び住所並びに法人にあってはその代表者の氏名</t>
    <rPh sb="0" eb="2">
      <t>タテフダ</t>
    </rPh>
    <rPh sb="3" eb="5">
      <t>カンバン</t>
    </rPh>
    <rPh sb="5" eb="7">
      <t>サクセイ</t>
    </rPh>
    <rPh sb="7" eb="9">
      <t>ギョウシャ</t>
    </rPh>
    <rPh sb="10" eb="12">
      <t>シメイ</t>
    </rPh>
    <rPh sb="12" eb="13">
      <t>マタ</t>
    </rPh>
    <rPh sb="14" eb="16">
      <t>メイショウ</t>
    </rPh>
    <rPh sb="16" eb="17">
      <t>オヨ</t>
    </rPh>
    <rPh sb="18" eb="20">
      <t>ジュウショ</t>
    </rPh>
    <rPh sb="20" eb="21">
      <t>ナラ</t>
    </rPh>
    <rPh sb="23" eb="25">
      <t>ホウジン</t>
    </rPh>
    <rPh sb="32" eb="35">
      <t>ダイヒョウシャ</t>
    </rPh>
    <rPh sb="36" eb="38">
      <t>シメイ</t>
    </rPh>
    <phoneticPr fontId="4"/>
  </si>
  <si>
    <t>作成数</t>
    <rPh sb="0" eb="3">
      <t>サクセイスウ</t>
    </rPh>
    <phoneticPr fontId="4"/>
  </si>
  <si>
    <t>　次のとおり自動車等取付用立札・看板を作成したものであることを証明します。</t>
    <rPh sb="6" eb="9">
      <t>ジドウシャ</t>
    </rPh>
    <rPh sb="9" eb="10">
      <t>トウ</t>
    </rPh>
    <rPh sb="10" eb="13">
      <t>トリツケヨウ</t>
    </rPh>
    <rPh sb="13" eb="15">
      <t>タテフダ</t>
    </rPh>
    <rPh sb="16" eb="18">
      <t>カンバン</t>
    </rPh>
    <rPh sb="18" eb="19">
      <t>ハガキ</t>
    </rPh>
    <rPh sb="19" eb="21">
      <t>サクセイ</t>
    </rPh>
    <phoneticPr fontId="4"/>
  </si>
  <si>
    <t>個人演説会場用立札・看板作成証明書</t>
    <rPh sb="0" eb="2">
      <t>コジン</t>
    </rPh>
    <rPh sb="2" eb="5">
      <t>エンゼツカイ</t>
    </rPh>
    <rPh sb="5" eb="7">
      <t>ジョウヨウ</t>
    </rPh>
    <rPh sb="7" eb="9">
      <t>タテフダ</t>
    </rPh>
    <rPh sb="10" eb="12">
      <t>カンバン</t>
    </rPh>
    <rPh sb="12" eb="14">
      <t>サクセイ</t>
    </rPh>
    <rPh sb="14" eb="17">
      <t>ショウメイショ</t>
    </rPh>
    <phoneticPr fontId="4"/>
  </si>
  <si>
    <t>自動車等取付用立札・看板作成証明書</t>
    <rPh sb="0" eb="3">
      <t>ジドウシャ</t>
    </rPh>
    <rPh sb="3" eb="4">
      <t>ナド</t>
    </rPh>
    <rPh sb="4" eb="6">
      <t>トリツケ</t>
    </rPh>
    <rPh sb="6" eb="7">
      <t>ヨウ</t>
    </rPh>
    <rPh sb="7" eb="9">
      <t>タテフダ</t>
    </rPh>
    <rPh sb="10" eb="12">
      <t>カンバン</t>
    </rPh>
    <rPh sb="12" eb="14">
      <t>サクセイ</t>
    </rPh>
    <rPh sb="14" eb="17">
      <t>ショウメイショ</t>
    </rPh>
    <phoneticPr fontId="4"/>
  </si>
  <si>
    <t>選挙事務所用立札・看板作成証明書</t>
    <rPh sb="0" eb="2">
      <t>センキョ</t>
    </rPh>
    <rPh sb="2" eb="4">
      <t>ジム</t>
    </rPh>
    <rPh sb="4" eb="5">
      <t>ショ</t>
    </rPh>
    <rPh sb="5" eb="6">
      <t>ヨウ</t>
    </rPh>
    <rPh sb="6" eb="8">
      <t>タテフダ</t>
    </rPh>
    <rPh sb="9" eb="11">
      <t>カンバン</t>
    </rPh>
    <rPh sb="11" eb="13">
      <t>サクセイ</t>
    </rPh>
    <rPh sb="13" eb="16">
      <t>ショウメイショ</t>
    </rPh>
    <phoneticPr fontId="4"/>
  </si>
  <si>
    <t>　次のとおり個人演説会場用立札・看板を作成したものであることを証明します。</t>
    <rPh sb="6" eb="8">
      <t>コジン</t>
    </rPh>
    <rPh sb="8" eb="10">
      <t>エンゼツ</t>
    </rPh>
    <rPh sb="10" eb="12">
      <t>カイジョウ</t>
    </rPh>
    <rPh sb="12" eb="13">
      <t>ヨウ</t>
    </rPh>
    <rPh sb="13" eb="15">
      <t>タテフダ</t>
    </rPh>
    <rPh sb="16" eb="18">
      <t>カンバン</t>
    </rPh>
    <rPh sb="18" eb="19">
      <t>ハガキ</t>
    </rPh>
    <rPh sb="19" eb="21">
      <t>サクセイ</t>
    </rPh>
    <phoneticPr fontId="4"/>
  </si>
  <si>
    <t>ポスター作成証明書</t>
    <rPh sb="4" eb="6">
      <t>サクセイ</t>
    </rPh>
    <rPh sb="6" eb="9">
      <t>ショウメイショ</t>
    </rPh>
    <phoneticPr fontId="4"/>
  </si>
  <si>
    <t>　次のとおりポスターを作成したものであることを証明します。</t>
    <rPh sb="10" eb="11">
      <t>ハガキ</t>
    </rPh>
    <rPh sb="11" eb="13">
      <t>サクセイ</t>
    </rPh>
    <phoneticPr fontId="4"/>
  </si>
  <si>
    <t>当該選挙区におけるポスター掲示場数</t>
    <rPh sb="0" eb="2">
      <t>トウガイ</t>
    </rPh>
    <rPh sb="2" eb="5">
      <t>センキョク</t>
    </rPh>
    <rPh sb="13" eb="16">
      <t>ケイジジョウ</t>
    </rPh>
    <rPh sb="16" eb="17">
      <t>スウ</t>
    </rPh>
    <phoneticPr fontId="4"/>
  </si>
  <si>
    <t>政見放送用録音・録画証明書</t>
    <rPh sb="0" eb="2">
      <t>セイケン</t>
    </rPh>
    <rPh sb="2" eb="5">
      <t>ホウソウヨウ</t>
    </rPh>
    <rPh sb="5" eb="7">
      <t>ロクオン</t>
    </rPh>
    <rPh sb="8" eb="10">
      <t>ロクガ</t>
    </rPh>
    <rPh sb="10" eb="13">
      <t>ショウメイショ</t>
    </rPh>
    <phoneticPr fontId="4"/>
  </si>
  <si>
    <t>　次のとおり政見放送用に録音又は録画したものであることを証明します。</t>
    <rPh sb="6" eb="8">
      <t>セイケン</t>
    </rPh>
    <rPh sb="8" eb="11">
      <t>ホウソウヨウ</t>
    </rPh>
    <rPh sb="12" eb="14">
      <t>ロクオン</t>
    </rPh>
    <rPh sb="14" eb="15">
      <t>マタ</t>
    </rPh>
    <rPh sb="16" eb="18">
      <t>ロクガ</t>
    </rPh>
    <phoneticPr fontId="4"/>
  </si>
  <si>
    <t>録音又は録画の区分（該当する方の番号に○をしてください）</t>
    <rPh sb="0" eb="2">
      <t>ロクオン</t>
    </rPh>
    <rPh sb="2" eb="3">
      <t>マタ</t>
    </rPh>
    <rPh sb="4" eb="6">
      <t>ロクガ</t>
    </rPh>
    <rPh sb="7" eb="9">
      <t>クブン</t>
    </rPh>
    <rPh sb="10" eb="12">
      <t>ガイトウ</t>
    </rPh>
    <rPh sb="14" eb="15">
      <t>ホウ</t>
    </rPh>
    <rPh sb="16" eb="18">
      <t>バンゴウ</t>
    </rPh>
    <phoneticPr fontId="4"/>
  </si>
  <si>
    <t>録音の場合</t>
    <rPh sb="0" eb="2">
      <t>ロクオン</t>
    </rPh>
    <rPh sb="3" eb="5">
      <t>バアイ</t>
    </rPh>
    <phoneticPr fontId="4"/>
  </si>
  <si>
    <t>録画の場合</t>
    <rPh sb="0" eb="2">
      <t>ロクガ</t>
    </rPh>
    <rPh sb="3" eb="5">
      <t>バアイ</t>
    </rPh>
    <phoneticPr fontId="4"/>
  </si>
  <si>
    <t>録音・録画業者の氏名又は名称及び住所並びに法人にあってはその代表者の氏名</t>
    <rPh sb="0" eb="2">
      <t>ロクオン</t>
    </rPh>
    <rPh sb="3" eb="5">
      <t>ロクガ</t>
    </rPh>
    <rPh sb="5" eb="7">
      <t>ギョウシャ</t>
    </rPh>
    <rPh sb="8" eb="10">
      <t>シメイ</t>
    </rPh>
    <rPh sb="10" eb="11">
      <t>マタ</t>
    </rPh>
    <rPh sb="12" eb="14">
      <t>メイショウ</t>
    </rPh>
    <rPh sb="14" eb="15">
      <t>オヨ</t>
    </rPh>
    <rPh sb="16" eb="18">
      <t>ジュウショ</t>
    </rPh>
    <rPh sb="18" eb="19">
      <t>ナラ</t>
    </rPh>
    <rPh sb="21" eb="22">
      <t>ホウ</t>
    </rPh>
    <rPh sb="22" eb="23">
      <t>ニン</t>
    </rPh>
    <rPh sb="30" eb="33">
      <t>ダイヒョウシャ</t>
    </rPh>
    <rPh sb="34" eb="36">
      <t>シメイ</t>
    </rPh>
    <phoneticPr fontId="4"/>
  </si>
  <si>
    <t>録音・録画一種類の単価</t>
    <rPh sb="0" eb="2">
      <t>ロクオン</t>
    </rPh>
    <rPh sb="3" eb="5">
      <t>ロクガ</t>
    </rPh>
    <rPh sb="5" eb="6">
      <t>イッ</t>
    </rPh>
    <rPh sb="6" eb="8">
      <t>シュルイ</t>
    </rPh>
    <rPh sb="9" eb="11">
      <t>タンカ</t>
    </rPh>
    <phoneticPr fontId="4"/>
  </si>
  <si>
    <t>複製金額</t>
    <rPh sb="0" eb="2">
      <t>フクセイ</t>
    </rPh>
    <rPh sb="2" eb="4">
      <t>キンガク</t>
    </rPh>
    <phoneticPr fontId="4"/>
  </si>
  <si>
    <t>（通常葉書の作成）</t>
    <rPh sb="1" eb="5">
      <t>ツウジョウハガキ</t>
    </rPh>
    <rPh sb="6" eb="8">
      <t>サクセイ</t>
    </rPh>
    <phoneticPr fontId="4"/>
  </si>
  <si>
    <t>通常葉書の作成</t>
    <rPh sb="0" eb="4">
      <t>ツウジョウハガキ</t>
    </rPh>
    <rPh sb="5" eb="7">
      <t>サクセイ</t>
    </rPh>
    <phoneticPr fontId="4"/>
  </si>
  <si>
    <t>　公職選挙法施行令第109条の7第2項の規定により、次の金額の支払を請求します。</t>
    <phoneticPr fontId="4"/>
  </si>
  <si>
    <t>（別紙）</t>
    <rPh sb="1" eb="3">
      <t>ベッシ</t>
    </rPh>
    <phoneticPr fontId="4"/>
  </si>
  <si>
    <t>基準限度額</t>
    <rPh sb="0" eb="2">
      <t>キジュン</t>
    </rPh>
    <rPh sb="2" eb="5">
      <t>ゲンドガク</t>
    </rPh>
    <phoneticPr fontId="4"/>
  </si>
  <si>
    <t>単価</t>
    <rPh sb="0" eb="2">
      <t>タンカ</t>
    </rPh>
    <phoneticPr fontId="4"/>
  </si>
  <si>
    <t>(A)</t>
    <phoneticPr fontId="4"/>
  </si>
  <si>
    <t>枚数</t>
    <rPh sb="0" eb="2">
      <t>マイスウ</t>
    </rPh>
    <phoneticPr fontId="4"/>
  </si>
  <si>
    <t>(B)</t>
    <phoneticPr fontId="4"/>
  </si>
  <si>
    <t>金額</t>
    <rPh sb="0" eb="2">
      <t>キンガク</t>
    </rPh>
    <phoneticPr fontId="4"/>
  </si>
  <si>
    <t>(A)×(B)=(C)</t>
    <phoneticPr fontId="4"/>
  </si>
  <si>
    <t>(D)</t>
    <phoneticPr fontId="4"/>
  </si>
  <si>
    <t>(E)</t>
    <phoneticPr fontId="4"/>
  </si>
  <si>
    <t>(D)×(E)=(F)</t>
    <phoneticPr fontId="4"/>
  </si>
  <si>
    <t>(G)</t>
    <phoneticPr fontId="4"/>
  </si>
  <si>
    <t>(H)</t>
    <phoneticPr fontId="4"/>
  </si>
  <si>
    <t>(G)×(H)=(I)</t>
    <phoneticPr fontId="4"/>
  </si>
  <si>
    <t>（ビラの作成）</t>
    <rPh sb="4" eb="6">
      <t>サクセイ</t>
    </rPh>
    <phoneticPr fontId="4"/>
  </si>
  <si>
    <t>　公職選挙法施行令第109条の8において準用する第109条の7第2項の規定により、次の金額の支払を請求します。</t>
    <rPh sb="20" eb="22">
      <t>ジュンヨウ</t>
    </rPh>
    <rPh sb="24" eb="25">
      <t>ダイ</t>
    </rPh>
    <rPh sb="28" eb="29">
      <t>ジョウ</t>
    </rPh>
    <phoneticPr fontId="4"/>
  </si>
  <si>
    <t>（選挙事務所用立札・看板の作成）</t>
    <rPh sb="1" eb="3">
      <t>センキョ</t>
    </rPh>
    <rPh sb="3" eb="6">
      <t>ジムショ</t>
    </rPh>
    <rPh sb="6" eb="7">
      <t>ヨウ</t>
    </rPh>
    <rPh sb="7" eb="9">
      <t>タテフダ</t>
    </rPh>
    <rPh sb="10" eb="12">
      <t>カンバン</t>
    </rPh>
    <rPh sb="13" eb="15">
      <t>サクセイ</t>
    </rPh>
    <phoneticPr fontId="4"/>
  </si>
  <si>
    <t>　公職選挙法施行令第110条の2第2項の規定により、次の金額の支払を請求します。</t>
    <rPh sb="9" eb="10">
      <t>ダイ</t>
    </rPh>
    <rPh sb="13" eb="14">
      <t>ジョウ</t>
    </rPh>
    <phoneticPr fontId="4"/>
  </si>
  <si>
    <t>（自動車等取付用立札・看板の作成）</t>
    <rPh sb="1" eb="4">
      <t>ジドウシャ</t>
    </rPh>
    <rPh sb="4" eb="5">
      <t>ナド</t>
    </rPh>
    <rPh sb="5" eb="7">
      <t>トリツケ</t>
    </rPh>
    <rPh sb="7" eb="8">
      <t>ヨウ</t>
    </rPh>
    <rPh sb="8" eb="10">
      <t>タテフダ</t>
    </rPh>
    <rPh sb="11" eb="13">
      <t>カンバン</t>
    </rPh>
    <rPh sb="14" eb="16">
      <t>サクセイ</t>
    </rPh>
    <phoneticPr fontId="4"/>
  </si>
  <si>
    <t>　公職選挙法施行令第110条の3において準用する第110条の2第2項の規定により、次の金額の支払を請求します。</t>
    <rPh sb="9" eb="10">
      <t>ダイ</t>
    </rPh>
    <rPh sb="13" eb="14">
      <t>ジョウ</t>
    </rPh>
    <rPh sb="20" eb="22">
      <t>ジュンヨウ</t>
    </rPh>
    <rPh sb="24" eb="25">
      <t>ダイ</t>
    </rPh>
    <rPh sb="28" eb="29">
      <t>ジョウ</t>
    </rPh>
    <phoneticPr fontId="4"/>
  </si>
  <si>
    <t>数</t>
    <rPh sb="0" eb="1">
      <t>カズ</t>
    </rPh>
    <phoneticPr fontId="4"/>
  </si>
  <si>
    <t>（個人演説会場用立札・看板の作成）</t>
    <rPh sb="1" eb="3">
      <t>コジン</t>
    </rPh>
    <rPh sb="3" eb="6">
      <t>エンゼツカイ</t>
    </rPh>
    <rPh sb="6" eb="8">
      <t>ジョウヨウ</t>
    </rPh>
    <rPh sb="8" eb="10">
      <t>タテフダ</t>
    </rPh>
    <rPh sb="11" eb="13">
      <t>カンバン</t>
    </rPh>
    <rPh sb="14" eb="16">
      <t>サクセイ</t>
    </rPh>
    <phoneticPr fontId="4"/>
  </si>
  <si>
    <t>　公職選挙法施行令第125条の3において準用する第110条の2第2項の規定により、次の金額の支払を請求します。</t>
    <rPh sb="9" eb="10">
      <t>ダイ</t>
    </rPh>
    <rPh sb="13" eb="14">
      <t>ジョウ</t>
    </rPh>
    <rPh sb="20" eb="22">
      <t>ジュンヨウ</t>
    </rPh>
    <rPh sb="24" eb="25">
      <t>ダイ</t>
    </rPh>
    <rPh sb="28" eb="29">
      <t>ジョウ</t>
    </rPh>
    <phoneticPr fontId="4"/>
  </si>
  <si>
    <t>（ポスターの作成）</t>
    <rPh sb="6" eb="8">
      <t>サクセイ</t>
    </rPh>
    <phoneticPr fontId="4"/>
  </si>
  <si>
    <t>　公職選挙法施行令第110条の4第2項の規定により、次の金額の支払を請求します。</t>
    <rPh sb="9" eb="10">
      <t>ダイ</t>
    </rPh>
    <rPh sb="13" eb="14">
      <t>ジョウ</t>
    </rPh>
    <phoneticPr fontId="4"/>
  </si>
  <si>
    <t>選挙区におけるポスター掲示場数</t>
    <rPh sb="0" eb="3">
      <t>センキョク</t>
    </rPh>
    <rPh sb="11" eb="14">
      <t>ケイジジョウ</t>
    </rPh>
    <rPh sb="14" eb="15">
      <t>スウ</t>
    </rPh>
    <phoneticPr fontId="4"/>
  </si>
  <si>
    <t>政見放送の録音</t>
    <rPh sb="0" eb="2">
      <t>セイケン</t>
    </rPh>
    <rPh sb="2" eb="4">
      <t>ホウソウ</t>
    </rPh>
    <rPh sb="5" eb="7">
      <t>ロクオン</t>
    </rPh>
    <phoneticPr fontId="4"/>
  </si>
  <si>
    <t>政見放送の録画</t>
    <rPh sb="0" eb="2">
      <t>セイケン</t>
    </rPh>
    <rPh sb="2" eb="4">
      <t>ホウソウ</t>
    </rPh>
    <rPh sb="5" eb="7">
      <t>ロクガ</t>
    </rPh>
    <phoneticPr fontId="4"/>
  </si>
  <si>
    <t>（政見放送用の録音・録画）</t>
    <rPh sb="1" eb="3">
      <t>セイケン</t>
    </rPh>
    <rPh sb="3" eb="5">
      <t>ホウソウ</t>
    </rPh>
    <rPh sb="5" eb="6">
      <t>ヨウ</t>
    </rPh>
    <rPh sb="7" eb="9">
      <t>ロクオン</t>
    </rPh>
    <rPh sb="10" eb="12">
      <t>ロクガ</t>
    </rPh>
    <phoneticPr fontId="4"/>
  </si>
  <si>
    <t>　公職選挙法施行令第111条の5第2項の規定により、次の金額の支払を請求します。</t>
    <rPh sb="9" eb="10">
      <t>ダイ</t>
    </rPh>
    <rPh sb="13" eb="14">
      <t>ジョウ</t>
    </rPh>
    <phoneticPr fontId="4"/>
  </si>
  <si>
    <t>４　候補者届出政党の名称</t>
    <rPh sb="2" eb="5">
      <t>コウホシャ</t>
    </rPh>
    <rPh sb="5" eb="7">
      <t>トドケデ</t>
    </rPh>
    <rPh sb="7" eb="9">
      <t>セイトウ</t>
    </rPh>
    <rPh sb="10" eb="12">
      <t>メイショウ</t>
    </rPh>
    <phoneticPr fontId="4"/>
  </si>
  <si>
    <t>(1) 録音の場合</t>
    <rPh sb="4" eb="6">
      <t>ロクオン</t>
    </rPh>
    <rPh sb="7" eb="9">
      <t>バアイ</t>
    </rPh>
    <phoneticPr fontId="4"/>
  </si>
  <si>
    <t>録音の種類</t>
    <rPh sb="0" eb="2">
      <t>ロクオン</t>
    </rPh>
    <rPh sb="3" eb="5">
      <t>シュルイ</t>
    </rPh>
    <phoneticPr fontId="4"/>
  </si>
  <si>
    <t>録音単価</t>
    <rPh sb="0" eb="2">
      <t>ロクオン</t>
    </rPh>
    <rPh sb="2" eb="4">
      <t>タンカ</t>
    </rPh>
    <phoneticPr fontId="4"/>
  </si>
  <si>
    <t>録音基準限度額</t>
    <rPh sb="0" eb="2">
      <t>ロクオン</t>
    </rPh>
    <rPh sb="2" eb="4">
      <t>キジュン</t>
    </rPh>
    <rPh sb="4" eb="7">
      <t>ゲンドガク</t>
    </rPh>
    <phoneticPr fontId="4"/>
  </si>
  <si>
    <t>(C)</t>
    <phoneticPr fontId="4"/>
  </si>
  <si>
    <t>複製基準限度額</t>
    <rPh sb="0" eb="2">
      <t>フクセイ</t>
    </rPh>
    <rPh sb="2" eb="4">
      <t>キジュン</t>
    </rPh>
    <rPh sb="4" eb="7">
      <t>ゲンドガク</t>
    </rPh>
    <phoneticPr fontId="4"/>
  </si>
  <si>
    <t>録音に要した金額</t>
    <rPh sb="0" eb="2">
      <t>ロクオン</t>
    </rPh>
    <rPh sb="3" eb="4">
      <t>ヨウ</t>
    </rPh>
    <rPh sb="6" eb="8">
      <t>キンガク</t>
    </rPh>
    <phoneticPr fontId="4"/>
  </si>
  <si>
    <t>複製に要した金額</t>
    <rPh sb="0" eb="2">
      <t>フクセイ</t>
    </rPh>
    <rPh sb="3" eb="4">
      <t>ヨウ</t>
    </rPh>
    <rPh sb="6" eb="8">
      <t>キンガク</t>
    </rPh>
    <phoneticPr fontId="4"/>
  </si>
  <si>
    <t>(F)</t>
    <phoneticPr fontId="4"/>
  </si>
  <si>
    <t>(E)＋(F)=(G)</t>
    <phoneticPr fontId="4"/>
  </si>
  <si>
    <t>(2) 録画の場合</t>
    <rPh sb="4" eb="6">
      <t>ロクガ</t>
    </rPh>
    <rPh sb="7" eb="9">
      <t>バアイ</t>
    </rPh>
    <phoneticPr fontId="4"/>
  </si>
  <si>
    <t>録画の種類</t>
    <rPh sb="0" eb="2">
      <t>ロクガ</t>
    </rPh>
    <rPh sb="3" eb="5">
      <t>シュルイ</t>
    </rPh>
    <phoneticPr fontId="4"/>
  </si>
  <si>
    <t>録画単価</t>
    <rPh sb="0" eb="2">
      <t>ロクガ</t>
    </rPh>
    <rPh sb="2" eb="4">
      <t>タンカ</t>
    </rPh>
    <phoneticPr fontId="4"/>
  </si>
  <si>
    <t>録画基準限度額</t>
    <rPh sb="0" eb="2">
      <t>ロクガ</t>
    </rPh>
    <rPh sb="2" eb="4">
      <t>キジュン</t>
    </rPh>
    <rPh sb="4" eb="7">
      <t>ゲンドガク</t>
    </rPh>
    <phoneticPr fontId="4"/>
  </si>
  <si>
    <t>録画に要した金額</t>
    <rPh sb="0" eb="2">
      <t>ロクガ</t>
    </rPh>
    <rPh sb="3" eb="4">
      <t>ヨウ</t>
    </rPh>
    <rPh sb="6" eb="8">
      <t>キンガク</t>
    </rPh>
    <phoneticPr fontId="4"/>
  </si>
  <si>
    <t>政党</t>
    <rPh sb="0" eb="2">
      <t>セイトウ</t>
    </rPh>
    <phoneticPr fontId="4"/>
  </si>
  <si>
    <t>選挙公営関係様式集</t>
    <rPh sb="0" eb="2">
      <t>センキョ</t>
    </rPh>
    <rPh sb="2" eb="4">
      <t>コウエイ</t>
    </rPh>
    <rPh sb="4" eb="6">
      <t>カンケイ</t>
    </rPh>
    <rPh sb="6" eb="8">
      <t>ヨウシキ</t>
    </rPh>
    <rPh sb="8" eb="9">
      <t>シュウ</t>
    </rPh>
    <phoneticPr fontId="4"/>
  </si>
  <si>
    <t>ビラの作成</t>
    <rPh sb="3" eb="5">
      <t>サクセイ</t>
    </rPh>
    <phoneticPr fontId="4"/>
  </si>
  <si>
    <t>選挙事務所用立札・看板の作成</t>
    <rPh sb="0" eb="2">
      <t>センキョ</t>
    </rPh>
    <rPh sb="2" eb="5">
      <t>ジムショ</t>
    </rPh>
    <rPh sb="5" eb="6">
      <t>ヨウ</t>
    </rPh>
    <rPh sb="6" eb="8">
      <t>タテフダ</t>
    </rPh>
    <rPh sb="9" eb="11">
      <t>カンバン</t>
    </rPh>
    <rPh sb="12" eb="14">
      <t>サクセイ</t>
    </rPh>
    <phoneticPr fontId="4"/>
  </si>
  <si>
    <t>自動車等取付用立札・看板の作成</t>
    <rPh sb="0" eb="3">
      <t>ジドウシャ</t>
    </rPh>
    <rPh sb="3" eb="4">
      <t>トウ</t>
    </rPh>
    <rPh sb="4" eb="7">
      <t>トリツケヨウ</t>
    </rPh>
    <rPh sb="7" eb="9">
      <t>タテフダ</t>
    </rPh>
    <rPh sb="10" eb="12">
      <t>カンバン</t>
    </rPh>
    <rPh sb="13" eb="15">
      <t>サクセイ</t>
    </rPh>
    <phoneticPr fontId="4"/>
  </si>
  <si>
    <t>個人演説会場用立札・看板の作成</t>
    <rPh sb="0" eb="2">
      <t>コジン</t>
    </rPh>
    <rPh sb="2" eb="5">
      <t>エンゼツカイ</t>
    </rPh>
    <rPh sb="5" eb="7">
      <t>ジョウヨウ</t>
    </rPh>
    <rPh sb="7" eb="9">
      <t>タテフダ</t>
    </rPh>
    <rPh sb="10" eb="12">
      <t>カンバン</t>
    </rPh>
    <rPh sb="13" eb="15">
      <t>サクセイ</t>
    </rPh>
    <phoneticPr fontId="4"/>
  </si>
  <si>
    <t>ポスターの作成</t>
    <rPh sb="5" eb="7">
      <t>サクセイ</t>
    </rPh>
    <phoneticPr fontId="4"/>
  </si>
  <si>
    <t>政見放送用の録音・録画</t>
    <rPh sb="0" eb="2">
      <t>セイケン</t>
    </rPh>
    <rPh sb="2" eb="5">
      <t>ホウソウヨウ</t>
    </rPh>
    <rPh sb="6" eb="8">
      <t>ロクオン</t>
    </rPh>
    <rPh sb="9" eb="11">
      <t>ロクガ</t>
    </rPh>
    <phoneticPr fontId="4"/>
  </si>
  <si>
    <t>候補者届出政党の</t>
    <rPh sb="0" eb="3">
      <t>コウホシャ</t>
    </rPh>
    <rPh sb="3" eb="5">
      <t>トドケデ</t>
    </rPh>
    <rPh sb="5" eb="7">
      <t>セイトウ</t>
    </rPh>
    <phoneticPr fontId="4"/>
  </si>
  <si>
    <t>候補者の</t>
    <rPh sb="0" eb="3">
      <t>コウホシャ</t>
    </rPh>
    <phoneticPr fontId="4"/>
  </si>
  <si>
    <t>公営の種類</t>
    <rPh sb="0" eb="2">
      <t>コウエイ</t>
    </rPh>
    <rPh sb="3" eb="5">
      <t>シュルイ</t>
    </rPh>
    <phoneticPr fontId="4"/>
  </si>
  <si>
    <t>　　　自動車の借入れ</t>
    <rPh sb="3" eb="6">
      <t>ジドウシャ</t>
    </rPh>
    <rPh sb="7" eb="9">
      <t>カリイ</t>
    </rPh>
    <phoneticPr fontId="4"/>
  </si>
  <si>
    <t>　　　運転手の雇用</t>
    <rPh sb="3" eb="6">
      <t>ウンテンシュ</t>
    </rPh>
    <rPh sb="7" eb="9">
      <t>コヨウ</t>
    </rPh>
    <phoneticPr fontId="4"/>
  </si>
  <si>
    <t>　　　燃料代</t>
    <rPh sb="3" eb="6">
      <t>ネンリョウダイ</t>
    </rPh>
    <phoneticPr fontId="4"/>
  </si>
  <si>
    <t>事業者①</t>
    <rPh sb="0" eb="3">
      <t>ジギョウシャ</t>
    </rPh>
    <phoneticPr fontId="4"/>
  </si>
  <si>
    <t>事業者②</t>
    <rPh sb="0" eb="3">
      <t>ジギョウシャ</t>
    </rPh>
    <phoneticPr fontId="4"/>
  </si>
  <si>
    <t>事業者③</t>
    <rPh sb="0" eb="3">
      <t>ジギョウシャ</t>
    </rPh>
    <phoneticPr fontId="4"/>
  </si>
  <si>
    <t>運転手①</t>
    <rPh sb="0" eb="3">
      <t>ウンテンシュ</t>
    </rPh>
    <phoneticPr fontId="4"/>
  </si>
  <si>
    <t>運転手②</t>
    <rPh sb="0" eb="3">
      <t>ウンテンシュ</t>
    </rPh>
    <phoneticPr fontId="4"/>
  </si>
  <si>
    <t>運転手③</t>
    <rPh sb="0" eb="3">
      <t>ウンテンシュ</t>
    </rPh>
    <phoneticPr fontId="4"/>
  </si>
  <si>
    <t>事業者等の</t>
    <rPh sb="0" eb="3">
      <t>ジギョウシャ</t>
    </rPh>
    <rPh sb="3" eb="4">
      <t>トウ</t>
    </rPh>
    <phoneticPr fontId="4"/>
  </si>
  <si>
    <t>氏名又は名称</t>
    <rPh sb="0" eb="2">
      <t>シメイ</t>
    </rPh>
    <rPh sb="2" eb="3">
      <t>マタ</t>
    </rPh>
    <rPh sb="4" eb="6">
      <t>メイショウ</t>
    </rPh>
    <phoneticPr fontId="4"/>
  </si>
  <si>
    <t>※本申請書に係る事業者等</t>
    <rPh sb="1" eb="2">
      <t>ホン</t>
    </rPh>
    <rPh sb="2" eb="5">
      <t>シンセイショ</t>
    </rPh>
    <rPh sb="6" eb="7">
      <t>カカ</t>
    </rPh>
    <rPh sb="8" eb="11">
      <t>ジギョウシャ</t>
    </rPh>
    <rPh sb="11" eb="12">
      <t>トウ</t>
    </rPh>
    <phoneticPr fontId="4"/>
  </si>
  <si>
    <t>　　　　　　　　　　円</t>
    <rPh sb="10" eb="11">
      <t>エン</t>
    </rPh>
    <phoneticPr fontId="4"/>
  </si>
  <si>
    <t>代表者の氏名（法人の場合）</t>
    <rPh sb="0" eb="3">
      <t>ダイヒョウシャ</t>
    </rPh>
    <rPh sb="4" eb="6">
      <t>シメイ</t>
    </rPh>
    <rPh sb="7" eb="9">
      <t>ホウジン</t>
    </rPh>
    <rPh sb="10" eb="12">
      <t>バアイ</t>
    </rPh>
    <phoneticPr fontId="4"/>
  </si>
  <si>
    <t>【事業者に関する事項】</t>
    <rPh sb="1" eb="4">
      <t>ジギョウシャ</t>
    </rPh>
    <rPh sb="5" eb="6">
      <t>カン</t>
    </rPh>
    <rPh sb="8" eb="10">
      <t>ジコウ</t>
    </rPh>
    <phoneticPr fontId="4"/>
  </si>
  <si>
    <t>　＜ハイヤー方式＞</t>
    <rPh sb="6" eb="8">
      <t>ホウシキ</t>
    </rPh>
    <phoneticPr fontId="4"/>
  </si>
  <si>
    <t>　＜レンタカー方式＞</t>
    <rPh sb="7" eb="9">
      <t>ホウシキ</t>
    </rPh>
    <phoneticPr fontId="4"/>
  </si>
  <si>
    <t>公示日</t>
    <rPh sb="0" eb="3">
      <t>コウジビ</t>
    </rPh>
    <phoneticPr fontId="4"/>
  </si>
  <si>
    <t>県選管委員長氏名</t>
    <rPh sb="0" eb="1">
      <t>ケン</t>
    </rPh>
    <rPh sb="1" eb="3">
      <t>センカン</t>
    </rPh>
    <rPh sb="3" eb="6">
      <t>イインチョウ</t>
    </rPh>
    <rPh sb="6" eb="8">
      <t>シメイ</t>
    </rPh>
    <phoneticPr fontId="4"/>
  </si>
  <si>
    <t>【候補者・候補者届出政党に関する事項】</t>
    <rPh sb="1" eb="4">
      <t>コウホシャ</t>
    </rPh>
    <rPh sb="5" eb="8">
      <t>コウホシャ</t>
    </rPh>
    <rPh sb="8" eb="10">
      <t>トドケデ</t>
    </rPh>
    <rPh sb="10" eb="12">
      <t>セイトウ</t>
    </rPh>
    <rPh sb="13" eb="14">
      <t>カン</t>
    </rPh>
    <rPh sb="16" eb="18">
      <t>ジコウ</t>
    </rPh>
    <phoneticPr fontId="4"/>
  </si>
  <si>
    <t>氏名</t>
    <rPh sb="0" eb="2">
      <t>シメイ</t>
    </rPh>
    <phoneticPr fontId="4"/>
  </si>
  <si>
    <t>選挙区</t>
    <rPh sb="0" eb="3">
      <t>センキョク</t>
    </rPh>
    <phoneticPr fontId="4"/>
  </si>
  <si>
    <t>代表者の氏名</t>
    <rPh sb="0" eb="3">
      <t>ダイヒョウシャ</t>
    </rPh>
    <rPh sb="4" eb="6">
      <t>シメイ</t>
    </rPh>
    <phoneticPr fontId="4"/>
  </si>
  <si>
    <t>※本請求書に係る事業者</t>
    <rPh sb="1" eb="2">
      <t>ホン</t>
    </rPh>
    <rPh sb="2" eb="5">
      <t>セイキュウショ</t>
    </rPh>
    <rPh sb="6" eb="7">
      <t>カカ</t>
    </rPh>
    <rPh sb="8" eb="11">
      <t>ジギョウシャ</t>
    </rPh>
    <phoneticPr fontId="4"/>
  </si>
  <si>
    <t>ポスター掲示場数</t>
    <rPh sb="4" eb="7">
      <t>ケイジジョウ</t>
    </rPh>
    <rPh sb="7" eb="8">
      <t>スウ</t>
    </rPh>
    <phoneticPr fontId="4"/>
  </si>
  <si>
    <t>リスト：選挙区-ポスター掲示場数</t>
    <rPh sb="4" eb="7">
      <t>センキョク</t>
    </rPh>
    <rPh sb="12" eb="15">
      <t>ケイジジョウ</t>
    </rPh>
    <rPh sb="15" eb="16">
      <t>スウ</t>
    </rPh>
    <phoneticPr fontId="4"/>
  </si>
  <si>
    <t>ポスター作成業者の氏名又は名称及び住所並びに法人にあってはその代表者の氏名</t>
    <rPh sb="4" eb="6">
      <t>サクセイ</t>
    </rPh>
    <rPh sb="6" eb="8">
      <t>ギョウシャ</t>
    </rPh>
    <rPh sb="9" eb="11">
      <t>シメイ</t>
    </rPh>
    <rPh sb="11" eb="12">
      <t>マタ</t>
    </rPh>
    <rPh sb="13" eb="15">
      <t>メイショウ</t>
    </rPh>
    <rPh sb="15" eb="16">
      <t>オヨ</t>
    </rPh>
    <rPh sb="17" eb="19">
      <t>ジュウショ</t>
    </rPh>
    <rPh sb="19" eb="20">
      <t>ナラ</t>
    </rPh>
    <rPh sb="22" eb="24">
      <t>ホウジン</t>
    </rPh>
    <rPh sb="31" eb="34">
      <t>ダイヒョウシャ</t>
    </rPh>
    <rPh sb="35" eb="37">
      <t>シメイ</t>
    </rPh>
    <phoneticPr fontId="4"/>
  </si>
  <si>
    <t>政見放送の録音・録画</t>
    <rPh sb="0" eb="2">
      <t>セイケン</t>
    </rPh>
    <rPh sb="2" eb="4">
      <t>ホウソウ</t>
    </rPh>
    <rPh sb="5" eb="7">
      <t>ロクオン</t>
    </rPh>
    <rPh sb="8" eb="10">
      <t>ロクガ</t>
    </rPh>
    <phoneticPr fontId="4"/>
  </si>
  <si>
    <t>　　　録音</t>
    <rPh sb="3" eb="5">
      <t>ロクオン</t>
    </rPh>
    <phoneticPr fontId="4"/>
  </si>
  <si>
    <t>　　　録画</t>
    <rPh sb="3" eb="5">
      <t>ロクガ</t>
    </rPh>
    <phoneticPr fontId="4"/>
  </si>
  <si>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4"/>
  </si>
  <si>
    <t>徳島県第　　区</t>
    <rPh sb="0" eb="3">
      <t>トクシマケン</t>
    </rPh>
    <rPh sb="3" eb="4">
      <t>ダイ</t>
    </rPh>
    <rPh sb="6" eb="7">
      <t>ク</t>
    </rPh>
    <phoneticPr fontId="4"/>
  </si>
  <si>
    <t>箇所</t>
    <rPh sb="0" eb="2">
      <t>カショ</t>
    </rPh>
    <phoneticPr fontId="4"/>
  </si>
  <si>
    <t>第51回衆議院議員総選挙</t>
    <rPh sb="0" eb="1">
      <t>ダイ</t>
    </rPh>
    <rPh sb="3" eb="4">
      <t>カイ</t>
    </rPh>
    <rPh sb="4" eb="7">
      <t>シュウギイン</t>
    </rPh>
    <rPh sb="7" eb="9">
      <t>ギイン</t>
    </rPh>
    <rPh sb="9" eb="12">
      <t>ソウセンキョ</t>
    </rPh>
    <phoneticPr fontId="4"/>
  </si>
  <si>
    <t>令和8年　月　日</t>
    <rPh sb="0" eb="2">
      <t>レイワ</t>
    </rPh>
    <rPh sb="3" eb="4">
      <t>ネン</t>
    </rPh>
    <rPh sb="5" eb="6">
      <t>ガツ</t>
    </rPh>
    <rPh sb="7" eb="8">
      <t>ニチ</t>
    </rPh>
    <phoneticPr fontId="4"/>
  </si>
  <si>
    <t>岩丸　正史</t>
    <rPh sb="0" eb="2">
      <t>イワマル</t>
    </rPh>
    <rPh sb="3" eb="5">
      <t>マサフミ</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</si>
</sst>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ggge&quot;年&quot;m&quot;月&quot;d&quot;日&quot;;@" x16r2:formatCode16="[$-ja-JP-x-gannen]ggge&quot;年&quot;m&quot;月&quot;d&quot;日&quot;;@"/>
    <numFmt numFmtId="177" formatCode="0_);[Red]\(0\)"/>
    <numFmt numFmtId="178" formatCode="#,##0&quot;円&quot;;\-#,##0&quot;円&quot;"/>
    <numFmt numFmtId="179" formatCode="#,##0_ &quot;円&quot;"/>
    <numFmt numFmtId="180" formatCode="#,##0.0_ &quot;ℓ&quot;"/>
    <numFmt numFmtId="181" formatCode="#,##0_ "/>
    <numFmt numFmtId="182" formatCode="0.0"/>
    <numFmt numFmtId="183" formatCode="#,##0_);[Red]\(#,##0\)"/>
    <numFmt numFmtId="184" formatCode="#,##0_)&quot;円&quot;;[Red]\(#,##0\)&quot;円&quot;"/>
    <numFmt numFmtId="185" formatCode="#,##0_)&quot;枚&quot;;[Red]\(#,##0\)&quot;枚&quot;"/>
    <numFmt numFmtId="186" formatCode="#,##0_ &quot;枚&quot;"/>
    <numFmt numFmtId="187" formatCode="0.00_);[Red]\(0.00\)"/>
    <numFmt numFmtId="188" formatCode="[$]ggge&quot;年&quot;m&quot;月&quot;d&quot;日から&quot;" x16r2:formatCode16="[$-ja-JP-x-gannen]ggge&quot;年&quot;m&quot;月&quot;d&quot;日から&quot;"/>
    <numFmt numFmtId="189" formatCode="[$]ggge&quot;年&quot;m&quot;月&quot;d&quot;日まで&quot;" x16r2:formatCode16="[$-ja-JP-x-gannen]ggge&quot;年&quot;m&quot;月&quot;d&quot;日まで&quot;"/>
    <numFmt numFmtId="190" formatCode="0000000"/>
    <numFmt numFmtId="191" formatCode="#,##0&quot;円&quot;"/>
    <numFmt numFmtId="192" formatCode="0_ "/>
  </numFmts>
  <fonts count="23">
    <font>
      <sz val="11"/>
      <color theme="1"/>
      <name val="Yu Gothic"/>
      <family val="2"/>
      <scheme val="minor"/>
    </font>
    <font>
      <sz val="11"/>
      <color theme="1"/>
      <name val="ＭＳ ゴシック"/>
      <family val="3"/>
      <charset val="128"/>
    </font>
    <font>
      <sz val="12"/>
      <color theme="1"/>
      <name val="Meiryo UI"/>
      <family val="3"/>
      <charset val="128"/>
    </font>
    <font>
      <sz val="12"/>
      <color theme="1"/>
      <name val="ＭＳ 明朝"/>
      <family val="1"/>
      <charset val="128"/>
    </font>
    <font>
      <sz val="6"/>
      <name val="Yu Gothic"/>
      <family val="3"/>
      <charset val="128"/>
      <scheme val="minor"/>
    </font>
    <font>
      <sz val="14"/>
      <color theme="1"/>
      <name val="ＭＳ ゴシック"/>
      <family val="3"/>
      <charset val="128"/>
    </font>
    <font>
      <sz val="10"/>
      <color theme="1"/>
      <name val="ＭＳ 明朝"/>
      <family val="1"/>
      <charset val="128"/>
    </font>
    <font>
      <u/>
      <sz val="11"/>
      <color theme="10"/>
      <name val="Yu Gothic"/>
      <family val="2"/>
      <scheme val="minor"/>
    </font>
    <font>
      <u/>
      <sz val="11"/>
      <color theme="10"/>
      <name val="ＭＳ ゴシック"/>
      <family val="3"/>
      <charset val="128"/>
    </font>
    <font>
      <b/>
      <sz val="12"/>
      <color rgb="FFC00000"/>
      <name val="ＭＳ ゴシック"/>
      <family val="3"/>
      <charset val="128"/>
    </font>
    <font>
      <sz val="9"/>
      <color theme="1"/>
      <name val="ＭＳ ゴシック"/>
      <family val="3"/>
      <charset val="128"/>
    </font>
    <font>
      <b/>
      <sz val="12"/>
      <color theme="9" tint="-0.499984740745262"/>
      <name val="Meiryo UI"/>
      <family val="3"/>
      <charset val="128"/>
    </font>
    <font>
      <b/>
      <sz val="12"/>
      <color rgb="FFC00000"/>
      <name val="Meiryo UI"/>
      <family val="3"/>
      <charset val="128"/>
    </font>
    <font>
      <sz val="8"/>
      <color theme="1"/>
      <name val="ＭＳ 明朝"/>
      <family val="1"/>
      <charset val="128"/>
    </font>
    <font>
      <sz val="10"/>
      <color theme="1"/>
      <name val="Yu Gothic"/>
      <family val="2"/>
      <scheme val="minor"/>
    </font>
    <font>
      <sz val="9"/>
      <color theme="1"/>
      <name val="ＭＳ 明朝"/>
      <family val="1"/>
      <charset val="128"/>
    </font>
    <font>
      <sz val="11"/>
      <name val="ＭＳ ゴシック"/>
      <family val="3"/>
      <charset val="128"/>
    </font>
    <font>
      <sz val="10"/>
      <color theme="1"/>
      <name val="Meiryo UI"/>
      <family val="3"/>
      <charset val="128"/>
    </font>
    <font>
      <b/>
      <sz val="10"/>
      <color rgb="FFC00000"/>
      <name val="ＭＳ 明朝"/>
      <family val="1"/>
      <charset val="128"/>
    </font>
    <font>
      <b/>
      <sz val="10"/>
      <color theme="8" tint="-0.249977111117893"/>
      <name val="Meiryo UI"/>
      <family val="3"/>
      <charset val="128"/>
    </font>
    <font>
      <sz val="10"/>
      <color theme="8" tint="-0.249977111117893"/>
      <name val="Meiryo UI"/>
      <family val="3"/>
      <charset val="128"/>
    </font>
    <font>
      <sz val="12"/>
      <name val="Meiryo UI"/>
      <family val="3"/>
      <charset val="128"/>
    </font>
    <font>
      <sz val="20"/>
      <color theme="1"/>
      <name val="ＭＳ ゴシック"/>
      <family val="3"/>
      <charset val="128"/>
    </font>
  </fonts>
  <fills count="7">
    <fill>
      <patternFill patternType="none"/>
    </fill>
    <fill>
      <patternFill patternType="gray125"/>
    </fill>
    <fill>
      <patternFill patternType="solid">
        <fgColor theme="7" tint="0.59999389629810485"/>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8" tint="0.79998168889431442"/>
        <bgColor indexed="64"/>
      </patternFill>
    </fill>
  </fills>
  <borders count="66">
    <border>
      <left/>
      <right/>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hair">
        <color theme="1" tint="0.34998626667073579"/>
      </left>
      <right style="hair">
        <color theme="1" tint="0.34998626667073579"/>
      </right>
      <top style="medium">
        <color theme="1" tint="0.34998626667073579"/>
      </top>
      <bottom style="hair">
        <color theme="1" tint="0.34998626667073579"/>
      </bottom>
      <diagonal/>
    </border>
    <border>
      <left style="hair">
        <color theme="1" tint="0.34998626667073579"/>
      </left>
      <right style="medium">
        <color theme="1" tint="0.34998626667073579"/>
      </right>
      <top style="medium">
        <color theme="1" tint="0.34998626667073579"/>
      </top>
      <bottom style="hair">
        <color theme="1" tint="0.34998626667073579"/>
      </bottom>
      <diagonal/>
    </border>
    <border>
      <left style="medium">
        <color theme="1" tint="0.34998626667073579"/>
      </left>
      <right style="hair">
        <color theme="1" tint="0.34998626667073579"/>
      </right>
      <top style="hair">
        <color theme="1" tint="0.34998626667073579"/>
      </top>
      <bottom style="hair">
        <color theme="1" tint="0.34998626667073579"/>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style="hair">
        <color theme="1" tint="0.34998626667073579"/>
      </left>
      <right style="medium">
        <color theme="1" tint="0.34998626667073579"/>
      </right>
      <top style="hair">
        <color theme="1" tint="0.34998626667073579"/>
      </top>
      <bottom style="hair">
        <color theme="1" tint="0.34998626667073579"/>
      </bottom>
      <diagonal/>
    </border>
    <border>
      <left style="hair">
        <color theme="1" tint="0.34998626667073579"/>
      </left>
      <right style="hair">
        <color theme="1" tint="0.34998626667073579"/>
      </right>
      <top style="hair">
        <color theme="1" tint="0.34998626667073579"/>
      </top>
      <bottom style="medium">
        <color theme="1" tint="0.34998626667073579"/>
      </bottom>
      <diagonal/>
    </border>
    <border>
      <left style="hair">
        <color theme="1" tint="0.34998626667073579"/>
      </left>
      <right style="medium">
        <color theme="1" tint="0.34998626667073579"/>
      </right>
      <top style="hair">
        <color theme="1" tint="0.34998626667073579"/>
      </top>
      <bottom style="medium">
        <color theme="1" tint="0.34998626667073579"/>
      </bottom>
      <diagonal/>
    </border>
    <border>
      <left style="medium">
        <color theme="1" tint="0.34998626667073579"/>
      </left>
      <right style="hair">
        <color theme="1" tint="0.34998626667073579"/>
      </right>
      <top/>
      <bottom style="hair">
        <color theme="1" tint="0.34998626667073579"/>
      </bottom>
      <diagonal/>
    </border>
    <border>
      <left style="hair">
        <color theme="1" tint="0.34998626667073579"/>
      </left>
      <right style="hair">
        <color theme="1" tint="0.34998626667073579"/>
      </right>
      <top/>
      <bottom style="hair">
        <color theme="1" tint="0.34998626667073579"/>
      </bottom>
      <diagonal/>
    </border>
    <border>
      <left style="hair">
        <color theme="1" tint="0.34998626667073579"/>
      </left>
      <right style="medium">
        <color theme="1" tint="0.34998626667073579"/>
      </right>
      <top/>
      <bottom style="hair">
        <color theme="1" tint="0.34998626667073579"/>
      </bottom>
      <diagonal/>
    </border>
    <border>
      <left style="medium">
        <color theme="1" tint="0.34998626667073579"/>
      </left>
      <right style="hair">
        <color theme="1" tint="0.34998626667073579"/>
      </right>
      <top style="medium">
        <color theme="1" tint="0.34998626667073579"/>
      </top>
      <bottom/>
      <diagonal/>
    </border>
    <border>
      <left style="hair">
        <color theme="1" tint="0.34998626667073579"/>
      </left>
      <right style="hair">
        <color theme="1" tint="0.34998626667073579"/>
      </right>
      <top style="medium">
        <color theme="1" tint="0.34998626667073579"/>
      </top>
      <bottom/>
      <diagonal/>
    </border>
    <border>
      <left style="medium">
        <color theme="1" tint="0.34998626667073579"/>
      </left>
      <right style="hair">
        <color theme="1" tint="0.34998626667073579"/>
      </right>
      <top/>
      <bottom style="medium">
        <color theme="1" tint="0.34998626667073579"/>
      </bottom>
      <diagonal/>
    </border>
    <border>
      <left style="hair">
        <color theme="1" tint="0.34998626667073579"/>
      </left>
      <right style="hair">
        <color theme="1" tint="0.34998626667073579"/>
      </right>
      <top/>
      <bottom style="medium">
        <color theme="1" tint="0.34998626667073579"/>
      </bottom>
      <diagonal/>
    </border>
    <border>
      <left style="medium">
        <color theme="1" tint="0.34998626667073579"/>
      </left>
      <right style="hair">
        <color theme="1" tint="0.34998626667073579"/>
      </right>
      <top style="hair">
        <color theme="1" tint="0.34998626667073579"/>
      </top>
      <bottom/>
      <diagonal/>
    </border>
    <border>
      <left style="hair">
        <color theme="1" tint="0.34998626667073579"/>
      </left>
      <right style="hair">
        <color theme="1" tint="0.34998626667073579"/>
      </right>
      <top style="hair">
        <color theme="1" tint="0.34998626667073579"/>
      </top>
      <bottom/>
      <diagonal/>
    </border>
    <border>
      <left style="hair">
        <color theme="1" tint="0.34998626667073579"/>
      </left>
      <right style="medium">
        <color theme="1" tint="0.34998626667073579"/>
      </right>
      <top style="hair">
        <color theme="1" tint="0.34998626667073579"/>
      </top>
      <bottom/>
      <diagonal/>
    </border>
    <border>
      <left style="medium">
        <color theme="1" tint="0.34998626667073579"/>
      </left>
      <right style="hair">
        <color theme="1" tint="0.34998626667073579"/>
      </right>
      <top style="thin">
        <color theme="1" tint="0.34998626667073579"/>
      </top>
      <bottom style="hair">
        <color theme="1" tint="0.34998626667073579"/>
      </bottom>
      <diagonal/>
    </border>
    <border>
      <left style="hair">
        <color theme="1" tint="0.34998626667073579"/>
      </left>
      <right style="hair">
        <color theme="1" tint="0.34998626667073579"/>
      </right>
      <top style="thin">
        <color theme="1" tint="0.34998626667073579"/>
      </top>
      <bottom style="hair">
        <color theme="1" tint="0.34998626667073579"/>
      </bottom>
      <diagonal/>
    </border>
    <border>
      <left style="hair">
        <color theme="1" tint="0.34998626667073579"/>
      </left>
      <right style="medium">
        <color theme="1" tint="0.34998626667073579"/>
      </right>
      <top style="thin">
        <color theme="1" tint="0.34998626667073579"/>
      </top>
      <bottom style="hair">
        <color theme="1" tint="0.34998626667073579"/>
      </bottom>
      <diagonal/>
    </border>
    <border>
      <left style="medium">
        <color theme="1" tint="0.34998626667073579"/>
      </left>
      <right style="hair">
        <color theme="1" tint="0.34998626667073579"/>
      </right>
      <top style="hair">
        <color theme="1" tint="0.34998626667073579"/>
      </top>
      <bottom style="thin">
        <color theme="1" tint="0.34998626667073579"/>
      </bottom>
      <diagonal/>
    </border>
    <border>
      <left style="hair">
        <color theme="1" tint="0.34998626667073579"/>
      </left>
      <right style="hair">
        <color theme="1" tint="0.34998626667073579"/>
      </right>
      <top style="hair">
        <color theme="1" tint="0.34998626667073579"/>
      </top>
      <bottom style="thin">
        <color theme="1" tint="0.34998626667073579"/>
      </bottom>
      <diagonal/>
    </border>
    <border>
      <left style="hair">
        <color theme="1" tint="0.34998626667073579"/>
      </left>
      <right style="medium">
        <color theme="1" tint="0.34998626667073579"/>
      </right>
      <top style="hair">
        <color theme="1" tint="0.34998626667073579"/>
      </top>
      <bottom style="thin">
        <color theme="1" tint="0.34998626667073579"/>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thin">
        <color auto="1"/>
      </bottom>
      <diagonal/>
    </border>
    <border>
      <left/>
      <right/>
      <top style="thin">
        <color auto="1"/>
      </top>
      <bottom/>
      <diagonal/>
    </border>
    <border diagonalUp="1">
      <left style="thin">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bottom/>
      <diagonal style="thin">
        <color auto="1"/>
      </diagonal>
    </border>
    <border diagonalUp="1">
      <left style="thin">
        <color auto="1"/>
      </left>
      <right style="thin">
        <color auto="1"/>
      </right>
      <top/>
      <bottom style="thin">
        <color auto="1"/>
      </bottom>
      <diagonal style="thin">
        <color auto="1"/>
      </diagonal>
    </border>
    <border>
      <left style="medium">
        <color theme="1" tint="0.34998626667073579"/>
      </left>
      <right style="hair">
        <color theme="1" tint="0.34998626667073579"/>
      </right>
      <top/>
      <bottom/>
      <diagonal/>
    </border>
    <border>
      <left style="medium">
        <color theme="1" tint="0.34998626667073579"/>
      </left>
      <right style="hair">
        <color theme="1" tint="0.34998626667073579"/>
      </right>
      <top style="thin">
        <color theme="1" tint="0.34998626667073579"/>
      </top>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left style="thin">
        <color theme="1" tint="0.24994659260841701"/>
      </left>
      <right style="thin">
        <color theme="1" tint="0.24994659260841701"/>
      </right>
      <top style="thin">
        <color theme="1" tint="0.24994659260841701"/>
      </top>
      <bottom/>
      <diagonal/>
    </border>
    <border>
      <left style="thin">
        <color theme="1" tint="0.24994659260841701"/>
      </left>
      <right style="thin">
        <color theme="1" tint="0.24994659260841701"/>
      </right>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top style="thin">
        <color theme="1" tint="0.24994659260841701"/>
      </top>
      <bottom style="thin">
        <color theme="1" tint="0.24994659260841701"/>
      </bottom>
      <diagonal/>
    </border>
    <border>
      <left style="thin">
        <color theme="1" tint="0.24994659260841701"/>
      </left>
      <right/>
      <top/>
      <bottom style="hair">
        <color theme="1" tint="0.24994659260841701"/>
      </bottom>
      <diagonal/>
    </border>
    <border>
      <left/>
      <right/>
      <top/>
      <bottom style="hair">
        <color theme="1" tint="0.24994659260841701"/>
      </bottom>
      <diagonal/>
    </border>
    <border>
      <left style="thin">
        <color theme="1" tint="0.24994659260841701"/>
      </left>
      <right style="thin">
        <color theme="1" tint="0.24994659260841701"/>
      </right>
      <top/>
      <bottom style="hair">
        <color theme="1" tint="0.24994659260841701"/>
      </bottom>
      <diagonal/>
    </border>
    <border>
      <left style="thin">
        <color theme="1" tint="0.24994659260841701"/>
      </left>
      <right/>
      <top style="hair">
        <color theme="1" tint="0.24994659260841701"/>
      </top>
      <bottom/>
      <diagonal/>
    </border>
    <border>
      <left/>
      <right/>
      <top style="hair">
        <color theme="1" tint="0.24994659260841701"/>
      </top>
      <bottom/>
      <diagonal/>
    </border>
    <border>
      <left style="thin">
        <color theme="1" tint="0.24994659260841701"/>
      </left>
      <right style="thin">
        <color theme="1" tint="0.24994659260841701"/>
      </right>
      <top style="hair">
        <color theme="1" tint="0.24994659260841701"/>
      </top>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s>
  <cellStyleXfs count="2">
    <xf numFmtId="0" fontId="0" fillId="0" borderId="0"/>
    <xf numFmtId="0" fontId="7" fillId="0" borderId="0" applyNumberFormat="0" applyFill="0" applyBorder="0" applyAlignment="0" applyProtection="0"/>
  </cellStyleXfs>
  <cellXfs count="413">
    <xf numFmtId="0" fontId="0" fillId="0" borderId="0" xfId="0"/>
    <xf numFmtId="0" fontId="1" fillId="0" borderId="0" xfId="0" applyFont="1"/>
    <xf numFmtId="0" fontId="3" fillId="0" borderId="0" xfId="0" applyFont="1" applyAlignment="1">
      <alignment vertical="center"/>
    </xf>
    <xf numFmtId="0" fontId="3" fillId="0" borderId="0" xfId="0" applyFont="1" applyAlignment="1">
      <alignment horizontal="right" vertical="center"/>
    </xf>
    <xf numFmtId="0" fontId="5" fillId="0" borderId="0" xfId="0" applyFont="1" applyAlignment="1">
      <alignment horizontal="centerContinuous" vertical="center"/>
    </xf>
    <xf numFmtId="0" fontId="3" fillId="0" borderId="0" xfId="0" applyFont="1" applyAlignment="1">
      <alignment horizontal="centerContinuous" vertical="center"/>
    </xf>
    <xf numFmtId="0" fontId="6" fillId="0" borderId="0" xfId="0" applyFont="1" applyAlignment="1">
      <alignment vertical="center"/>
    </xf>
    <xf numFmtId="0" fontId="9" fillId="0" borderId="0" xfId="0" applyFont="1" applyAlignment="1">
      <alignment vertical="center"/>
    </xf>
    <xf numFmtId="0" fontId="1" fillId="0" borderId="0" xfId="0" applyFont="1" applyAlignment="1">
      <alignment horizontal="left" indent="1"/>
    </xf>
    <xf numFmtId="0" fontId="1" fillId="0" borderId="0" xfId="0" applyFont="1" applyAlignment="1">
      <alignment horizontal="left" indent="2"/>
    </xf>
    <xf numFmtId="0" fontId="5" fillId="0" borderId="0" xfId="0" applyFont="1"/>
    <xf numFmtId="0" fontId="10" fillId="0" borderId="0" xfId="0" applyFont="1"/>
    <xf numFmtId="0" fontId="1" fillId="0" borderId="16" xfId="0" applyFont="1" applyBorder="1" applyAlignment="1">
      <alignment horizontal="center"/>
    </xf>
    <xf numFmtId="0" fontId="1" fillId="0" borderId="17" xfId="0" applyFont="1" applyBorder="1" applyAlignment="1">
      <alignment horizontal="center"/>
    </xf>
    <xf numFmtId="0" fontId="1" fillId="0" borderId="16" xfId="0" applyFont="1" applyBorder="1" applyAlignment="1">
      <alignment horizontal="left" indent="1"/>
    </xf>
    <xf numFmtId="0" fontId="10" fillId="0" borderId="16" xfId="0" applyFont="1" applyBorder="1"/>
    <xf numFmtId="0" fontId="8" fillId="0" borderId="16" xfId="1" applyFont="1" applyBorder="1" applyAlignment="1">
      <alignment horizontal="left" indent="2"/>
    </xf>
    <xf numFmtId="0" fontId="10" fillId="0" borderId="16" xfId="0" applyFont="1" applyBorder="1" applyAlignment="1">
      <alignment wrapText="1"/>
    </xf>
    <xf numFmtId="0" fontId="1" fillId="0" borderId="21" xfId="0" applyFont="1" applyBorder="1" applyAlignment="1">
      <alignment horizontal="left" indent="1"/>
    </xf>
    <xf numFmtId="0" fontId="10" fillId="0" borderId="21" xfId="0" applyFont="1" applyBorder="1"/>
    <xf numFmtId="0" fontId="8" fillId="0" borderId="21" xfId="1" applyFont="1" applyBorder="1" applyAlignment="1">
      <alignment horizontal="left" indent="2"/>
    </xf>
    <xf numFmtId="0" fontId="1" fillId="0" borderId="21" xfId="0" applyFont="1" applyBorder="1" applyAlignment="1">
      <alignment horizontal="center"/>
    </xf>
    <xf numFmtId="0" fontId="1" fillId="0" borderId="22" xfId="0" applyFont="1" applyBorder="1" applyAlignment="1">
      <alignment horizontal="center"/>
    </xf>
    <xf numFmtId="0" fontId="1" fillId="0" borderId="23" xfId="0" applyFont="1" applyBorder="1" applyAlignment="1">
      <alignment horizontal="center"/>
    </xf>
    <xf numFmtId="0" fontId="1" fillId="0" borderId="24" xfId="0" applyFont="1" applyBorder="1" applyAlignment="1">
      <alignment horizontal="center"/>
    </xf>
    <xf numFmtId="0" fontId="1" fillId="0" borderId="25" xfId="0" applyFont="1" applyBorder="1" applyAlignment="1">
      <alignment horizontal="center"/>
    </xf>
    <xf numFmtId="0" fontId="1" fillId="0" borderId="26" xfId="0" applyFont="1" applyBorder="1" applyAlignment="1">
      <alignment horizontal="center"/>
    </xf>
    <xf numFmtId="0" fontId="1" fillId="0" borderId="28" xfId="0" applyFont="1" applyBorder="1" applyAlignment="1">
      <alignment horizontal="left" indent="1"/>
    </xf>
    <xf numFmtId="0" fontId="10" fillId="0" borderId="28" xfId="0" applyFont="1" applyBorder="1"/>
    <xf numFmtId="0" fontId="8" fillId="0" borderId="28" xfId="1" applyFont="1" applyBorder="1" applyAlignment="1">
      <alignment horizontal="left" indent="2"/>
    </xf>
    <xf numFmtId="0" fontId="1" fillId="0" borderId="28" xfId="0" applyFont="1" applyBorder="1" applyAlignment="1">
      <alignment horizontal="center"/>
    </xf>
    <xf numFmtId="0" fontId="1" fillId="0" borderId="29" xfId="0" applyFont="1" applyBorder="1" applyAlignment="1">
      <alignment horizontal="center"/>
    </xf>
    <xf numFmtId="0" fontId="1" fillId="0" borderId="31" xfId="0" applyFont="1" applyBorder="1" applyAlignment="1">
      <alignment horizontal="left" indent="1"/>
    </xf>
    <xf numFmtId="0" fontId="10" fillId="0" borderId="31" xfId="0" applyFont="1" applyBorder="1"/>
    <xf numFmtId="0" fontId="8" fillId="0" borderId="31" xfId="1" applyFont="1" applyBorder="1" applyAlignment="1">
      <alignment horizontal="left" indent="2"/>
    </xf>
    <xf numFmtId="0" fontId="1" fillId="0" borderId="31" xfId="0" applyFont="1" applyBorder="1" applyAlignment="1">
      <alignment horizontal="center"/>
    </xf>
    <xf numFmtId="0" fontId="1" fillId="0" borderId="32" xfId="0" applyFont="1" applyBorder="1" applyAlignment="1">
      <alignment horizontal="center"/>
    </xf>
    <xf numFmtId="0" fontId="1" fillId="0" borderId="34" xfId="0" applyFont="1" applyBorder="1" applyAlignment="1">
      <alignment horizontal="left" indent="1"/>
    </xf>
    <xf numFmtId="0" fontId="10" fillId="0" borderId="34" xfId="0" applyFont="1" applyBorder="1"/>
    <xf numFmtId="0" fontId="8" fillId="0" borderId="34" xfId="1" applyFont="1" applyBorder="1" applyAlignment="1">
      <alignment horizontal="left" indent="2"/>
    </xf>
    <xf numFmtId="0" fontId="1" fillId="0" borderId="34" xfId="0" applyFont="1" applyBorder="1" applyAlignment="1">
      <alignment horizontal="center"/>
    </xf>
    <xf numFmtId="0" fontId="1" fillId="0" borderId="35" xfId="0" applyFont="1" applyBorder="1" applyAlignment="1">
      <alignment horizontal="center"/>
    </xf>
    <xf numFmtId="0" fontId="6" fillId="0" borderId="0" xfId="0" applyFont="1" applyAlignment="1" applyProtection="1">
      <alignment vertical="center"/>
    </xf>
    <xf numFmtId="0" fontId="6" fillId="0" borderId="0" xfId="0" applyFont="1" applyAlignment="1" applyProtection="1">
      <alignment horizontal="right" vertical="center"/>
    </xf>
    <xf numFmtId="0" fontId="3" fillId="0" borderId="0" xfId="0" applyFont="1" applyAlignment="1" applyProtection="1">
      <alignment vertical="center"/>
    </xf>
    <xf numFmtId="0" fontId="5" fillId="0" borderId="0" xfId="0" applyFont="1" applyAlignment="1" applyProtection="1">
      <alignment horizontal="centerContinuous" vertical="center"/>
    </xf>
    <xf numFmtId="0" fontId="3" fillId="0" borderId="0" xfId="0" applyFont="1" applyAlignment="1" applyProtection="1">
      <alignment horizontal="centerContinuous" vertical="center"/>
    </xf>
    <xf numFmtId="0" fontId="3" fillId="0" borderId="0" xfId="0" applyFont="1" applyAlignment="1" applyProtection="1">
      <alignment vertical="top" wrapText="1"/>
    </xf>
    <xf numFmtId="0" fontId="3" fillId="0" borderId="0" xfId="0" applyFont="1" applyAlignment="1" applyProtection="1">
      <alignment horizontal="left" vertical="center" indent="3"/>
    </xf>
    <xf numFmtId="0" fontId="3" fillId="0" borderId="0" xfId="0" applyFont="1" applyAlignment="1" applyProtection="1">
      <alignment horizontal="right" vertical="center"/>
    </xf>
    <xf numFmtId="0" fontId="3" fillId="0" borderId="0" xfId="0" applyFont="1" applyAlignment="1" applyProtection="1">
      <alignment horizontal="left" vertical="center" indent="7"/>
    </xf>
    <xf numFmtId="0" fontId="6" fillId="0" borderId="7" xfId="0" applyFont="1" applyBorder="1" applyAlignment="1" applyProtection="1">
      <alignment horizontal="center" vertical="center" shrinkToFit="1"/>
    </xf>
    <xf numFmtId="179" fontId="6" fillId="0" borderId="7" xfId="0" applyNumberFormat="1" applyFont="1" applyBorder="1" applyAlignment="1" applyProtection="1">
      <alignment horizontal="right" vertical="center" indent="1"/>
    </xf>
    <xf numFmtId="0" fontId="6" fillId="0" borderId="2" xfId="0" applyFont="1" applyBorder="1" applyAlignment="1" applyProtection="1">
      <alignment horizontal="distributed" vertical="center" indent="1"/>
    </xf>
    <xf numFmtId="0" fontId="6" fillId="0" borderId="2" xfId="0" applyFont="1" applyBorder="1" applyAlignment="1" applyProtection="1">
      <alignment horizontal="centerContinuous" vertical="center"/>
    </xf>
    <xf numFmtId="0" fontId="6" fillId="0" borderId="3" xfId="0" applyFont="1" applyBorder="1" applyAlignment="1" applyProtection="1">
      <alignment horizontal="centerContinuous" vertical="center"/>
    </xf>
    <xf numFmtId="176" fontId="3" fillId="0" borderId="0" xfId="0" applyNumberFormat="1" applyFont="1" applyFill="1" applyAlignment="1" applyProtection="1">
      <alignment vertical="center"/>
    </xf>
    <xf numFmtId="0" fontId="6" fillId="0" borderId="7" xfId="0" applyFont="1" applyBorder="1" applyAlignment="1" applyProtection="1">
      <alignment horizontal="left" vertical="center" wrapText="1"/>
    </xf>
    <xf numFmtId="0" fontId="3" fillId="0" borderId="0" xfId="0" applyFont="1" applyFill="1" applyAlignment="1" applyProtection="1">
      <alignment vertical="center"/>
    </xf>
    <xf numFmtId="0" fontId="3" fillId="0" borderId="7" xfId="0" applyFont="1" applyBorder="1" applyAlignment="1" applyProtection="1">
      <alignment horizontal="distributed" vertical="center" indent="2"/>
    </xf>
    <xf numFmtId="0" fontId="3" fillId="0" borderId="39" xfId="0" applyFont="1" applyBorder="1" applyAlignment="1" applyProtection="1">
      <alignment horizontal="distributed" vertical="center" indent="2"/>
    </xf>
    <xf numFmtId="0" fontId="3" fillId="0" borderId="40" xfId="0" applyFont="1" applyBorder="1" applyAlignment="1" applyProtection="1">
      <alignment horizontal="distributed" vertical="center" indent="2"/>
    </xf>
    <xf numFmtId="0" fontId="6" fillId="0" borderId="0" xfId="0" applyFont="1" applyAlignment="1">
      <alignment horizontal="centerContinuous" vertical="center"/>
    </xf>
    <xf numFmtId="0" fontId="6" fillId="0" borderId="7" xfId="0" applyFont="1" applyBorder="1" applyAlignment="1">
      <alignment horizontal="centerContinuous" vertical="center"/>
    </xf>
    <xf numFmtId="0" fontId="6" fillId="0" borderId="11" xfId="0" applyFont="1" applyFill="1" applyBorder="1" applyAlignment="1">
      <alignment vertical="center"/>
    </xf>
    <xf numFmtId="186" fontId="6" fillId="0" borderId="7" xfId="0" applyNumberFormat="1" applyFont="1" applyBorder="1" applyAlignment="1" applyProtection="1">
      <alignment horizontal="right" vertical="center" indent="1"/>
    </xf>
    <xf numFmtId="0" fontId="6" fillId="0" borderId="7" xfId="0" applyFont="1" applyBorder="1" applyAlignment="1" applyProtection="1">
      <alignment horizontal="distributed" vertical="center" wrapText="1" indent="5"/>
    </xf>
    <xf numFmtId="0" fontId="6" fillId="0" borderId="7" xfId="0" applyFont="1" applyBorder="1" applyAlignment="1" applyProtection="1">
      <alignment horizontal="distributed" vertical="center" wrapText="1" indent="7"/>
    </xf>
    <xf numFmtId="0" fontId="6" fillId="0" borderId="11" xfId="0" applyFont="1" applyBorder="1" applyAlignment="1" applyProtection="1">
      <alignment horizontal="right" vertical="center"/>
    </xf>
    <xf numFmtId="0" fontId="6" fillId="0" borderId="7" xfId="0" applyFont="1" applyBorder="1" applyAlignment="1" applyProtection="1">
      <alignment horizontal="center" vertical="center"/>
    </xf>
    <xf numFmtId="0" fontId="6" fillId="0" borderId="4" xfId="0" applyFont="1" applyFill="1" applyBorder="1" applyAlignment="1">
      <alignment horizontal="right" vertical="top"/>
    </xf>
    <xf numFmtId="183" fontId="6" fillId="0" borderId="5" xfId="0" applyNumberFormat="1" applyFont="1" applyFill="1" applyBorder="1" applyAlignment="1">
      <alignment vertical="center"/>
    </xf>
    <xf numFmtId="0" fontId="6" fillId="0" borderId="11" xfId="0" applyFont="1" applyFill="1" applyBorder="1" applyAlignment="1">
      <alignment horizontal="distributed" vertical="center" indent="1"/>
    </xf>
    <xf numFmtId="0" fontId="6" fillId="0" borderId="4" xfId="0" applyFont="1" applyFill="1" applyBorder="1" applyAlignment="1">
      <alignment horizontal="distributed" vertical="center" indent="1"/>
    </xf>
    <xf numFmtId="0" fontId="13" fillId="0" borderId="8" xfId="0" applyFont="1" applyFill="1" applyBorder="1" applyAlignment="1">
      <alignment horizontal="center" vertical="center"/>
    </xf>
    <xf numFmtId="0" fontId="13" fillId="0" borderId="5" xfId="0" applyFont="1" applyFill="1" applyBorder="1" applyAlignment="1">
      <alignment horizontal="center" vertical="center"/>
    </xf>
    <xf numFmtId="183" fontId="6" fillId="0" borderId="8" xfId="0" applyNumberFormat="1" applyFont="1" applyFill="1" applyBorder="1" applyAlignment="1">
      <alignment vertical="center"/>
    </xf>
    <xf numFmtId="0" fontId="13" fillId="0" borderId="8" xfId="0" applyFont="1" applyFill="1" applyBorder="1" applyAlignment="1">
      <alignment horizontal="center" vertical="center" shrinkToFit="1"/>
    </xf>
    <xf numFmtId="0" fontId="13" fillId="0" borderId="5" xfId="0" applyFont="1" applyFill="1" applyBorder="1" applyAlignment="1">
      <alignment horizontal="center" vertical="center" shrinkToFit="1"/>
    </xf>
    <xf numFmtId="0" fontId="6" fillId="0" borderId="4" xfId="0" applyFont="1" applyFill="1" applyBorder="1" applyAlignment="1">
      <alignment horizontal="center" vertical="center"/>
    </xf>
    <xf numFmtId="0" fontId="6" fillId="0" borderId="11"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 fillId="0" borderId="18" xfId="0" applyFont="1" applyBorder="1" applyAlignment="1">
      <alignment horizontal="left" indent="1"/>
    </xf>
    <xf numFmtId="0" fontId="10" fillId="0" borderId="18" xfId="0" applyFont="1" applyBorder="1"/>
    <xf numFmtId="0" fontId="8" fillId="0" borderId="18" xfId="1" applyFont="1" applyBorder="1" applyAlignment="1">
      <alignment horizontal="left" indent="2"/>
    </xf>
    <xf numFmtId="0" fontId="1" fillId="0" borderId="18" xfId="0" applyFont="1" applyBorder="1" applyAlignment="1">
      <alignment horizontal="center"/>
    </xf>
    <xf numFmtId="0" fontId="1" fillId="0" borderId="19" xfId="0" applyFont="1" applyBorder="1" applyAlignment="1">
      <alignment horizontal="center"/>
    </xf>
    <xf numFmtId="0" fontId="16" fillId="0" borderId="13" xfId="0" applyFont="1" applyBorder="1" applyAlignment="1">
      <alignment horizontal="centerContinuous"/>
    </xf>
    <xf numFmtId="0" fontId="16" fillId="0" borderId="14" xfId="0" applyFont="1" applyBorder="1" applyAlignment="1">
      <alignment horizontal="centerContinuous"/>
    </xf>
    <xf numFmtId="0" fontId="16" fillId="0" borderId="18" xfId="0" applyFont="1" applyBorder="1" applyAlignment="1">
      <alignment horizontal="center" shrinkToFit="1"/>
    </xf>
    <xf numFmtId="0" fontId="16" fillId="0" borderId="19" xfId="0" applyFont="1" applyBorder="1" applyAlignment="1">
      <alignment horizontal="center" shrinkToFit="1"/>
    </xf>
    <xf numFmtId="176" fontId="3" fillId="2" borderId="0" xfId="0" applyNumberFormat="1" applyFont="1" applyFill="1" applyAlignment="1" applyProtection="1">
      <alignment horizontal="left" vertical="center" indent="3"/>
      <protection locked="0"/>
    </xf>
    <xf numFmtId="0" fontId="3" fillId="0" borderId="0" xfId="0" applyFont="1" applyAlignment="1" applyProtection="1">
      <alignment vertical="center" wrapText="1"/>
    </xf>
    <xf numFmtId="176" fontId="3" fillId="2" borderId="0" xfId="0" applyNumberFormat="1" applyFont="1" applyFill="1" applyAlignment="1" applyProtection="1">
      <alignment horizontal="left" vertical="center" indent="3"/>
    </xf>
    <xf numFmtId="0" fontId="6" fillId="0" borderId="3" xfId="0" applyFont="1" applyBorder="1" applyAlignment="1" applyProtection="1">
      <alignment vertical="center"/>
    </xf>
    <xf numFmtId="0" fontId="6" fillId="0" borderId="7" xfId="0" applyFont="1" applyBorder="1" applyAlignment="1" applyProtection="1">
      <alignment vertical="center" wrapText="1"/>
    </xf>
    <xf numFmtId="0" fontId="6" fillId="0" borderId="7" xfId="0" applyFont="1" applyBorder="1" applyAlignment="1" applyProtection="1">
      <alignment horizontal="center" vertical="center"/>
    </xf>
    <xf numFmtId="0" fontId="6" fillId="0" borderId="2" xfId="0" applyFont="1" applyBorder="1" applyAlignment="1" applyProtection="1">
      <alignment vertical="center" wrapText="1"/>
    </xf>
    <xf numFmtId="0" fontId="6" fillId="0" borderId="7" xfId="0" applyFont="1" applyBorder="1" applyAlignment="1" applyProtection="1">
      <alignment horizontal="center" vertical="center" wrapText="1"/>
    </xf>
    <xf numFmtId="0" fontId="6" fillId="0" borderId="4" xfId="0" applyFont="1" applyBorder="1" applyAlignment="1" applyProtection="1">
      <alignment vertical="center"/>
    </xf>
    <xf numFmtId="0" fontId="9" fillId="0" borderId="0" xfId="0" applyFont="1" applyAlignment="1" applyProtection="1">
      <alignment vertical="center"/>
    </xf>
    <xf numFmtId="0" fontId="3" fillId="0" borderId="0" xfId="0" applyFont="1" applyAlignment="1" applyProtection="1">
      <alignment horizontal="right" vertical="center" indent="2"/>
    </xf>
    <xf numFmtId="0" fontId="6" fillId="0" borderId="2" xfId="0" applyFont="1" applyBorder="1" applyAlignment="1" applyProtection="1">
      <alignment horizontal="center" vertical="center"/>
    </xf>
    <xf numFmtId="0" fontId="6" fillId="0" borderId="11" xfId="0" applyFont="1" applyBorder="1" applyAlignment="1" applyProtection="1">
      <alignment horizontal="center" vertical="center"/>
    </xf>
    <xf numFmtId="0" fontId="6" fillId="0" borderId="8" xfId="0" applyFont="1" applyBorder="1" applyAlignment="1" applyProtection="1">
      <alignment horizontal="center" vertical="center"/>
    </xf>
    <xf numFmtId="0" fontId="13" fillId="0" borderId="11" xfId="0" applyFont="1" applyBorder="1" applyAlignment="1" applyProtection="1">
      <alignment horizontal="right" vertical="center" wrapText="1"/>
    </xf>
    <xf numFmtId="0" fontId="13" fillId="0" borderId="8" xfId="0" applyFont="1" applyBorder="1" applyAlignment="1" applyProtection="1">
      <alignment horizontal="left" vertical="center"/>
    </xf>
    <xf numFmtId="0" fontId="18" fillId="0" borderId="0" xfId="0" applyFont="1" applyAlignment="1" applyProtection="1">
      <alignment vertical="center"/>
    </xf>
    <xf numFmtId="179" fontId="6" fillId="2" borderId="7" xfId="0" applyNumberFormat="1" applyFont="1" applyFill="1" applyBorder="1" applyAlignment="1" applyProtection="1">
      <alignment horizontal="right" vertical="center" indent="1"/>
      <protection locked="0"/>
    </xf>
    <xf numFmtId="0" fontId="6" fillId="2" borderId="7" xfId="0" applyFont="1" applyFill="1" applyBorder="1" applyAlignment="1" applyProtection="1">
      <alignment vertical="center"/>
      <protection locked="0"/>
    </xf>
    <xf numFmtId="0" fontId="6" fillId="2" borderId="2" xfId="0" quotePrefix="1" applyFont="1" applyFill="1" applyBorder="1" applyAlignment="1" applyProtection="1">
      <alignment horizontal="center" vertical="center"/>
      <protection locked="0"/>
    </xf>
    <xf numFmtId="176" fontId="6" fillId="2" borderId="7" xfId="0" applyNumberFormat="1" applyFont="1" applyFill="1" applyBorder="1" applyAlignment="1" applyProtection="1">
      <alignment horizontal="center" vertical="center" shrinkToFit="1"/>
      <protection locked="0"/>
    </xf>
    <xf numFmtId="0" fontId="6" fillId="2" borderId="7" xfId="0" applyFont="1" applyFill="1" applyBorder="1" applyAlignment="1" applyProtection="1">
      <alignment vertical="center" shrinkToFit="1"/>
      <protection locked="0"/>
    </xf>
    <xf numFmtId="180" fontId="6" fillId="2" borderId="7" xfId="0" applyNumberFormat="1" applyFont="1" applyFill="1" applyBorder="1" applyAlignment="1" applyProtection="1">
      <alignment horizontal="right" vertical="center" indent="1"/>
      <protection locked="0"/>
    </xf>
    <xf numFmtId="0" fontId="3" fillId="0" borderId="0" xfId="0" applyFont="1" applyAlignment="1" applyProtection="1">
      <alignment horizontal="right" vertical="center" indent="1"/>
    </xf>
    <xf numFmtId="0" fontId="6" fillId="2" borderId="11" xfId="0" applyFont="1" applyFill="1" applyBorder="1" applyAlignment="1" applyProtection="1">
      <alignment vertical="center" wrapText="1"/>
      <protection locked="0"/>
    </xf>
    <xf numFmtId="0" fontId="6" fillId="2" borderId="12" xfId="0" applyFont="1" applyFill="1" applyBorder="1" applyAlignment="1" applyProtection="1">
      <alignment vertical="center" wrapText="1"/>
      <protection locked="0"/>
    </xf>
    <xf numFmtId="0" fontId="6" fillId="2" borderId="8" xfId="0" applyFont="1" applyFill="1" applyBorder="1" applyAlignment="1" applyProtection="1">
      <alignment vertical="center" wrapText="1"/>
      <protection locked="0"/>
    </xf>
    <xf numFmtId="0" fontId="3" fillId="0" borderId="0" xfId="0" applyFont="1" applyFill="1" applyAlignment="1" applyProtection="1">
      <alignment vertical="center"/>
      <protection locked="0"/>
    </xf>
    <xf numFmtId="0" fontId="3" fillId="0" borderId="0" xfId="0" applyFont="1" applyAlignment="1" applyProtection="1">
      <alignment horizontal="left" vertical="center" indent="1"/>
    </xf>
    <xf numFmtId="0" fontId="3" fillId="2" borderId="7" xfId="0" applyFont="1" applyFill="1" applyBorder="1" applyAlignment="1" applyProtection="1">
      <alignment horizontal="center" vertical="center"/>
      <protection locked="0"/>
    </xf>
    <xf numFmtId="190" fontId="3" fillId="2" borderId="7" xfId="0" applyNumberFormat="1" applyFont="1" applyFill="1" applyBorder="1" applyAlignment="1" applyProtection="1">
      <alignment horizontal="center" vertical="center"/>
      <protection locked="0"/>
    </xf>
    <xf numFmtId="0" fontId="6" fillId="2" borderId="11" xfId="0" applyFont="1" applyFill="1" applyBorder="1" applyAlignment="1" applyProtection="1">
      <alignment vertical="center"/>
      <protection locked="0"/>
    </xf>
    <xf numFmtId="0" fontId="6" fillId="2" borderId="8" xfId="0" applyFont="1" applyFill="1" applyBorder="1" applyAlignment="1" applyProtection="1">
      <alignment vertical="center"/>
      <protection locked="0"/>
    </xf>
    <xf numFmtId="3" fontId="6" fillId="2" borderId="6" xfId="0" applyNumberFormat="1" applyFont="1" applyFill="1" applyBorder="1" applyAlignment="1" applyProtection="1">
      <alignment vertical="center"/>
      <protection locked="0"/>
    </xf>
    <xf numFmtId="0" fontId="6" fillId="2" borderId="6" xfId="0" applyFont="1" applyFill="1" applyBorder="1" applyAlignment="1" applyProtection="1">
      <alignment vertical="center"/>
      <protection locked="0"/>
    </xf>
    <xf numFmtId="0" fontId="6" fillId="0" borderId="0" xfId="0" applyFont="1" applyAlignment="1" applyProtection="1">
      <alignment horizontal="centerContinuous" vertical="center"/>
    </xf>
    <xf numFmtId="0" fontId="6" fillId="0" borderId="7" xfId="0" applyFont="1" applyBorder="1" applyAlignment="1" applyProtection="1">
      <alignment horizontal="centerContinuous" vertical="center"/>
    </xf>
    <xf numFmtId="0" fontId="6" fillId="0" borderId="41" xfId="0" applyFont="1" applyBorder="1" applyAlignment="1" applyProtection="1">
      <alignment horizontal="right" vertical="top"/>
    </xf>
    <xf numFmtId="0" fontId="6" fillId="0" borderId="41" xfId="0" applyFont="1" applyBorder="1" applyAlignment="1" applyProtection="1">
      <alignment vertical="top"/>
    </xf>
    <xf numFmtId="0" fontId="6" fillId="0" borderId="9" xfId="0" applyFont="1" applyBorder="1" applyAlignment="1" applyProtection="1">
      <alignment horizontal="right" vertical="top"/>
    </xf>
    <xf numFmtId="0" fontId="6" fillId="0" borderId="4" xfId="0" applyFont="1" applyBorder="1" applyAlignment="1" applyProtection="1">
      <alignment horizontal="right" vertical="top"/>
    </xf>
    <xf numFmtId="0" fontId="6" fillId="0" borderId="11" xfId="0" applyFont="1" applyBorder="1" applyAlignment="1" applyProtection="1">
      <alignment horizontal="right" vertical="top"/>
    </xf>
    <xf numFmtId="0" fontId="6" fillId="0" borderId="11" xfId="0" applyFont="1" applyBorder="1" applyAlignment="1" applyProtection="1">
      <alignment vertical="center"/>
    </xf>
    <xf numFmtId="0" fontId="6" fillId="0" borderId="5" xfId="0" applyFont="1" applyBorder="1" applyAlignment="1" applyProtection="1">
      <alignment horizontal="right" vertical="center"/>
    </xf>
    <xf numFmtId="0" fontId="6" fillId="0" borderId="6" xfId="0" applyFont="1" applyBorder="1" applyAlignment="1" applyProtection="1">
      <alignment horizontal="left" vertical="center"/>
    </xf>
    <xf numFmtId="0" fontId="6" fillId="0" borderId="6" xfId="0" applyFont="1" applyBorder="1" applyAlignment="1" applyProtection="1">
      <alignment horizontal="center" vertical="center"/>
    </xf>
    <xf numFmtId="0" fontId="6" fillId="0" borderId="6" xfId="0" applyFont="1" applyBorder="1" applyAlignment="1" applyProtection="1">
      <alignment horizontal="right" vertical="center"/>
    </xf>
    <xf numFmtId="3" fontId="6" fillId="0" borderId="10" xfId="0" applyNumberFormat="1" applyFont="1" applyBorder="1" applyAlignment="1" applyProtection="1">
      <alignment vertical="center"/>
    </xf>
    <xf numFmtId="3" fontId="6" fillId="0" borderId="5" xfId="0" applyNumberFormat="1" applyFont="1" applyBorder="1" applyAlignment="1" applyProtection="1">
      <alignment vertical="center"/>
    </xf>
    <xf numFmtId="0" fontId="6" fillId="0" borderId="6" xfId="0" applyFont="1" applyBorder="1" applyAlignment="1" applyProtection="1">
      <alignment vertical="center"/>
    </xf>
    <xf numFmtId="181" fontId="6" fillId="0" borderId="8" xfId="0" applyNumberFormat="1" applyFont="1" applyBorder="1" applyAlignment="1" applyProtection="1">
      <alignment vertical="center"/>
    </xf>
    <xf numFmtId="0" fontId="6" fillId="0" borderId="8" xfId="0" applyFont="1" applyBorder="1" applyAlignment="1" applyProtection="1">
      <alignment vertical="center"/>
    </xf>
    <xf numFmtId="3" fontId="6" fillId="2" borderId="6" xfId="0" applyNumberFormat="1" applyFont="1" applyFill="1" applyBorder="1" applyAlignment="1" applyProtection="1">
      <alignment vertical="center" shrinkToFit="1"/>
      <protection locked="0"/>
    </xf>
    <xf numFmtId="182" fontId="6" fillId="2" borderId="6" xfId="0" applyNumberFormat="1" applyFont="1" applyFill="1" applyBorder="1" applyAlignment="1" applyProtection="1">
      <alignment vertical="center" shrinkToFit="1"/>
      <protection locked="0"/>
    </xf>
    <xf numFmtId="0" fontId="6" fillId="0" borderId="11" xfId="0" applyFont="1" applyFill="1" applyBorder="1" applyAlignment="1" applyProtection="1">
      <alignment vertical="center"/>
      <protection locked="0"/>
    </xf>
    <xf numFmtId="181" fontId="6" fillId="2" borderId="8" xfId="0" applyNumberFormat="1" applyFont="1" applyFill="1" applyBorder="1" applyAlignment="1" applyProtection="1">
      <alignment vertical="center"/>
      <protection locked="0"/>
    </xf>
    <xf numFmtId="0" fontId="6" fillId="0" borderId="7" xfId="0" applyFont="1" applyBorder="1" applyAlignment="1" applyProtection="1">
      <alignment horizontal="centerContinuous" vertical="center" wrapText="1"/>
    </xf>
    <xf numFmtId="0" fontId="6" fillId="0" borderId="11" xfId="0" applyFont="1" applyFill="1" applyBorder="1" applyAlignment="1" applyProtection="1">
      <alignment vertical="center"/>
    </xf>
    <xf numFmtId="181" fontId="6" fillId="0" borderId="8" xfId="0" applyNumberFormat="1" applyFont="1" applyFill="1" applyBorder="1" applyAlignment="1" applyProtection="1">
      <alignment vertical="center"/>
    </xf>
    <xf numFmtId="3" fontId="6" fillId="0" borderId="10" xfId="0" applyNumberFormat="1" applyFont="1" applyFill="1" applyBorder="1" applyAlignment="1" applyProtection="1">
      <alignment vertical="center" shrinkToFit="1"/>
    </xf>
    <xf numFmtId="183" fontId="6" fillId="2" borderId="5" xfId="0" applyNumberFormat="1" applyFont="1" applyFill="1" applyBorder="1" applyAlignment="1" applyProtection="1">
      <alignment horizontal="right" vertical="center"/>
      <protection locked="0"/>
    </xf>
    <xf numFmtId="183" fontId="6" fillId="0" borderId="5" xfId="0" applyNumberFormat="1" applyFont="1" applyBorder="1" applyAlignment="1" applyProtection="1">
      <alignment vertical="center"/>
    </xf>
    <xf numFmtId="0" fontId="6" fillId="0" borderId="7" xfId="0" applyFont="1" applyFill="1" applyBorder="1" applyAlignment="1" applyProtection="1">
      <alignment vertical="center"/>
    </xf>
    <xf numFmtId="0" fontId="6" fillId="0" borderId="11" xfId="0" applyFont="1" applyFill="1" applyBorder="1" applyAlignment="1" applyProtection="1">
      <alignment vertical="center" wrapText="1"/>
      <protection locked="0"/>
    </xf>
    <xf numFmtId="0" fontId="6" fillId="0" borderId="7" xfId="0" applyFont="1" applyFill="1" applyBorder="1" applyAlignment="1" applyProtection="1">
      <alignment vertical="center"/>
      <protection locked="0"/>
    </xf>
    <xf numFmtId="0" fontId="6" fillId="0" borderId="7" xfId="0" applyFont="1" applyFill="1" applyBorder="1" applyAlignment="1" applyProtection="1">
      <alignment vertical="center" wrapText="1"/>
      <protection locked="0"/>
    </xf>
    <xf numFmtId="185" fontId="6" fillId="2" borderId="11" xfId="0" applyNumberFormat="1" applyFont="1" applyFill="1" applyBorder="1" applyAlignment="1" applyProtection="1">
      <alignment vertical="center" shrinkToFit="1"/>
      <protection locked="0"/>
    </xf>
    <xf numFmtId="184" fontId="6" fillId="2" borderId="11" xfId="0" applyNumberFormat="1" applyFont="1" applyFill="1" applyBorder="1" applyAlignment="1" applyProtection="1">
      <alignment vertical="center" shrinkToFit="1"/>
      <protection locked="0"/>
    </xf>
    <xf numFmtId="185" fontId="6" fillId="2" borderId="7" xfId="0" applyNumberFormat="1" applyFont="1" applyFill="1" applyBorder="1" applyAlignment="1" applyProtection="1">
      <alignment vertical="center" shrinkToFit="1"/>
      <protection locked="0"/>
    </xf>
    <xf numFmtId="184" fontId="6" fillId="2" borderId="7" xfId="0" applyNumberFormat="1" applyFont="1" applyFill="1" applyBorder="1" applyAlignment="1" applyProtection="1">
      <alignment vertical="center" shrinkToFit="1"/>
      <protection locked="0"/>
    </xf>
    <xf numFmtId="186" fontId="6" fillId="2" borderId="7" xfId="0" applyNumberFormat="1" applyFont="1" applyFill="1" applyBorder="1" applyAlignment="1" applyProtection="1">
      <alignment horizontal="right" vertical="center" indent="1"/>
      <protection locked="0"/>
    </xf>
    <xf numFmtId="0" fontId="2" fillId="3" borderId="0" xfId="0" applyFont="1" applyFill="1" applyAlignment="1" applyProtection="1">
      <alignment vertical="top"/>
    </xf>
    <xf numFmtId="0" fontId="2" fillId="3" borderId="0" xfId="0" applyFont="1" applyFill="1" applyAlignment="1" applyProtection="1">
      <alignment horizontal="left" vertical="top" shrinkToFit="1"/>
    </xf>
    <xf numFmtId="176" fontId="2" fillId="0" borderId="0" xfId="0" applyNumberFormat="1" applyFont="1" applyAlignment="1" applyProtection="1">
      <alignment horizontal="center" vertical="top"/>
    </xf>
    <xf numFmtId="0" fontId="2" fillId="0" borderId="0" xfId="0" applyFont="1" applyAlignment="1" applyProtection="1">
      <alignment vertical="top"/>
    </xf>
    <xf numFmtId="0" fontId="2" fillId="3" borderId="0" xfId="0" applyFont="1" applyFill="1" applyAlignment="1" applyProtection="1">
      <alignment horizontal="left" vertical="top" indent="2"/>
    </xf>
    <xf numFmtId="0" fontId="11" fillId="3" borderId="0" xfId="0" applyFont="1" applyFill="1" applyAlignment="1" applyProtection="1">
      <alignment horizontal="left"/>
    </xf>
    <xf numFmtId="58" fontId="11" fillId="3" borderId="0" xfId="0" applyNumberFormat="1" applyFont="1" applyFill="1" applyAlignment="1" applyProtection="1">
      <alignment horizontal="left"/>
    </xf>
    <xf numFmtId="58" fontId="2" fillId="3" borderId="0" xfId="0" applyNumberFormat="1" applyFont="1" applyFill="1" applyAlignment="1" applyProtection="1">
      <alignment horizontal="left"/>
    </xf>
    <xf numFmtId="0" fontId="2" fillId="0" borderId="0" xfId="0" applyFont="1" applyAlignment="1" applyProtection="1">
      <alignment horizontal="left" vertical="top" shrinkToFit="1"/>
    </xf>
    <xf numFmtId="0" fontId="2" fillId="4" borderId="0" xfId="0" applyFont="1" applyFill="1" applyAlignment="1" applyProtection="1">
      <alignment vertical="top"/>
    </xf>
    <xf numFmtId="0" fontId="2" fillId="4" borderId="0" xfId="0" applyFont="1" applyFill="1" applyAlignment="1" applyProtection="1">
      <alignment horizontal="left" vertical="top" shrinkToFit="1"/>
    </xf>
    <xf numFmtId="0" fontId="2" fillId="4" borderId="0" xfId="0" applyFont="1" applyFill="1" applyAlignment="1" applyProtection="1">
      <alignment horizontal="left" vertical="top" indent="2"/>
    </xf>
    <xf numFmtId="0" fontId="2" fillId="4" borderId="0" xfId="0" applyFont="1" applyFill="1" applyAlignment="1" applyProtection="1">
      <alignment horizontal="left" vertical="top" indent="4"/>
    </xf>
    <xf numFmtId="0" fontId="17" fillId="0" borderId="0" xfId="0" applyFont="1" applyAlignment="1" applyProtection="1">
      <alignment vertical="top"/>
    </xf>
    <xf numFmtId="0" fontId="17" fillId="0" borderId="0" xfId="0" applyFont="1" applyAlignment="1" applyProtection="1">
      <alignment horizontal="left" vertical="top" shrinkToFit="1"/>
    </xf>
    <xf numFmtId="176" fontId="17" fillId="0" borderId="0" xfId="0" applyNumberFormat="1" applyFont="1" applyAlignment="1" applyProtection="1">
      <alignment horizontal="center" vertical="top"/>
    </xf>
    <xf numFmtId="0" fontId="11" fillId="5" borderId="0" xfId="0" applyFont="1" applyFill="1" applyProtection="1"/>
    <xf numFmtId="185" fontId="6" fillId="2" borderId="7" xfId="0" applyNumberFormat="1" applyFont="1" applyFill="1" applyBorder="1" applyAlignment="1" applyProtection="1">
      <alignment horizontal="right" vertical="center" indent="5"/>
      <protection locked="0"/>
    </xf>
    <xf numFmtId="184" fontId="6" fillId="2" borderId="7" xfId="0" applyNumberFormat="1" applyFont="1" applyFill="1" applyBorder="1" applyAlignment="1" applyProtection="1">
      <alignment horizontal="right" vertical="center" indent="5"/>
      <protection locked="0"/>
    </xf>
    <xf numFmtId="187" fontId="6" fillId="2" borderId="8" xfId="0" applyNumberFormat="1" applyFont="1" applyFill="1" applyBorder="1" applyAlignment="1" applyProtection="1">
      <alignment vertical="center"/>
      <protection locked="0"/>
    </xf>
    <xf numFmtId="183" fontId="6" fillId="2" borderId="5" xfId="0" applyNumberFormat="1" applyFont="1" applyFill="1" applyBorder="1" applyAlignment="1" applyProtection="1">
      <alignment vertical="center"/>
      <protection locked="0"/>
    </xf>
    <xf numFmtId="183" fontId="6" fillId="0" borderId="8" xfId="0" applyNumberFormat="1" applyFont="1" applyFill="1" applyBorder="1" applyAlignment="1" applyProtection="1">
      <alignment vertical="center"/>
      <protection locked="0"/>
    </xf>
    <xf numFmtId="0" fontId="6" fillId="0" borderId="8" xfId="0" applyFont="1" applyFill="1" applyBorder="1" applyAlignment="1" applyProtection="1">
      <alignment vertical="center"/>
      <protection locked="0"/>
    </xf>
    <xf numFmtId="0" fontId="6" fillId="0" borderId="11" xfId="0" applyFont="1" applyFill="1" applyBorder="1" applyAlignment="1" applyProtection="1">
      <alignment horizontal="distributed" vertical="center" indent="1"/>
    </xf>
    <xf numFmtId="0" fontId="6" fillId="0" borderId="4" xfId="0" applyFont="1" applyFill="1" applyBorder="1" applyAlignment="1" applyProtection="1">
      <alignment horizontal="distributed" vertical="center" indent="1"/>
    </xf>
    <xf numFmtId="0" fontId="13" fillId="0" borderId="8" xfId="0" applyFont="1" applyFill="1" applyBorder="1" applyAlignment="1" applyProtection="1">
      <alignment horizontal="center" vertical="center"/>
    </xf>
    <xf numFmtId="0" fontId="13" fillId="0" borderId="5" xfId="0" applyFont="1" applyFill="1" applyBorder="1" applyAlignment="1" applyProtection="1">
      <alignment horizontal="center" vertical="center"/>
    </xf>
    <xf numFmtId="0" fontId="6" fillId="0" borderId="4" xfId="0" applyFont="1" applyFill="1" applyBorder="1" applyAlignment="1" applyProtection="1">
      <alignment horizontal="right" vertical="top"/>
    </xf>
    <xf numFmtId="181" fontId="6" fillId="0" borderId="5" xfId="0" applyNumberFormat="1" applyFont="1" applyFill="1" applyBorder="1" applyAlignment="1" applyProtection="1">
      <alignment vertical="center"/>
    </xf>
    <xf numFmtId="187" fontId="6" fillId="0" borderId="5" xfId="0" applyNumberFormat="1" applyFont="1" applyFill="1" applyBorder="1" applyAlignment="1" applyProtection="1">
      <alignment horizontal="right" vertical="center"/>
    </xf>
    <xf numFmtId="187" fontId="6" fillId="0" borderId="8" xfId="0" applyNumberFormat="1" applyFont="1" applyFill="1" applyBorder="1" applyAlignment="1" applyProtection="1">
      <alignment vertical="center"/>
    </xf>
    <xf numFmtId="183" fontId="6" fillId="0" borderId="8" xfId="0" applyNumberFormat="1" applyFont="1" applyFill="1" applyBorder="1" applyAlignment="1" applyProtection="1">
      <alignment vertical="center"/>
    </xf>
    <xf numFmtId="0" fontId="6" fillId="0" borderId="8" xfId="0" applyFont="1" applyFill="1" applyBorder="1" applyAlignment="1" applyProtection="1">
      <alignment vertical="center"/>
    </xf>
    <xf numFmtId="3" fontId="6" fillId="2" borderId="5" xfId="0" applyNumberFormat="1" applyFont="1" applyFill="1" applyBorder="1" applyAlignment="1" applyProtection="1">
      <alignment vertical="center"/>
      <protection locked="0"/>
    </xf>
    <xf numFmtId="3" fontId="6" fillId="2" borderId="5" xfId="0" applyNumberFormat="1" applyFont="1" applyFill="1" applyBorder="1" applyAlignment="1" applyProtection="1">
      <alignment horizontal="right" vertical="center"/>
      <protection locked="0"/>
    </xf>
    <xf numFmtId="3" fontId="6" fillId="0" borderId="8" xfId="0" applyNumberFormat="1" applyFont="1" applyFill="1" applyBorder="1" applyAlignment="1" applyProtection="1">
      <alignment vertical="center"/>
    </xf>
    <xf numFmtId="181" fontId="6" fillId="2" borderId="7" xfId="0" applyNumberFormat="1" applyFont="1" applyFill="1" applyBorder="1" applyAlignment="1" applyProtection="1">
      <alignment horizontal="right" vertical="center" indent="3"/>
      <protection locked="0"/>
    </xf>
    <xf numFmtId="181" fontId="6" fillId="0" borderId="7" xfId="0" applyNumberFormat="1" applyFont="1" applyBorder="1" applyAlignment="1" applyProtection="1">
      <alignment horizontal="right" vertical="center" indent="3"/>
    </xf>
    <xf numFmtId="181" fontId="6" fillId="2" borderId="7" xfId="0" applyNumberFormat="1" applyFont="1" applyFill="1" applyBorder="1" applyAlignment="1" applyProtection="1">
      <alignment horizontal="right" vertical="center" indent="5"/>
      <protection locked="0"/>
    </xf>
    <xf numFmtId="183" fontId="6" fillId="2" borderId="8" xfId="0" applyNumberFormat="1" applyFont="1" applyFill="1" applyBorder="1" applyAlignment="1" applyProtection="1">
      <alignment vertical="center"/>
      <protection locked="0"/>
    </xf>
    <xf numFmtId="183" fontId="6" fillId="0" borderId="5" xfId="0" applyNumberFormat="1" applyFont="1" applyFill="1" applyBorder="1" applyAlignment="1" applyProtection="1">
      <alignment horizontal="right" vertical="center"/>
    </xf>
    <xf numFmtId="183" fontId="6" fillId="2" borderId="11" xfId="0" applyNumberFormat="1" applyFont="1" applyFill="1" applyBorder="1" applyAlignment="1" applyProtection="1">
      <alignment horizontal="right" vertical="center" indent="3" shrinkToFit="1"/>
      <protection locked="0"/>
    </xf>
    <xf numFmtId="183" fontId="6" fillId="2" borderId="7" xfId="0" applyNumberFormat="1" applyFont="1" applyFill="1" applyBorder="1" applyAlignment="1" applyProtection="1">
      <alignment horizontal="right" vertical="center" indent="3" shrinkToFit="1"/>
      <protection locked="0"/>
    </xf>
    <xf numFmtId="0" fontId="12" fillId="5" borderId="0" xfId="0" applyFont="1" applyFill="1" applyProtection="1"/>
    <xf numFmtId="0" fontId="6" fillId="0" borderId="7" xfId="0" applyFont="1" applyFill="1" applyBorder="1" applyAlignment="1" applyProtection="1">
      <alignment horizontal="center" vertical="center"/>
    </xf>
    <xf numFmtId="0" fontId="6" fillId="0" borderId="11"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0" fontId="13" fillId="0" borderId="8" xfId="0" applyFont="1" applyFill="1" applyBorder="1" applyAlignment="1" applyProtection="1">
      <alignment horizontal="center" vertical="center" shrinkToFit="1"/>
    </xf>
    <xf numFmtId="0" fontId="13" fillId="0" borderId="5" xfId="0" applyFont="1" applyFill="1" applyBorder="1" applyAlignment="1" applyProtection="1">
      <alignment horizontal="center" vertical="center" shrinkToFit="1"/>
    </xf>
    <xf numFmtId="0" fontId="13" fillId="0" borderId="8" xfId="0" applyFont="1" applyBorder="1" applyAlignment="1" applyProtection="1">
      <alignment horizontal="left" vertical="center" wrapText="1"/>
    </xf>
    <xf numFmtId="0" fontId="2" fillId="6" borderId="0" xfId="0" applyFont="1" applyFill="1" applyAlignment="1" applyProtection="1">
      <alignment vertical="top"/>
    </xf>
    <xf numFmtId="0" fontId="17" fillId="6" borderId="0" xfId="0" applyFont="1" applyFill="1" applyAlignment="1" applyProtection="1">
      <alignment vertical="top"/>
    </xf>
    <xf numFmtId="0" fontId="17" fillId="6" borderId="0" xfId="0" applyFont="1" applyFill="1" applyAlignment="1" applyProtection="1">
      <alignment horizontal="left" vertical="top" shrinkToFit="1"/>
    </xf>
    <xf numFmtId="176" fontId="17" fillId="6" borderId="0" xfId="0" applyNumberFormat="1" applyFont="1" applyFill="1" applyAlignment="1" applyProtection="1">
      <alignment horizontal="center" vertical="top"/>
    </xf>
    <xf numFmtId="0" fontId="17" fillId="6" borderId="49" xfId="0" applyFont="1" applyFill="1" applyBorder="1" applyAlignment="1" applyProtection="1">
      <alignment horizontal="centerContinuous" vertical="top"/>
    </xf>
    <xf numFmtId="0" fontId="17" fillId="6" borderId="50" xfId="0" applyFont="1" applyFill="1" applyBorder="1" applyAlignment="1" applyProtection="1">
      <alignment horizontal="centerContinuous" vertical="top"/>
    </xf>
    <xf numFmtId="0" fontId="17" fillId="6" borderId="52" xfId="0" applyFont="1" applyFill="1" applyBorder="1" applyAlignment="1" applyProtection="1">
      <alignment vertical="top"/>
    </xf>
    <xf numFmtId="0" fontId="17" fillId="6" borderId="0" xfId="0" applyFont="1" applyFill="1" applyBorder="1" applyAlignment="1" applyProtection="1">
      <alignment vertical="top"/>
    </xf>
    <xf numFmtId="0" fontId="19" fillId="6" borderId="52" xfId="0" applyFont="1" applyFill="1" applyBorder="1" applyAlignment="1" applyProtection="1">
      <alignment vertical="top"/>
    </xf>
    <xf numFmtId="0" fontId="20" fillId="6" borderId="52" xfId="0" applyFont="1" applyFill="1" applyBorder="1" applyAlignment="1" applyProtection="1">
      <alignment vertical="top"/>
    </xf>
    <xf numFmtId="0" fontId="17" fillId="6" borderId="53" xfId="0" applyFont="1" applyFill="1" applyBorder="1" applyAlignment="1" applyProtection="1">
      <alignment vertical="top"/>
    </xf>
    <xf numFmtId="0" fontId="17" fillId="6" borderId="54" xfId="0" applyFont="1" applyFill="1" applyBorder="1" applyAlignment="1" applyProtection="1">
      <alignment vertical="top"/>
    </xf>
    <xf numFmtId="0" fontId="17" fillId="6" borderId="51" xfId="0" applyFont="1" applyFill="1" applyBorder="1" applyAlignment="1" applyProtection="1">
      <alignment horizontal="centerContinuous" vertical="top"/>
    </xf>
    <xf numFmtId="0" fontId="17" fillId="6" borderId="56" xfId="0" applyFont="1" applyFill="1" applyBorder="1" applyAlignment="1" applyProtection="1">
      <alignment vertical="top"/>
    </xf>
    <xf numFmtId="0" fontId="17" fillId="6" borderId="57" xfId="0" applyFont="1" applyFill="1" applyBorder="1" applyAlignment="1" applyProtection="1">
      <alignment vertical="top"/>
    </xf>
    <xf numFmtId="0" fontId="17" fillId="6" borderId="56" xfId="0" applyFont="1" applyFill="1" applyBorder="1" applyAlignment="1" applyProtection="1">
      <alignment horizontal="left" vertical="top" shrinkToFit="1"/>
    </xf>
    <xf numFmtId="0" fontId="17" fillId="6" borderId="57" xfId="0" applyFont="1" applyFill="1" applyBorder="1" applyAlignment="1" applyProtection="1">
      <alignment horizontal="left" vertical="top" shrinkToFit="1"/>
    </xf>
    <xf numFmtId="176" fontId="17" fillId="6" borderId="55" xfId="0" applyNumberFormat="1" applyFont="1" applyFill="1" applyBorder="1" applyAlignment="1" applyProtection="1">
      <alignment horizontal="center" vertical="top"/>
    </xf>
    <xf numFmtId="176" fontId="17" fillId="6" borderId="56" xfId="0" applyNumberFormat="1" applyFont="1" applyFill="1" applyBorder="1" applyAlignment="1" applyProtection="1">
      <alignment horizontal="center" vertical="top"/>
    </xf>
    <xf numFmtId="176" fontId="17" fillId="6" borderId="57" xfId="0" applyNumberFormat="1" applyFont="1" applyFill="1" applyBorder="1" applyAlignment="1" applyProtection="1">
      <alignment horizontal="center" vertical="top"/>
    </xf>
    <xf numFmtId="0" fontId="17" fillId="6" borderId="48" xfId="0" applyFont="1" applyFill="1" applyBorder="1" applyAlignment="1" applyProtection="1">
      <alignment horizontal="center" vertical="top" shrinkToFit="1"/>
    </xf>
    <xf numFmtId="0" fontId="17" fillId="6" borderId="48" xfId="0" applyFont="1" applyFill="1" applyBorder="1" applyAlignment="1" applyProtection="1">
      <alignment horizontal="center" vertical="top"/>
    </xf>
    <xf numFmtId="0" fontId="17" fillId="6" borderId="58" xfId="0" applyFont="1" applyFill="1" applyBorder="1" applyAlignment="1" applyProtection="1">
      <alignment horizontal="center" vertical="top" wrapText="1"/>
    </xf>
    <xf numFmtId="0" fontId="17" fillId="6" borderId="50" xfId="0" applyFont="1" applyFill="1" applyBorder="1" applyAlignment="1" applyProtection="1">
      <alignment horizontal="left" vertical="top" indent="2" shrinkToFit="1"/>
    </xf>
    <xf numFmtId="0" fontId="19" fillId="6" borderId="49" xfId="0" applyFont="1" applyFill="1" applyBorder="1" applyAlignment="1" applyProtection="1">
      <alignment vertical="top"/>
    </xf>
    <xf numFmtId="0" fontId="17" fillId="6" borderId="50" xfId="0" applyFont="1" applyFill="1" applyBorder="1" applyAlignment="1" applyProtection="1">
      <alignment vertical="top" wrapText="1"/>
    </xf>
    <xf numFmtId="0" fontId="17" fillId="6" borderId="55" xfId="0" applyFont="1" applyFill="1" applyBorder="1" applyAlignment="1" applyProtection="1">
      <alignment horizontal="left" vertical="top" shrinkToFit="1"/>
    </xf>
    <xf numFmtId="0" fontId="17" fillId="6" borderId="55" xfId="0" applyFont="1" applyFill="1" applyBorder="1" applyAlignment="1" applyProtection="1">
      <alignment vertical="top"/>
    </xf>
    <xf numFmtId="0" fontId="17" fillId="6" borderId="49" xfId="0" applyFont="1" applyFill="1" applyBorder="1" applyAlignment="1" applyProtection="1">
      <alignment vertical="top"/>
    </xf>
    <xf numFmtId="0" fontId="17" fillId="6" borderId="59" xfId="0" applyFont="1" applyFill="1" applyBorder="1" applyAlignment="1" applyProtection="1">
      <alignment vertical="top"/>
    </xf>
    <xf numFmtId="0" fontId="17" fillId="6" borderId="60" xfId="0" applyFont="1" applyFill="1" applyBorder="1" applyAlignment="1" applyProtection="1">
      <alignment vertical="top"/>
    </xf>
    <xf numFmtId="0" fontId="19" fillId="6" borderId="62" xfId="0" applyFont="1" applyFill="1" applyBorder="1" applyAlignment="1" applyProtection="1">
      <alignment vertical="top"/>
    </xf>
    <xf numFmtId="0" fontId="17" fillId="6" borderId="63" xfId="0" applyFont="1" applyFill="1" applyBorder="1" applyAlignment="1" applyProtection="1">
      <alignment vertical="top"/>
    </xf>
    <xf numFmtId="0" fontId="17" fillId="6" borderId="64" xfId="0" applyFont="1" applyFill="1" applyBorder="1" applyAlignment="1" applyProtection="1">
      <alignment horizontal="left" vertical="top" shrinkToFit="1"/>
    </xf>
    <xf numFmtId="0" fontId="17" fillId="6" borderId="64" xfId="0" applyFont="1" applyFill="1" applyBorder="1" applyAlignment="1" applyProtection="1">
      <alignment vertical="top"/>
    </xf>
    <xf numFmtId="0" fontId="17" fillId="6" borderId="62" xfId="0" applyFont="1" applyFill="1" applyBorder="1" applyAlignment="1" applyProtection="1">
      <alignment vertical="top"/>
    </xf>
    <xf numFmtId="176" fontId="17" fillId="6" borderId="64" xfId="0" applyNumberFormat="1" applyFont="1" applyFill="1" applyBorder="1" applyAlignment="1" applyProtection="1">
      <alignment horizontal="center" vertical="top"/>
    </xf>
    <xf numFmtId="0" fontId="17" fillId="2" borderId="56" xfId="0" applyFont="1" applyFill="1" applyBorder="1" applyAlignment="1" applyProtection="1">
      <alignment horizontal="left" vertical="top" shrinkToFit="1"/>
      <protection locked="0"/>
    </xf>
    <xf numFmtId="0" fontId="17" fillId="2" borderId="56" xfId="0" applyFont="1" applyFill="1" applyBorder="1" applyAlignment="1" applyProtection="1">
      <alignment vertical="top"/>
      <protection locked="0"/>
    </xf>
    <xf numFmtId="0" fontId="17" fillId="2" borderId="52" xfId="0" applyFont="1" applyFill="1" applyBorder="1" applyAlignment="1" applyProtection="1">
      <alignment vertical="top"/>
      <protection locked="0"/>
    </xf>
    <xf numFmtId="176" fontId="17" fillId="2" borderId="56" xfId="0" applyNumberFormat="1" applyFont="1" applyFill="1" applyBorder="1" applyAlignment="1" applyProtection="1">
      <alignment horizontal="center" vertical="top"/>
      <protection locked="0"/>
    </xf>
    <xf numFmtId="0" fontId="17" fillId="2" borderId="61" xfId="0" applyFont="1" applyFill="1" applyBorder="1" applyAlignment="1" applyProtection="1">
      <alignment horizontal="left" vertical="top" shrinkToFit="1"/>
      <protection locked="0"/>
    </xf>
    <xf numFmtId="0" fontId="17" fillId="2" borderId="61" xfId="0" applyFont="1" applyFill="1" applyBorder="1" applyAlignment="1" applyProtection="1">
      <alignment vertical="top"/>
      <protection locked="0"/>
    </xf>
    <xf numFmtId="0" fontId="17" fillId="2" borderId="59" xfId="0" applyFont="1" applyFill="1" applyBorder="1" applyAlignment="1" applyProtection="1">
      <alignment vertical="top"/>
      <protection locked="0"/>
    </xf>
    <xf numFmtId="176" fontId="17" fillId="2" borderId="61" xfId="0" applyNumberFormat="1" applyFont="1" applyFill="1" applyBorder="1" applyAlignment="1" applyProtection="1">
      <alignment horizontal="center" vertical="top"/>
      <protection locked="0"/>
    </xf>
    <xf numFmtId="0" fontId="13" fillId="0" borderId="7" xfId="0" applyFont="1" applyFill="1" applyBorder="1" applyAlignment="1" applyProtection="1">
      <alignment vertical="center"/>
      <protection locked="0"/>
    </xf>
    <xf numFmtId="177" fontId="13" fillId="2" borderId="7" xfId="0" applyNumberFormat="1" applyFont="1" applyFill="1" applyBorder="1" applyAlignment="1" applyProtection="1">
      <alignment horizontal="right" vertical="center" indent="2" shrinkToFit="1"/>
      <protection locked="0"/>
    </xf>
    <xf numFmtId="191" fontId="13" fillId="2" borderId="7" xfId="0" applyNumberFormat="1" applyFont="1" applyFill="1" applyBorder="1" applyAlignment="1" applyProtection="1">
      <alignment vertical="center" shrinkToFit="1"/>
      <protection locked="0"/>
    </xf>
    <xf numFmtId="0" fontId="3" fillId="0" borderId="0" xfId="0" applyFont="1" applyAlignment="1" applyProtection="1">
      <alignment horizontal="right" vertical="center" indent="5"/>
    </xf>
    <xf numFmtId="177" fontId="6" fillId="0" borderId="5" xfId="0" applyNumberFormat="1" applyFont="1" applyFill="1" applyBorder="1" applyAlignment="1">
      <alignment vertical="center"/>
    </xf>
    <xf numFmtId="177" fontId="6" fillId="2" borderId="5" xfId="0" applyNumberFormat="1" applyFont="1" applyFill="1" applyBorder="1" applyAlignment="1" applyProtection="1">
      <alignment horizontal="center" vertical="center"/>
      <protection locked="0"/>
    </xf>
    <xf numFmtId="177" fontId="6" fillId="2" borderId="8" xfId="0" applyNumberFormat="1" applyFont="1" applyFill="1" applyBorder="1" applyAlignment="1" applyProtection="1">
      <alignment horizontal="center" vertical="center"/>
      <protection locked="0"/>
    </xf>
    <xf numFmtId="188" fontId="13" fillId="2" borderId="11" xfId="0" applyNumberFormat="1" applyFont="1" applyFill="1" applyBorder="1" applyAlignment="1" applyProtection="1">
      <alignment horizontal="left" vertical="center" shrinkToFit="1"/>
      <protection locked="0"/>
    </xf>
    <xf numFmtId="189" fontId="13" fillId="2" borderId="8" xfId="0" applyNumberFormat="1" applyFont="1" applyFill="1" applyBorder="1" applyAlignment="1" applyProtection="1">
      <alignment horizontal="left" vertical="center" shrinkToFit="1"/>
      <protection locked="0"/>
    </xf>
    <xf numFmtId="0" fontId="6" fillId="0" borderId="7" xfId="0" applyFont="1" applyFill="1" applyBorder="1" applyAlignment="1" applyProtection="1">
      <alignment horizontal="left" vertical="center" wrapText="1" indent="1"/>
    </xf>
    <xf numFmtId="183" fontId="11" fillId="3" borderId="0" xfId="0" applyNumberFormat="1" applyFont="1" applyFill="1" applyAlignment="1" applyProtection="1">
      <alignment horizontal="left"/>
      <protection locked="0"/>
    </xf>
    <xf numFmtId="0" fontId="3" fillId="0" borderId="6" xfId="0" applyFont="1" applyBorder="1" applyAlignment="1" applyProtection="1">
      <alignment vertical="center"/>
    </xf>
    <xf numFmtId="58" fontId="21" fillId="2" borderId="0" xfId="0" applyNumberFormat="1" applyFont="1" applyFill="1" applyAlignment="1" applyProtection="1">
      <alignment horizontal="left"/>
      <protection locked="0"/>
    </xf>
    <xf numFmtId="0" fontId="12" fillId="5" borderId="65" xfId="0" applyFont="1" applyFill="1" applyBorder="1" applyProtection="1"/>
    <xf numFmtId="0" fontId="22" fillId="0" borderId="0" xfId="0" applyFont="1" applyAlignment="1">
      <alignment vertical="center"/>
    </xf>
    <xf numFmtId="0" fontId="1" fillId="0" borderId="20" xfId="0" applyFont="1" applyBorder="1" applyAlignment="1">
      <alignment vertical="center" textRotation="255"/>
    </xf>
    <xf numFmtId="0" fontId="1" fillId="0" borderId="15" xfId="0" applyFont="1" applyBorder="1" applyAlignment="1">
      <alignment vertical="center" textRotation="255"/>
    </xf>
    <xf numFmtId="0" fontId="1" fillId="0" borderId="27" xfId="0" applyFont="1" applyBorder="1" applyAlignment="1">
      <alignment vertical="center" textRotation="255"/>
    </xf>
    <xf numFmtId="0" fontId="1" fillId="0" borderId="30" xfId="0" applyFont="1" applyBorder="1" applyAlignment="1">
      <alignment vertical="center" textRotation="255"/>
    </xf>
    <xf numFmtId="0" fontId="0" fillId="0" borderId="15" xfId="0" applyBorder="1" applyAlignment="1">
      <alignment vertical="center" textRotation="255"/>
    </xf>
    <xf numFmtId="0" fontId="0" fillId="0" borderId="33" xfId="0" applyBorder="1" applyAlignment="1">
      <alignment vertical="center" textRotation="255"/>
    </xf>
    <xf numFmtId="0" fontId="1" fillId="0" borderId="47" xfId="0" applyFont="1" applyBorder="1" applyAlignment="1">
      <alignment vertical="center" textRotation="255" wrapText="1"/>
    </xf>
    <xf numFmtId="0" fontId="1" fillId="0" borderId="46" xfId="0" applyFont="1" applyBorder="1" applyAlignment="1">
      <alignment vertical="center" textRotation="255" wrapText="1"/>
    </xf>
    <xf numFmtId="0" fontId="1" fillId="0" borderId="25" xfId="0" applyFont="1" applyBorder="1" applyAlignment="1">
      <alignment vertical="center" textRotation="255" wrapText="1"/>
    </xf>
    <xf numFmtId="0" fontId="1" fillId="0" borderId="30" xfId="0" applyFont="1" applyBorder="1" applyAlignment="1">
      <alignment vertical="center" textRotation="255" wrapText="1"/>
    </xf>
    <xf numFmtId="0" fontId="0" fillId="0" borderId="15" xfId="0" applyBorder="1" applyAlignment="1">
      <alignment vertical="center" textRotation="255" wrapText="1"/>
    </xf>
    <xf numFmtId="0" fontId="0" fillId="0" borderId="33" xfId="0" applyBorder="1" applyAlignment="1">
      <alignment vertical="center" textRotation="255" wrapText="1"/>
    </xf>
    <xf numFmtId="58" fontId="2" fillId="2" borderId="0" xfId="0" applyNumberFormat="1" applyFont="1" applyFill="1" applyAlignment="1" applyProtection="1">
      <alignment horizontal="left" shrinkToFit="1"/>
      <protection locked="0"/>
    </xf>
    <xf numFmtId="0" fontId="2" fillId="2" borderId="0" xfId="0" applyFont="1" applyFill="1" applyAlignment="1" applyProtection="1">
      <alignment horizontal="left" shrinkToFit="1"/>
      <protection locked="0"/>
    </xf>
    <xf numFmtId="49" fontId="2" fillId="2" borderId="0" xfId="0" applyNumberFormat="1" applyFont="1" applyFill="1" applyAlignment="1" applyProtection="1">
      <alignment horizontal="left" shrinkToFit="1"/>
      <protection locked="0"/>
    </xf>
    <xf numFmtId="0" fontId="6" fillId="0" borderId="11" xfId="0" applyFont="1" applyBorder="1" applyAlignment="1" applyProtection="1">
      <alignment horizontal="center" vertical="center"/>
    </xf>
    <xf numFmtId="0" fontId="6" fillId="0" borderId="8" xfId="0" applyFont="1" applyBorder="1" applyAlignment="1" applyProtection="1">
      <alignment horizontal="center" vertical="center"/>
    </xf>
    <xf numFmtId="0" fontId="6" fillId="0" borderId="11" xfId="0" applyFont="1" applyBorder="1" applyAlignment="1" applyProtection="1">
      <alignment horizontal="distributed" vertical="center" wrapText="1"/>
    </xf>
    <xf numFmtId="0" fontId="6" fillId="0" borderId="8" xfId="0" applyFont="1" applyBorder="1" applyAlignment="1" applyProtection="1">
      <alignment horizontal="distributed" vertical="center" wrapText="1"/>
    </xf>
    <xf numFmtId="0" fontId="6" fillId="0" borderId="2" xfId="0" applyFont="1" applyBorder="1" applyAlignment="1" applyProtection="1">
      <alignment horizontal="center" vertical="center"/>
    </xf>
    <xf numFmtId="0" fontId="6" fillId="0" borderId="3" xfId="0" applyFont="1" applyBorder="1" applyAlignment="1" applyProtection="1">
      <alignment horizontal="center" vertical="center"/>
    </xf>
    <xf numFmtId="176" fontId="3" fillId="2" borderId="0" xfId="0" applyNumberFormat="1" applyFont="1" applyFill="1" applyAlignment="1" applyProtection="1">
      <alignment horizontal="left" vertical="center" indent="3"/>
      <protection locked="0"/>
    </xf>
    <xf numFmtId="0" fontId="3" fillId="0" borderId="0" xfId="0" applyFont="1" applyFill="1" applyAlignment="1" applyProtection="1">
      <alignment vertical="center"/>
      <protection locked="0"/>
    </xf>
    <xf numFmtId="178" fontId="13" fillId="2" borderId="11" xfId="0" applyNumberFormat="1" applyFont="1" applyFill="1" applyBorder="1" applyAlignment="1" applyProtection="1">
      <alignment vertical="center" shrinkToFit="1"/>
      <protection locked="0"/>
    </xf>
    <xf numFmtId="178" fontId="13" fillId="2" borderId="8" xfId="0" applyNumberFormat="1" applyFont="1" applyFill="1" applyBorder="1" applyAlignment="1" applyProtection="1">
      <alignment vertical="center" shrinkToFit="1"/>
      <protection locked="0"/>
    </xf>
    <xf numFmtId="0" fontId="13" fillId="0" borderId="11" xfId="0" applyFont="1" applyFill="1" applyBorder="1" applyAlignment="1" applyProtection="1">
      <alignment vertical="center" wrapText="1"/>
      <protection locked="0"/>
    </xf>
    <xf numFmtId="0" fontId="13" fillId="0" borderId="8" xfId="0" applyFont="1" applyFill="1" applyBorder="1" applyAlignment="1" applyProtection="1">
      <alignment vertical="center" wrapText="1"/>
      <protection locked="0"/>
    </xf>
    <xf numFmtId="0" fontId="6" fillId="0" borderId="4" xfId="0" applyFont="1" applyBorder="1" applyAlignment="1" applyProtection="1">
      <alignment horizontal="center" vertical="center"/>
    </xf>
    <xf numFmtId="0" fontId="6" fillId="0" borderId="9"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10" xfId="0" applyFont="1" applyBorder="1" applyAlignment="1" applyProtection="1">
      <alignment horizontal="center" vertical="center"/>
    </xf>
    <xf numFmtId="176" fontId="6" fillId="0" borderId="11" xfId="0" applyNumberFormat="1" applyFont="1" applyFill="1" applyBorder="1" applyAlignment="1" applyProtection="1">
      <alignment vertical="center" wrapText="1" shrinkToFit="1"/>
    </xf>
    <xf numFmtId="176" fontId="6" fillId="0" borderId="12" xfId="0" applyNumberFormat="1" applyFont="1" applyFill="1" applyBorder="1" applyAlignment="1" applyProtection="1">
      <alignment vertical="center" wrapText="1" shrinkToFit="1"/>
    </xf>
    <xf numFmtId="176" fontId="6" fillId="0" borderId="8" xfId="0" applyNumberFormat="1" applyFont="1" applyFill="1" applyBorder="1" applyAlignment="1" applyProtection="1">
      <alignment vertical="center" wrapText="1" shrinkToFit="1"/>
    </xf>
    <xf numFmtId="176" fontId="13" fillId="0" borderId="11" xfId="0" applyNumberFormat="1" applyFont="1" applyFill="1" applyBorder="1" applyAlignment="1" applyProtection="1">
      <alignment horizontal="center" vertical="center" shrinkToFit="1"/>
      <protection locked="0"/>
    </xf>
    <xf numFmtId="176" fontId="13" fillId="0" borderId="8" xfId="0" applyNumberFormat="1" applyFont="1" applyFill="1" applyBorder="1" applyAlignment="1" applyProtection="1">
      <alignment horizontal="center" vertical="center" shrinkToFit="1"/>
      <protection locked="0"/>
    </xf>
    <xf numFmtId="0" fontId="13" fillId="2" borderId="11" xfId="0" applyFont="1" applyFill="1" applyBorder="1" applyAlignment="1" applyProtection="1">
      <alignment vertical="center" wrapText="1"/>
      <protection locked="0"/>
    </xf>
    <xf numFmtId="0" fontId="13" fillId="2" borderId="8" xfId="0" applyFont="1" applyFill="1" applyBorder="1" applyAlignment="1" applyProtection="1">
      <alignment vertical="center" wrapText="1"/>
      <protection locked="0"/>
    </xf>
    <xf numFmtId="176" fontId="13" fillId="0" borderId="4" xfId="0" applyNumberFormat="1" applyFont="1" applyFill="1" applyBorder="1" applyAlignment="1" applyProtection="1">
      <alignment horizontal="center" vertical="center" shrinkToFit="1"/>
      <protection locked="0"/>
    </xf>
    <xf numFmtId="176" fontId="13" fillId="0" borderId="9" xfId="0" applyNumberFormat="1" applyFont="1" applyFill="1" applyBorder="1" applyAlignment="1" applyProtection="1">
      <alignment horizontal="center" vertical="center" shrinkToFit="1"/>
      <protection locked="0"/>
    </xf>
    <xf numFmtId="176" fontId="13" fillId="0" borderId="5" xfId="0" applyNumberFormat="1" applyFont="1" applyFill="1" applyBorder="1" applyAlignment="1" applyProtection="1">
      <alignment horizontal="center" vertical="center" shrinkToFit="1"/>
      <protection locked="0"/>
    </xf>
    <xf numFmtId="176" fontId="13" fillId="0" borderId="10" xfId="0" applyNumberFormat="1" applyFont="1" applyFill="1" applyBorder="1" applyAlignment="1" applyProtection="1">
      <alignment horizontal="center" vertical="center" shrinkToFit="1"/>
      <protection locked="0"/>
    </xf>
    <xf numFmtId="0" fontId="3" fillId="0" borderId="36" xfId="0" applyFont="1" applyBorder="1" applyAlignment="1" applyProtection="1">
      <alignment vertical="center"/>
      <protection locked="0"/>
    </xf>
    <xf numFmtId="0" fontId="3" fillId="0" borderId="37" xfId="0" applyFont="1" applyBorder="1" applyAlignment="1" applyProtection="1">
      <alignment vertical="center"/>
      <protection locked="0"/>
    </xf>
    <xf numFmtId="0" fontId="3" fillId="0" borderId="38" xfId="0" applyFont="1" applyBorder="1" applyAlignment="1" applyProtection="1">
      <alignment vertical="center"/>
      <protection locked="0"/>
    </xf>
    <xf numFmtId="0" fontId="3" fillId="0" borderId="0" xfId="0" applyFont="1" applyAlignment="1" applyProtection="1">
      <alignment vertical="center" wrapText="1"/>
    </xf>
    <xf numFmtId="0" fontId="3" fillId="0" borderId="0" xfId="0" applyFont="1" applyFill="1" applyAlignment="1" applyProtection="1">
      <alignment horizontal="left" vertical="center" indent="2"/>
      <protection locked="0"/>
    </xf>
    <xf numFmtId="0" fontId="6" fillId="0" borderId="2" xfId="0" applyFont="1" applyBorder="1" applyAlignment="1" applyProtection="1">
      <alignment horizontal="distributed" vertical="center" indent="5"/>
    </xf>
    <xf numFmtId="0" fontId="6" fillId="0" borderId="3" xfId="0" applyFont="1" applyBorder="1" applyAlignment="1" applyProtection="1">
      <alignment horizontal="distributed" vertical="center" indent="5"/>
    </xf>
    <xf numFmtId="0" fontId="3" fillId="0" borderId="0" xfId="0" applyFont="1" applyFill="1" applyAlignment="1" applyProtection="1">
      <alignment horizontal="left" vertical="center" indent="3" shrinkToFit="1"/>
    </xf>
    <xf numFmtId="184" fontId="3" fillId="0" borderId="0" xfId="0" applyNumberFormat="1" applyFont="1" applyAlignment="1" applyProtection="1">
      <alignment horizontal="left" vertical="center" indent="1"/>
    </xf>
    <xf numFmtId="184" fontId="0" fillId="0" borderId="0" xfId="0" applyNumberFormat="1" applyAlignment="1" applyProtection="1">
      <alignment horizontal="left" vertical="center" indent="1"/>
    </xf>
    <xf numFmtId="176" fontId="3" fillId="0" borderId="0" xfId="0" applyNumberFormat="1" applyFont="1" applyFill="1" applyAlignment="1" applyProtection="1">
      <alignment horizontal="left" vertical="center"/>
    </xf>
    <xf numFmtId="0" fontId="3" fillId="0" borderId="0" xfId="0" applyFont="1" applyFill="1" applyAlignment="1" applyProtection="1">
      <alignment horizontal="left" vertical="center"/>
    </xf>
    <xf numFmtId="0" fontId="3" fillId="2" borderId="0" xfId="0" applyFont="1" applyFill="1" applyAlignment="1" applyProtection="1">
      <alignment horizontal="left" vertical="center"/>
      <protection locked="0"/>
    </xf>
    <xf numFmtId="0" fontId="6" fillId="2" borderId="7" xfId="0" applyFont="1" applyFill="1" applyBorder="1" applyAlignment="1" applyProtection="1">
      <alignment horizontal="center" vertical="center" shrinkToFit="1"/>
      <protection locked="0"/>
    </xf>
    <xf numFmtId="176" fontId="6" fillId="2" borderId="7" xfId="0" applyNumberFormat="1" applyFont="1" applyFill="1" applyBorder="1" applyAlignment="1" applyProtection="1">
      <alignment horizontal="center" vertical="center"/>
      <protection locked="0"/>
    </xf>
    <xf numFmtId="179" fontId="6" fillId="2" borderId="7" xfId="0" applyNumberFormat="1" applyFont="1" applyFill="1" applyBorder="1" applyAlignment="1" applyProtection="1">
      <alignment horizontal="right" vertical="center" indent="1"/>
      <protection locked="0"/>
    </xf>
    <xf numFmtId="0" fontId="6" fillId="0" borderId="7"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left" vertical="center" wrapText="1" indent="1"/>
    </xf>
    <xf numFmtId="0" fontId="6" fillId="0" borderId="1" xfId="0" applyFont="1" applyFill="1" applyBorder="1" applyAlignment="1" applyProtection="1">
      <alignment horizontal="left" vertical="center" wrapText="1" indent="1"/>
    </xf>
    <xf numFmtId="0" fontId="6" fillId="0" borderId="3" xfId="0" applyFont="1" applyFill="1" applyBorder="1" applyAlignment="1" applyProtection="1">
      <alignment horizontal="left" vertical="center" wrapText="1" indent="1"/>
    </xf>
    <xf numFmtId="0" fontId="6" fillId="0" borderId="7" xfId="0" applyFont="1" applyBorder="1" applyAlignment="1" applyProtection="1">
      <alignment vertical="center" wrapText="1"/>
    </xf>
    <xf numFmtId="0" fontId="6" fillId="0" borderId="7" xfId="0" applyFont="1" applyBorder="1" applyAlignment="1" applyProtection="1">
      <alignment horizontal="center" vertical="center"/>
    </xf>
    <xf numFmtId="176" fontId="3" fillId="2" borderId="0" xfId="0" applyNumberFormat="1" applyFont="1" applyFill="1" applyAlignment="1" applyProtection="1">
      <alignment horizontal="left" vertical="center" indent="3"/>
    </xf>
    <xf numFmtId="0" fontId="6" fillId="0" borderId="1" xfId="0" applyFont="1" applyBorder="1" applyAlignment="1" applyProtection="1">
      <alignment vertical="center"/>
    </xf>
    <xf numFmtId="0" fontId="6" fillId="0" borderId="3" xfId="0" applyFont="1" applyBorder="1" applyAlignment="1" applyProtection="1">
      <alignment vertical="center"/>
    </xf>
    <xf numFmtId="0" fontId="6" fillId="0" borderId="1" xfId="0" applyFont="1" applyBorder="1" applyAlignment="1" applyProtection="1">
      <alignment vertical="center" wrapText="1"/>
    </xf>
    <xf numFmtId="0" fontId="6" fillId="0" borderId="3" xfId="0" applyFont="1" applyBorder="1" applyAlignment="1" applyProtection="1">
      <alignment vertical="center" wrapText="1"/>
    </xf>
    <xf numFmtId="0" fontId="6" fillId="0" borderId="2" xfId="0" applyFont="1" applyBorder="1" applyAlignment="1" applyProtection="1">
      <alignment vertical="center" wrapText="1"/>
    </xf>
    <xf numFmtId="0" fontId="6" fillId="0" borderId="11" xfId="0" applyFont="1" applyFill="1" applyBorder="1" applyAlignment="1" applyProtection="1">
      <alignment vertical="center" wrapText="1"/>
      <protection locked="0"/>
    </xf>
    <xf numFmtId="0" fontId="6" fillId="0" borderId="12"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3" fillId="2" borderId="40" xfId="0" applyFont="1" applyFill="1" applyBorder="1" applyAlignment="1" applyProtection="1">
      <alignment horizontal="left" vertical="center" indent="1"/>
      <protection locked="0"/>
    </xf>
    <xf numFmtId="0" fontId="3" fillId="2" borderId="39" xfId="0" applyFont="1" applyFill="1" applyBorder="1" applyAlignment="1" applyProtection="1">
      <alignment horizontal="left" vertical="center" indent="1"/>
      <protection locked="0"/>
    </xf>
    <xf numFmtId="0" fontId="3" fillId="0" borderId="0" xfId="0" applyFont="1" applyFill="1" applyAlignment="1" applyProtection="1">
      <alignment horizontal="left" vertical="center"/>
      <protection locked="0"/>
    </xf>
    <xf numFmtId="179" fontId="3" fillId="2" borderId="0" xfId="0" applyNumberFormat="1" applyFont="1" applyFill="1" applyAlignment="1" applyProtection="1">
      <alignment horizontal="left" vertical="center" indent="1"/>
      <protection locked="0"/>
    </xf>
    <xf numFmtId="0" fontId="3" fillId="0" borderId="0" xfId="0" applyFont="1" applyFill="1" applyAlignment="1" applyProtection="1">
      <alignment horizontal="left" vertical="center" indent="1"/>
      <protection locked="0"/>
    </xf>
    <xf numFmtId="0" fontId="6" fillId="0" borderId="42" xfId="0" applyFont="1" applyBorder="1" applyAlignment="1" applyProtection="1">
      <alignment vertical="center"/>
    </xf>
    <xf numFmtId="181" fontId="6" fillId="0" borderId="5" xfId="0" applyNumberFormat="1" applyFont="1" applyFill="1" applyBorder="1" applyAlignment="1" applyProtection="1">
      <alignment horizontal="right" vertical="center"/>
    </xf>
    <xf numFmtId="181" fontId="6" fillId="0" borderId="6" xfId="0" applyNumberFormat="1" applyFont="1" applyFill="1" applyBorder="1" applyAlignment="1" applyProtection="1">
      <alignment horizontal="right" vertical="center"/>
    </xf>
    <xf numFmtId="181" fontId="6" fillId="0" borderId="10" xfId="0" applyNumberFormat="1" applyFont="1" applyFill="1" applyBorder="1" applyAlignment="1" applyProtection="1">
      <alignment horizontal="right" vertical="center"/>
    </xf>
    <xf numFmtId="0" fontId="6" fillId="2" borderId="11" xfId="0" applyFont="1" applyFill="1" applyBorder="1" applyAlignment="1" applyProtection="1">
      <alignment vertical="center" shrinkToFit="1"/>
      <protection locked="0"/>
    </xf>
    <xf numFmtId="0" fontId="6" fillId="2" borderId="8" xfId="0" applyFont="1" applyFill="1" applyBorder="1" applyAlignment="1" applyProtection="1">
      <alignment vertical="center" shrinkToFit="1"/>
      <protection locked="0"/>
    </xf>
    <xf numFmtId="0" fontId="6" fillId="0" borderId="11" xfId="0" applyFont="1" applyBorder="1" applyAlignment="1" applyProtection="1">
      <alignment vertical="center"/>
    </xf>
    <xf numFmtId="0" fontId="6" fillId="0" borderId="12" xfId="0" applyFont="1" applyBorder="1" applyAlignment="1" applyProtection="1">
      <alignment vertical="center"/>
    </xf>
    <xf numFmtId="0" fontId="6" fillId="0" borderId="8" xfId="0" applyFont="1" applyBorder="1" applyAlignment="1" applyProtection="1">
      <alignment vertical="center"/>
    </xf>
    <xf numFmtId="0" fontId="6" fillId="0" borderId="43" xfId="0" applyFont="1" applyBorder="1" applyAlignment="1" applyProtection="1">
      <alignment horizontal="right" vertical="top"/>
    </xf>
    <xf numFmtId="0" fontId="6" fillId="0" borderId="44" xfId="0" applyFont="1" applyBorder="1" applyAlignment="1" applyProtection="1">
      <alignment horizontal="right" vertical="top"/>
    </xf>
    <xf numFmtId="0" fontId="6" fillId="0" borderId="45" xfId="0" applyFont="1" applyBorder="1" applyAlignment="1" applyProtection="1">
      <alignment horizontal="right" vertical="top"/>
    </xf>
    <xf numFmtId="176" fontId="6" fillId="0" borderId="2" xfId="0" applyNumberFormat="1" applyFont="1" applyFill="1" applyBorder="1" applyAlignment="1" applyProtection="1">
      <alignment horizontal="center" vertical="center" shrinkToFit="1"/>
      <protection locked="0"/>
    </xf>
    <xf numFmtId="176" fontId="6" fillId="0" borderId="3" xfId="0" applyNumberFormat="1" applyFont="1" applyFill="1" applyBorder="1" applyAlignment="1" applyProtection="1">
      <alignment horizontal="center" vertical="center" shrinkToFit="1"/>
      <protection locked="0"/>
    </xf>
    <xf numFmtId="176" fontId="6" fillId="0" borderId="4" xfId="0" applyNumberFormat="1" applyFont="1" applyFill="1" applyBorder="1" applyAlignment="1" applyProtection="1">
      <alignment horizontal="center" vertical="center" shrinkToFit="1"/>
      <protection locked="0"/>
    </xf>
    <xf numFmtId="176" fontId="6" fillId="0" borderId="9" xfId="0" applyNumberFormat="1" applyFont="1" applyFill="1" applyBorder="1" applyAlignment="1" applyProtection="1">
      <alignment horizontal="center" vertical="center" shrinkToFit="1"/>
      <protection locked="0"/>
    </xf>
    <xf numFmtId="185" fontId="3" fillId="0" borderId="0" xfId="0" applyNumberFormat="1" applyFont="1" applyAlignment="1" applyProtection="1">
      <alignment horizontal="left" vertical="center" indent="1"/>
    </xf>
    <xf numFmtId="185" fontId="0" fillId="0" borderId="0" xfId="0" applyNumberFormat="1" applyAlignment="1" applyProtection="1">
      <alignment horizontal="left" vertical="center" indent="1"/>
    </xf>
    <xf numFmtId="176" fontId="3" fillId="0" borderId="0" xfId="0" applyNumberFormat="1" applyFont="1" applyFill="1" applyAlignment="1" applyProtection="1">
      <alignment vertical="center"/>
    </xf>
    <xf numFmtId="0" fontId="3" fillId="0" borderId="0" xfId="0" applyFont="1" applyFill="1" applyAlignment="1" applyProtection="1">
      <alignment vertical="center"/>
    </xf>
    <xf numFmtId="0" fontId="6" fillId="0" borderId="12" xfId="0" applyFont="1" applyBorder="1" applyAlignment="1" applyProtection="1">
      <alignment horizontal="center" vertical="center"/>
    </xf>
    <xf numFmtId="181" fontId="3" fillId="0" borderId="0" xfId="0" applyNumberFormat="1" applyFont="1" applyAlignment="1" applyProtection="1">
      <alignment horizontal="left" vertical="center" indent="3"/>
    </xf>
    <xf numFmtId="181" fontId="0" fillId="0" borderId="0" xfId="0" applyNumberFormat="1" applyAlignment="1" applyProtection="1">
      <alignment horizontal="left" vertical="center" indent="3"/>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8" xfId="0" applyFont="1" applyBorder="1" applyAlignment="1">
      <alignment horizontal="center" vertical="center"/>
    </xf>
    <xf numFmtId="176" fontId="6" fillId="0" borderId="7" xfId="0" applyNumberFormat="1" applyFont="1" applyFill="1" applyBorder="1" applyAlignment="1" applyProtection="1">
      <alignment horizontal="center" vertical="center" shrinkToFit="1"/>
      <protection locked="0"/>
    </xf>
    <xf numFmtId="0" fontId="15" fillId="0" borderId="11" xfId="0" applyFont="1" applyBorder="1" applyAlignment="1" applyProtection="1">
      <alignment horizontal="center" vertical="center" wrapText="1"/>
    </xf>
    <xf numFmtId="0" fontId="15" fillId="0" borderId="12" xfId="0" applyFont="1" applyBorder="1" applyAlignment="1" applyProtection="1">
      <alignment horizontal="center" vertical="center" wrapText="1"/>
    </xf>
    <xf numFmtId="0" fontId="15" fillId="0" borderId="8" xfId="0" applyFont="1" applyBorder="1" applyAlignment="1" applyProtection="1">
      <alignment horizontal="center" vertical="center" wrapText="1"/>
    </xf>
    <xf numFmtId="0" fontId="6" fillId="0" borderId="1" xfId="0" applyFont="1" applyBorder="1" applyAlignment="1" applyProtection="1">
      <alignment horizontal="center" vertical="center"/>
    </xf>
    <xf numFmtId="176" fontId="13" fillId="0" borderId="12" xfId="0" applyNumberFormat="1" applyFont="1" applyFill="1" applyBorder="1" applyAlignment="1" applyProtection="1">
      <alignment horizontal="center" vertical="center" shrinkToFit="1"/>
      <protection locked="0"/>
    </xf>
    <xf numFmtId="0" fontId="13" fillId="0" borderId="12" xfId="0" applyFont="1" applyFill="1" applyBorder="1" applyAlignment="1" applyProtection="1">
      <alignment vertical="center" wrapText="1"/>
      <protection locked="0"/>
    </xf>
    <xf numFmtId="0" fontId="13" fillId="0" borderId="8" xfId="0" applyFont="1" applyFill="1" applyBorder="1" applyAlignment="1" applyProtection="1">
      <alignment vertical="center"/>
      <protection locked="0"/>
    </xf>
    <xf numFmtId="181" fontId="6" fillId="2" borderId="5" xfId="0" applyNumberFormat="1" applyFont="1" applyFill="1" applyBorder="1" applyAlignment="1" applyProtection="1">
      <alignment vertical="center"/>
      <protection locked="0"/>
    </xf>
    <xf numFmtId="181" fontId="14" fillId="2" borderId="10" xfId="0" applyNumberFormat="1" applyFont="1" applyFill="1" applyBorder="1" applyAlignment="1" applyProtection="1">
      <alignment vertical="center"/>
      <protection locked="0"/>
    </xf>
    <xf numFmtId="0" fontId="6" fillId="0" borderId="2" xfId="0" applyFont="1" applyFill="1" applyBorder="1" applyAlignment="1" applyProtection="1">
      <alignment vertical="center"/>
      <protection locked="0"/>
    </xf>
    <xf numFmtId="0" fontId="14" fillId="0" borderId="1" xfId="0" applyFont="1" applyFill="1" applyBorder="1" applyAlignment="1" applyProtection="1">
      <alignment vertical="center"/>
      <protection locked="0"/>
    </xf>
    <xf numFmtId="0" fontId="14" fillId="0" borderId="3" xfId="0" applyFont="1" applyFill="1" applyBorder="1" applyAlignment="1" applyProtection="1">
      <alignment vertical="center"/>
      <protection locked="0"/>
    </xf>
    <xf numFmtId="0" fontId="6" fillId="0" borderId="5" xfId="0" applyFont="1" applyBorder="1" applyAlignment="1" applyProtection="1">
      <alignment horizontal="distributed" vertical="center" indent="4"/>
    </xf>
    <xf numFmtId="0" fontId="14" fillId="0" borderId="10" xfId="0" applyFont="1" applyBorder="1" applyAlignment="1" applyProtection="1">
      <alignment horizontal="distributed" vertical="center" indent="4"/>
    </xf>
    <xf numFmtId="192" fontId="6" fillId="2" borderId="5" xfId="0" applyNumberFormat="1" applyFont="1" applyFill="1" applyBorder="1" applyAlignment="1" applyProtection="1">
      <alignment horizontal="center" vertical="center"/>
      <protection locked="0"/>
    </xf>
    <xf numFmtId="192" fontId="14" fillId="2" borderId="10" xfId="0" applyNumberFormat="1" applyFont="1" applyFill="1" applyBorder="1" applyAlignment="1" applyProtection="1">
      <alignment horizontal="center" vertical="center"/>
      <protection locked="0"/>
    </xf>
    <xf numFmtId="0" fontId="6" fillId="0" borderId="7" xfId="0" applyFont="1" applyBorder="1" applyAlignment="1" applyProtection="1">
      <alignment horizontal="center" vertical="center" wrapText="1"/>
    </xf>
    <xf numFmtId="0" fontId="6" fillId="0" borderId="4" xfId="0" applyFont="1" applyBorder="1" applyAlignment="1" applyProtection="1">
      <alignment vertical="center"/>
    </xf>
    <xf numFmtId="0" fontId="14" fillId="0" borderId="9" xfId="0" applyFont="1" applyBorder="1" applyAlignment="1" applyProtection="1">
      <alignment vertical="center"/>
    </xf>
    <xf numFmtId="0" fontId="6" fillId="0" borderId="4" xfId="0" applyFont="1" applyBorder="1" applyAlignment="1" applyProtection="1">
      <alignment horizontal="right" vertical="center"/>
    </xf>
    <xf numFmtId="0" fontId="14" fillId="0" borderId="9" xfId="0" applyFont="1" applyBorder="1" applyAlignment="1" applyProtection="1">
      <alignment horizontal="right" vertical="center"/>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1" xfId="0" applyFont="1" applyFill="1" applyBorder="1" applyAlignment="1" applyProtection="1">
      <alignment vertical="center"/>
      <protection locked="0"/>
    </xf>
    <xf numFmtId="0" fontId="6" fillId="0" borderId="8" xfId="0" applyFont="1" applyFill="1" applyBorder="1" applyAlignment="1" applyProtection="1">
      <alignment vertical="center"/>
      <protection locked="0"/>
    </xf>
    <xf numFmtId="183" fontId="6" fillId="2" borderId="12" xfId="0" applyNumberFormat="1" applyFont="1" applyFill="1" applyBorder="1" applyAlignment="1" applyProtection="1">
      <alignment vertical="center"/>
      <protection locked="0"/>
    </xf>
    <xf numFmtId="183" fontId="6" fillId="2" borderId="8" xfId="0" applyNumberFormat="1" applyFont="1" applyFill="1" applyBorder="1" applyAlignment="1" applyProtection="1">
      <alignment vertical="center"/>
      <protection locked="0"/>
    </xf>
    <xf numFmtId="177" fontId="6" fillId="0" borderId="11" xfId="0" applyNumberFormat="1" applyFont="1" applyFill="1" applyBorder="1" applyAlignment="1">
      <alignment horizontal="center" vertical="center"/>
    </xf>
    <xf numFmtId="177" fontId="6" fillId="0" borderId="8" xfId="0" applyNumberFormat="1" applyFont="1" applyFill="1" applyBorder="1" applyAlignment="1">
      <alignment horizontal="center" vertical="center"/>
    </xf>
    <xf numFmtId="0" fontId="6" fillId="0" borderId="43" xfId="0" applyFont="1" applyFill="1" applyBorder="1" applyAlignment="1">
      <alignment horizontal="right" vertical="top"/>
    </xf>
    <xf numFmtId="0" fontId="0" fillId="0" borderId="45" xfId="0" applyBorder="1" applyAlignment="1"/>
    <xf numFmtId="0" fontId="6" fillId="0" borderId="43" xfId="0" applyFont="1" applyFill="1" applyBorder="1" applyAlignment="1">
      <alignment horizontal="center" vertical="top"/>
    </xf>
    <xf numFmtId="0" fontId="0" fillId="0" borderId="45" xfId="0" applyBorder="1" applyAlignment="1">
      <alignment horizontal="center"/>
    </xf>
    <xf numFmtId="0" fontId="6" fillId="0" borderId="45" xfId="0" applyFont="1" applyFill="1" applyBorder="1" applyAlignment="1">
      <alignment horizontal="right" vertical="top"/>
    </xf>
    <xf numFmtId="0" fontId="6" fillId="0" borderId="45" xfId="0" applyFont="1" applyFill="1" applyBorder="1" applyAlignment="1">
      <alignment horizontal="center" vertical="top"/>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0.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6.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7.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8.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9.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0.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6.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7.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8.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9.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40.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4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4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4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4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4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7C083292-510D-4C68-B422-72F449B18815}"/>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5" name="四角形: 角度付き 4">
          <a:hlinkClick xmlns:r="http://schemas.openxmlformats.org/officeDocument/2006/relationships" r:id="rId2"/>
          <a:extLst>
            <a:ext uri="{FF2B5EF4-FFF2-40B4-BE49-F238E27FC236}">
              <a16:creationId xmlns:a16="http://schemas.microsoft.com/office/drawing/2014/main" id="{8FE316BE-CD16-44B3-AC1E-8BBFFB66848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2474</xdr:colOff>
      <xdr:row>26</xdr:row>
      <xdr:rowOff>2474</xdr:rowOff>
    </xdr:from>
    <xdr:to>
      <xdr:col>6</xdr:col>
      <xdr:colOff>0</xdr:colOff>
      <xdr:row>28</xdr:row>
      <xdr:rowOff>2474</xdr:rowOff>
    </xdr:to>
    <xdr:cxnSp macro="">
      <xdr:nvCxnSpPr>
        <xdr:cNvPr id="3" name="直線コネクタ 2">
          <a:extLst>
            <a:ext uri="{FF2B5EF4-FFF2-40B4-BE49-F238E27FC236}">
              <a16:creationId xmlns:a16="http://schemas.microsoft.com/office/drawing/2014/main" id="{F0446A61-E4DA-F0D5-BE10-A4C6EBCEF6FD}"/>
            </a:ext>
          </a:extLst>
        </xdr:cNvPr>
        <xdr:cNvCxnSpPr/>
      </xdr:nvCxnSpPr>
      <xdr:spPr>
        <a:xfrm flipH="1" flipV="1">
          <a:off x="3738253" y="5727370"/>
          <a:ext cx="341416" cy="49480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46</xdr:row>
      <xdr:rowOff>28575</xdr:rowOff>
    </xdr:from>
    <xdr:to>
      <xdr:col>10</xdr:col>
      <xdr:colOff>638175</xdr:colOff>
      <xdr:row>51</xdr:row>
      <xdr:rowOff>161925</xdr:rowOff>
    </xdr:to>
    <xdr:sp macro="" textlink="">
      <xdr:nvSpPr>
        <xdr:cNvPr id="10" name="テキスト ボックス 9">
          <a:extLst>
            <a:ext uri="{FF2B5EF4-FFF2-40B4-BE49-F238E27FC236}">
              <a16:creationId xmlns:a16="http://schemas.microsoft.com/office/drawing/2014/main" id="{46000A70-9D32-4AE3-A882-4BFDAF90DE27}"/>
            </a:ext>
          </a:extLst>
        </xdr:cNvPr>
        <xdr:cNvSpPr txBox="1"/>
      </xdr:nvSpPr>
      <xdr:spPr>
        <a:xfrm>
          <a:off x="3733800" y="8382000"/>
          <a:ext cx="5972175" cy="1038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0" rtlCol="0" anchor="t"/>
        <a:lstStyle/>
        <a:p>
          <a:pPr marL="144000" indent="-288000"/>
          <a:r>
            <a:rPr lang="ja-JP" altLang="en-US" sz="700">
              <a:solidFill>
                <a:schemeClr val="dk1"/>
              </a:solidFill>
              <a:effectLst/>
              <a:latin typeface="ＭＳ 明朝" panose="02020609040205080304" pitchFamily="17" charset="-128"/>
              <a:ea typeface="ＭＳ 明朝" panose="02020609040205080304" pitchFamily="17" charset="-128"/>
              <a:cs typeface="+mn-cs"/>
            </a:rPr>
            <a:t>備考</a:t>
          </a:r>
        </a:p>
        <a:p>
          <a:pPr marL="144000" indent="-216000"/>
          <a:r>
            <a:rPr lang="ja-JP" altLang="en-US" sz="700">
              <a:solidFill>
                <a:schemeClr val="dk1"/>
              </a:solidFill>
              <a:effectLst/>
              <a:latin typeface="ＭＳ 明朝" panose="02020609040205080304" pitchFamily="17" charset="-128"/>
              <a:ea typeface="ＭＳ 明朝" panose="02020609040205080304" pitchFamily="17" charset="-128"/>
              <a:cs typeface="+mn-cs"/>
            </a:rPr>
            <a:t>１　契約届出書には、契約書の写しを添付してください。</a:t>
          </a:r>
        </a:p>
        <a:p>
          <a:pPr marL="144000" indent="-216000"/>
          <a:r>
            <a:rPr lang="ja-JP" altLang="en-US" sz="700">
              <a:solidFill>
                <a:schemeClr val="dk1"/>
              </a:solidFill>
              <a:effectLst/>
              <a:latin typeface="ＭＳ 明朝" panose="02020609040205080304" pitchFamily="17" charset="-128"/>
              <a:ea typeface="ＭＳ 明朝" panose="02020609040205080304" pitchFamily="17" charset="-128"/>
              <a:cs typeface="+mn-cs"/>
            </a:rPr>
            <a:t>２　２の「契約内容」欄の「借入れ期間等」には、「自動車の借入れ」にあっては借入れ期間を、「運転手の雇用」にあっては雇用期間を、「燃料代」にあっては燃料の供給を受ける選挙運動用自動車の自動車登録番号又は車両番号を記載してください。</a:t>
          </a:r>
          <a:endParaRPr lang="en-US" altLang="ja-JP" sz="700">
            <a:solidFill>
              <a:schemeClr val="dk1"/>
            </a:solidFill>
            <a:effectLst/>
            <a:latin typeface="ＭＳ 明朝" panose="02020609040205080304" pitchFamily="17" charset="-128"/>
            <a:ea typeface="ＭＳ 明朝" panose="02020609040205080304" pitchFamily="17" charset="-128"/>
            <a:cs typeface="+mn-cs"/>
          </a:endParaRPr>
        </a:p>
        <a:p>
          <a:pPr marL="144000" indent="-216000"/>
          <a:r>
            <a:rPr lang="ja-JP" altLang="en-US" sz="700">
              <a:solidFill>
                <a:schemeClr val="dk1"/>
              </a:solidFill>
              <a:effectLst/>
              <a:latin typeface="ＭＳ 明朝" panose="02020609040205080304" pitchFamily="17" charset="-128"/>
              <a:ea typeface="ＭＳ 明朝" panose="02020609040205080304" pitchFamily="17" charset="-128"/>
              <a:cs typeface="+mn-cs"/>
            </a:rPr>
            <a:t>３　「燃料代」にあっては、単価契約を締結した場合には、「備考」に契約単価を記載してください（なお、２の「契約内容」欄の「契約金額」には、契約の見込額を記載して差し支えありません。）。</a:t>
          </a:r>
          <a:endParaRPr lang="en-US" altLang="ja-JP" sz="700">
            <a:solidFill>
              <a:schemeClr val="dk1"/>
            </a:solidFill>
            <a:effectLst/>
            <a:latin typeface="ＭＳ 明朝" panose="02020609040205080304" pitchFamily="17" charset="-128"/>
            <a:ea typeface="ＭＳ 明朝" panose="02020609040205080304" pitchFamily="17" charset="-128"/>
            <a:cs typeface="+mn-cs"/>
          </a:endParaRPr>
        </a:p>
        <a:p>
          <a:pPr marL="144000" indent="-216000"/>
          <a:r>
            <a:rPr lang="ja-JP" altLang="en-US" sz="700">
              <a:solidFill>
                <a:schemeClr val="dk1"/>
              </a:solidFill>
              <a:effectLst/>
              <a:latin typeface="ＭＳ 明朝" panose="02020609040205080304" pitchFamily="17" charset="-128"/>
              <a:ea typeface="ＭＳ 明朝" panose="02020609040205080304" pitchFamily="17" charset="-128"/>
              <a:cs typeface="+mn-cs"/>
            </a:rPr>
            <a:t>４　候補者本人が届け出る場合にあっては本人確認書類の提示又は提出を、その代理人が届け出る場合にあっては委任状の提示又は提出及び当該代理人の本人確認書類の提示又は提出を行ってください。ただし、候補者本人の署名その他の措置がある場合はこの限りではありません。</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F43B100C-D767-46EF-89BE-A43C7BBD420D}"/>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D43A37C9-C3E6-42E6-BC8C-3A532A2C76F3}"/>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33</xdr:row>
      <xdr:rowOff>28575</xdr:rowOff>
    </xdr:from>
    <xdr:to>
      <xdr:col>10</xdr:col>
      <xdr:colOff>0</xdr:colOff>
      <xdr:row>34</xdr:row>
      <xdr:rowOff>171450</xdr:rowOff>
    </xdr:to>
    <xdr:sp macro="" textlink="">
      <xdr:nvSpPr>
        <xdr:cNvPr id="4" name="テキスト ボックス 3">
          <a:extLst>
            <a:ext uri="{FF2B5EF4-FFF2-40B4-BE49-F238E27FC236}">
              <a16:creationId xmlns:a16="http://schemas.microsoft.com/office/drawing/2014/main" id="{8F708FBA-7B72-46F1-BA87-6DA0229B3964}"/>
            </a:ext>
          </a:extLst>
        </xdr:cNvPr>
        <xdr:cNvSpPr txBox="1"/>
      </xdr:nvSpPr>
      <xdr:spPr>
        <a:xfrm>
          <a:off x="3733800" y="9105900"/>
          <a:ext cx="5981700"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　「請求金額」欄には、</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ｲ</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又は</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ﾛ</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のうちいずれか少ない方の額を記載してください。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7D4E4BE-6266-4892-8790-DF834C3E80E3}"/>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F2CD88EC-CF0B-4494-8BF2-22BC4E0C9FB9}"/>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36</xdr:row>
      <xdr:rowOff>95250</xdr:rowOff>
    </xdr:from>
    <xdr:to>
      <xdr:col>10</xdr:col>
      <xdr:colOff>552450</xdr:colOff>
      <xdr:row>42</xdr:row>
      <xdr:rowOff>142875</xdr:rowOff>
    </xdr:to>
    <xdr:sp macro="" textlink="">
      <xdr:nvSpPr>
        <xdr:cNvPr id="5" name="テキスト ボックス 4">
          <a:extLst>
            <a:ext uri="{FF2B5EF4-FFF2-40B4-BE49-F238E27FC236}">
              <a16:creationId xmlns:a16="http://schemas.microsoft.com/office/drawing/2014/main" id="{54B59E71-AAE3-4CC9-B7ED-2AC408BAF232}"/>
            </a:ext>
          </a:extLst>
        </xdr:cNvPr>
        <xdr:cNvSpPr txBox="1"/>
      </xdr:nvSpPr>
      <xdr:spPr>
        <a:xfrm>
          <a:off x="3733800" y="8201025"/>
          <a:ext cx="5962650" cy="1133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p>
        <a:p>
          <a:pPr marL="144000" indent="-288000"/>
          <a:r>
            <a:rPr kumimoji="1" lang="ja-JP" altLang="en-US" sz="1000">
              <a:latin typeface="ＭＳ 明朝" panose="02020609040205080304" pitchFamily="17" charset="-128"/>
              <a:ea typeface="ＭＳ 明朝" panose="02020609040205080304" pitchFamily="17" charset="-128"/>
            </a:rPr>
            <a:t>１　契約届出書には、契約書の写しを添付してください。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候補者本人が届け出る場合にあっては本人確認書類の提示又は提出を、その代理人が届け出る場合にあっては委任状の提示又は提出及び当該代理人の本人確認書類の提示又は提出を行ってください。ただし、候補者本人の署名その他の措置がある場合はこの限りではありません。</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F0B121FB-E59C-458C-9728-317B79FB6110}"/>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C42CE75A-49AD-4E98-A183-3081876B3A69}"/>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285750</xdr:colOff>
      <xdr:row>24</xdr:row>
      <xdr:rowOff>0</xdr:rowOff>
    </xdr:from>
    <xdr:to>
      <xdr:col>7</xdr:col>
      <xdr:colOff>1222650</xdr:colOff>
      <xdr:row>24</xdr:row>
      <xdr:rowOff>0</xdr:rowOff>
    </xdr:to>
    <xdr:cxnSp macro="">
      <xdr:nvCxnSpPr>
        <xdr:cNvPr id="5" name="直線コネクタ 4">
          <a:extLst>
            <a:ext uri="{FF2B5EF4-FFF2-40B4-BE49-F238E27FC236}">
              <a16:creationId xmlns:a16="http://schemas.microsoft.com/office/drawing/2014/main" id="{B839C4E5-9B88-46B2-82AB-42EC2EF45FB9}"/>
            </a:ext>
          </a:extLst>
        </xdr:cNvPr>
        <xdr:cNvCxnSpPr/>
      </xdr:nvCxnSpPr>
      <xdr:spPr>
        <a:xfrm flipV="1">
          <a:off x="4019550" y="4362450"/>
          <a:ext cx="288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38</xdr:row>
      <xdr:rowOff>0</xdr:rowOff>
    </xdr:from>
    <xdr:to>
      <xdr:col>9</xdr:col>
      <xdr:colOff>0</xdr:colOff>
      <xdr:row>47</xdr:row>
      <xdr:rowOff>142875</xdr:rowOff>
    </xdr:to>
    <xdr:sp macro="" textlink="">
      <xdr:nvSpPr>
        <xdr:cNvPr id="8" name="テキスト ボックス 7">
          <a:extLst>
            <a:ext uri="{FF2B5EF4-FFF2-40B4-BE49-F238E27FC236}">
              <a16:creationId xmlns:a16="http://schemas.microsoft.com/office/drawing/2014/main" id="{03674A5F-5111-4B33-99CE-B496DF107B7B}"/>
            </a:ext>
          </a:extLst>
        </xdr:cNvPr>
        <xdr:cNvSpPr txBox="1"/>
      </xdr:nvSpPr>
      <xdr:spPr>
        <a:xfrm>
          <a:off x="3733800" y="7715250"/>
          <a:ext cx="5981700" cy="1771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この申請書は、通常葉書作成業者ごとに別々に候補者から都道府県に提出してください。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この申請書は、通常葉書作成枚数について公費負担の対象となるものの確認を受けるためのものです。</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３　「前回までの累積枚数」には、他の通常葉書作成業者によって作成された枚数をも含めて記載してください。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候補者本人が提出する場合にあっては本人確認書類の提示又は提出を、その代理人が提出する場合にあっては委任状の提示又は提出及び当該代理人の本人確認書類の提示又は提出を行ってください。ただし、候補者本人の署名その他の措置がある場合はこの限りではありません。</a:t>
          </a:r>
        </a:p>
        <a:p>
          <a:pPr marL="144000" indent="-288000"/>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6A5EF539-D637-49B5-9E5A-1CADF8CC8BF6}"/>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99AE9929-F002-4AF0-B45B-EB6ED6A50704}"/>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31</xdr:row>
      <xdr:rowOff>0</xdr:rowOff>
    </xdr:from>
    <xdr:to>
      <xdr:col>7</xdr:col>
      <xdr:colOff>13350</xdr:colOff>
      <xdr:row>42</xdr:row>
      <xdr:rowOff>114300</xdr:rowOff>
    </xdr:to>
    <xdr:sp macro="" textlink="">
      <xdr:nvSpPr>
        <xdr:cNvPr id="6" name="テキスト ボックス 5">
          <a:extLst>
            <a:ext uri="{FF2B5EF4-FFF2-40B4-BE49-F238E27FC236}">
              <a16:creationId xmlns:a16="http://schemas.microsoft.com/office/drawing/2014/main" id="{339180E1-026B-46F3-AF37-2C224342F325}"/>
            </a:ext>
          </a:extLst>
        </xdr:cNvPr>
        <xdr:cNvSpPr txBox="1"/>
      </xdr:nvSpPr>
      <xdr:spPr>
        <a:xfrm>
          <a:off x="3733800" y="7353300"/>
          <a:ext cx="5995050" cy="2105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900">
              <a:latin typeface="ＭＳ 明朝" panose="02020609040205080304" pitchFamily="17" charset="-128"/>
              <a:ea typeface="ＭＳ 明朝" panose="02020609040205080304" pitchFamily="17" charset="-128"/>
            </a:rPr>
            <a:t>備考</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１　この証明書は、作成の実績に基づいて、通常葉書作成業者ごとに別々に作成し、候補者から通常葉書作成業者に提出してください。</a:t>
          </a:r>
        </a:p>
        <a:p>
          <a:pPr marL="144000" indent="-288000"/>
          <a:r>
            <a:rPr kumimoji="1" lang="ja-JP" altLang="en-US" sz="900">
              <a:latin typeface="ＭＳ 明朝" panose="02020609040205080304" pitchFamily="17" charset="-128"/>
              <a:ea typeface="ＭＳ 明朝" panose="02020609040205080304" pitchFamily="17" charset="-128"/>
            </a:rPr>
            <a:t>２　通常葉書作成業者が都道府県に支払を請求するときは、この証明書を請求書に添付してください。</a:t>
          </a:r>
        </a:p>
        <a:p>
          <a:pPr marL="144000" indent="-288000"/>
          <a:r>
            <a:rPr kumimoji="1" lang="ja-JP" altLang="en-US" sz="900">
              <a:latin typeface="ＭＳ 明朝" panose="02020609040205080304" pitchFamily="17" charset="-128"/>
              <a:ea typeface="ＭＳ 明朝" panose="02020609040205080304" pitchFamily="17" charset="-128"/>
            </a:rPr>
            <a:t>３　この証明書を発行した候補者について供託物が没収された場合には、通常葉書作成業者は、都道府県に支払を請求することはできません。</a:t>
          </a:r>
        </a:p>
        <a:p>
          <a:pPr marL="144000" indent="-288000"/>
          <a:r>
            <a:rPr kumimoji="1" lang="ja-JP" altLang="en-US" sz="900">
              <a:latin typeface="ＭＳ 明朝" panose="02020609040205080304" pitchFamily="17" charset="-128"/>
              <a:ea typeface="ＭＳ 明朝" panose="02020609040205080304" pitchFamily="17" charset="-128"/>
            </a:rPr>
            <a:t>４　</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人の候補者を通じて公費負担の対象となる枚数及びそれぞれの契約に基づく公費負担の限度額は、次のとおりです。</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(1) </a:t>
          </a:r>
          <a:r>
            <a:rPr kumimoji="1" lang="ja-JP" altLang="en-US" sz="900">
              <a:latin typeface="ＭＳ 明朝" panose="02020609040205080304" pitchFamily="17" charset="-128"/>
              <a:ea typeface="ＭＳ 明朝" panose="02020609040205080304" pitchFamily="17" charset="-128"/>
            </a:rPr>
            <a:t>枚数</a:t>
          </a:r>
        </a:p>
        <a:p>
          <a:pPr marL="144000" indent="-288000"/>
          <a:r>
            <a:rPr kumimoji="1" lang="ja-JP" altLang="en-US" sz="900">
              <a:latin typeface="ＭＳ 明朝" panose="02020609040205080304" pitchFamily="17" charset="-128"/>
              <a:ea typeface="ＭＳ 明朝" panose="02020609040205080304" pitchFamily="17" charset="-128"/>
            </a:rPr>
            <a:t>　　　衆議院小選挙区選出議員の選挙　　</a:t>
          </a:r>
          <a:r>
            <a:rPr kumimoji="1" lang="en-US" altLang="ja-JP" sz="900">
              <a:latin typeface="ＭＳ 明朝" panose="02020609040205080304" pitchFamily="17" charset="-128"/>
              <a:ea typeface="ＭＳ 明朝" panose="02020609040205080304" pitchFamily="17" charset="-128"/>
            </a:rPr>
            <a:t>35,000</a:t>
          </a:r>
          <a:r>
            <a:rPr kumimoji="1" lang="ja-JP" altLang="en-US" sz="900">
              <a:latin typeface="ＭＳ 明朝" panose="02020609040205080304" pitchFamily="17" charset="-128"/>
              <a:ea typeface="ＭＳ 明朝" panose="02020609040205080304" pitchFamily="17" charset="-128"/>
            </a:rPr>
            <a:t>枚</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(2) </a:t>
          </a:r>
          <a:r>
            <a:rPr kumimoji="1" lang="ja-JP" altLang="en-US" sz="900">
              <a:latin typeface="ＭＳ 明朝" panose="02020609040205080304" pitchFamily="17" charset="-128"/>
              <a:ea typeface="ＭＳ 明朝" panose="02020609040205080304" pitchFamily="17" charset="-128"/>
            </a:rPr>
            <a:t>限度額</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8</a:t>
          </a:r>
          <a:r>
            <a:rPr kumimoji="1" lang="ja-JP" altLang="en-US" sz="900">
              <a:latin typeface="ＭＳ 明朝" panose="02020609040205080304" pitchFamily="17" charset="-128"/>
              <a:ea typeface="ＭＳ 明朝" panose="02020609040205080304" pitchFamily="17" charset="-128"/>
            </a:rPr>
            <a:t>円</a:t>
          </a:r>
          <a:r>
            <a:rPr kumimoji="1" lang="en-US" altLang="ja-JP" sz="900">
              <a:latin typeface="ＭＳ 明朝" panose="02020609040205080304" pitchFamily="17" charset="-128"/>
              <a:ea typeface="ＭＳ 明朝" panose="02020609040205080304" pitchFamily="17" charset="-128"/>
            </a:rPr>
            <a:t>62</a:t>
          </a:r>
          <a:r>
            <a:rPr kumimoji="1" lang="ja-JP" altLang="en-US" sz="900">
              <a:latin typeface="ＭＳ 明朝" panose="02020609040205080304" pitchFamily="17" charset="-128"/>
              <a:ea typeface="ＭＳ 明朝" panose="02020609040205080304" pitchFamily="17" charset="-128"/>
            </a:rPr>
            <a:t>銭（単価）</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当該作成枚数＝限度額</a:t>
          </a:r>
          <a:endParaRPr kumimoji="1" lang="en-US" altLang="ja-JP" sz="900">
            <a:latin typeface="ＭＳ 明朝" panose="02020609040205080304" pitchFamily="17" charset="-128"/>
            <a:ea typeface="ＭＳ 明朝" panose="02020609040205080304" pitchFamily="17"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370D6919-A814-419B-9FEF-B80995D69C16}"/>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C588FD1E-D62F-48A4-AA1D-A5EC8D96C855}"/>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40</xdr:row>
      <xdr:rowOff>0</xdr:rowOff>
    </xdr:from>
    <xdr:to>
      <xdr:col>9</xdr:col>
      <xdr:colOff>0</xdr:colOff>
      <xdr:row>48</xdr:row>
      <xdr:rowOff>161925</xdr:rowOff>
    </xdr:to>
    <xdr:sp macro="" textlink="">
      <xdr:nvSpPr>
        <xdr:cNvPr id="5" name="テキスト ボックス 4">
          <a:extLst>
            <a:ext uri="{FF2B5EF4-FFF2-40B4-BE49-F238E27FC236}">
              <a16:creationId xmlns:a16="http://schemas.microsoft.com/office/drawing/2014/main" id="{FB899835-BB20-4400-8ABA-B8AE1A510A9D}"/>
            </a:ext>
          </a:extLst>
        </xdr:cNvPr>
        <xdr:cNvSpPr txBox="1"/>
      </xdr:nvSpPr>
      <xdr:spPr>
        <a:xfrm>
          <a:off x="3733800" y="7791450"/>
          <a:ext cx="5981700" cy="1609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この請求書は、候補者から受領した通常葉書作成枚数確認書及び通常葉書作成証明書とともに選挙の期日後速やかに提出してください。</a:t>
          </a:r>
        </a:p>
        <a:p>
          <a:pPr marL="144000" indent="-288000"/>
          <a:r>
            <a:rPr kumimoji="1" lang="ja-JP" altLang="en-US" sz="1000">
              <a:latin typeface="ＭＳ 明朝" panose="02020609040205080304" pitchFamily="17" charset="-128"/>
              <a:ea typeface="ＭＳ 明朝" panose="02020609040205080304" pitchFamily="17" charset="-128"/>
            </a:rPr>
            <a:t>２　候補者が供託物を没収された場合には、都道府県に支払を請求することはできません。</a:t>
          </a:r>
        </a:p>
        <a:p>
          <a:pPr marL="144000" indent="-288000"/>
          <a:r>
            <a:rPr kumimoji="1" lang="ja-JP" altLang="en-US" sz="1000">
              <a:latin typeface="ＭＳ 明朝" panose="02020609040205080304" pitchFamily="17" charset="-128"/>
              <a:ea typeface="ＭＳ 明朝" panose="02020609040205080304" pitchFamily="17" charset="-128"/>
            </a:rPr>
            <a:t>３　契約業者等（法人にあっては、その代表者）本人が提出する場合にあっては本人確認書類の提示又は提出を、その代理人が提出する場合にあっては委任状の提示又は提出及び当該代理人の本人確認書類の提示又は提出を行ってください。ただし、契約業者等（法人にあっては、その代表者）本人の署名その他の措置がある場合はこの限りではありませ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65B6A861-CDEB-45B2-B9EF-4E29C4A07344}"/>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36E12940-34C9-4B8A-8C57-E5EC5121F0E8}"/>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12</xdr:row>
      <xdr:rowOff>0</xdr:rowOff>
    </xdr:from>
    <xdr:to>
      <xdr:col>15</xdr:col>
      <xdr:colOff>0</xdr:colOff>
      <xdr:row>17</xdr:row>
      <xdr:rowOff>66675</xdr:rowOff>
    </xdr:to>
    <xdr:sp macro="" textlink="">
      <xdr:nvSpPr>
        <xdr:cNvPr id="5" name="テキスト ボックス 4">
          <a:extLst>
            <a:ext uri="{FF2B5EF4-FFF2-40B4-BE49-F238E27FC236}">
              <a16:creationId xmlns:a16="http://schemas.microsoft.com/office/drawing/2014/main" id="{D0678570-C8B9-4D2F-846F-3CC679D379BB}"/>
            </a:ext>
          </a:extLst>
        </xdr:cNvPr>
        <xdr:cNvSpPr txBox="1"/>
      </xdr:nvSpPr>
      <xdr:spPr>
        <a:xfrm>
          <a:off x="3733800" y="2419350"/>
          <a:ext cx="5981700" cy="971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欄には、確認書により確認された作成枚数を記載してください。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２　</a:t>
          </a:r>
          <a:r>
            <a:rPr kumimoji="1" lang="en-US" altLang="ja-JP" sz="1000">
              <a:latin typeface="ＭＳ 明朝" panose="02020609040205080304" pitchFamily="17" charset="-128"/>
              <a:ea typeface="ＭＳ 明朝" panose="02020609040205080304" pitchFamily="17" charset="-128"/>
            </a:rPr>
            <a:t>(G)</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(A)</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欄とを比較して少ない方の額を記載してください。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３　</a:t>
          </a:r>
          <a:r>
            <a:rPr kumimoji="1" lang="en-US" altLang="ja-JP" sz="1000">
              <a:latin typeface="ＭＳ 明朝" panose="02020609040205080304" pitchFamily="17" charset="-128"/>
              <a:ea typeface="ＭＳ 明朝" panose="02020609040205080304" pitchFamily="17" charset="-128"/>
            </a:rPr>
            <a:t>(H)</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(B)</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欄とを比較して少ない方の枚数を記載してください。</a:t>
          </a:r>
          <a:endParaRPr kumimoji="1" lang="en-US" altLang="ja-JP" sz="1000">
            <a:latin typeface="ＭＳ 明朝" panose="02020609040205080304" pitchFamily="17" charset="-128"/>
            <a:ea typeface="ＭＳ 明朝" panose="02020609040205080304" pitchFamily="17"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711227D3-14AE-42F8-9437-0ED1F635FC14}"/>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1B6B8AE6-3753-492B-B497-495D5893DDE2}"/>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36</xdr:row>
      <xdr:rowOff>0</xdr:rowOff>
    </xdr:from>
    <xdr:to>
      <xdr:col>10</xdr:col>
      <xdr:colOff>552450</xdr:colOff>
      <xdr:row>42</xdr:row>
      <xdr:rowOff>47625</xdr:rowOff>
    </xdr:to>
    <xdr:sp macro="" textlink="">
      <xdr:nvSpPr>
        <xdr:cNvPr id="5" name="テキスト ボックス 4">
          <a:extLst>
            <a:ext uri="{FF2B5EF4-FFF2-40B4-BE49-F238E27FC236}">
              <a16:creationId xmlns:a16="http://schemas.microsoft.com/office/drawing/2014/main" id="{9BD5BDCC-373F-4010-941E-6CA6F9D40A98}"/>
            </a:ext>
          </a:extLst>
        </xdr:cNvPr>
        <xdr:cNvSpPr txBox="1"/>
      </xdr:nvSpPr>
      <xdr:spPr>
        <a:xfrm>
          <a:off x="3733800" y="8105775"/>
          <a:ext cx="5962650" cy="1133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p>
        <a:p>
          <a:pPr marL="144000" indent="-288000"/>
          <a:r>
            <a:rPr kumimoji="1" lang="ja-JP" altLang="en-US" sz="1000">
              <a:latin typeface="ＭＳ 明朝" panose="02020609040205080304" pitchFamily="17" charset="-128"/>
              <a:ea typeface="ＭＳ 明朝" panose="02020609040205080304" pitchFamily="17" charset="-128"/>
            </a:rPr>
            <a:t>１　契約届出書には、契約書の写しを添付してください。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候補者本人が届け出る場合にあっては本人確認書類の提示又は提出を、その代理人が届け出る場合にあっては委任状の提示又は提出及び当該代理人の本人確認書類の提示又は提出を行ってください。ただし、候補者本人の署名その他の措置がある場合はこの限りではありません。</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F263EAA0-63A4-4001-9167-56EB9D5A4FE7}"/>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89DD4F68-9100-43AC-BA30-6469BCA82296}"/>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285750</xdr:colOff>
      <xdr:row>24</xdr:row>
      <xdr:rowOff>0</xdr:rowOff>
    </xdr:from>
    <xdr:to>
      <xdr:col>7</xdr:col>
      <xdr:colOff>1222650</xdr:colOff>
      <xdr:row>24</xdr:row>
      <xdr:rowOff>0</xdr:rowOff>
    </xdr:to>
    <xdr:cxnSp macro="">
      <xdr:nvCxnSpPr>
        <xdr:cNvPr id="4" name="直線コネクタ 3">
          <a:extLst>
            <a:ext uri="{FF2B5EF4-FFF2-40B4-BE49-F238E27FC236}">
              <a16:creationId xmlns:a16="http://schemas.microsoft.com/office/drawing/2014/main" id="{DC60443A-17F9-4719-922B-1321FD5DFEB0}"/>
            </a:ext>
          </a:extLst>
        </xdr:cNvPr>
        <xdr:cNvCxnSpPr/>
      </xdr:nvCxnSpPr>
      <xdr:spPr>
        <a:xfrm flipV="1">
          <a:off x="4019550" y="4362450"/>
          <a:ext cx="288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39</xdr:row>
      <xdr:rowOff>0</xdr:rowOff>
    </xdr:from>
    <xdr:to>
      <xdr:col>9</xdr:col>
      <xdr:colOff>0</xdr:colOff>
      <xdr:row>47</xdr:row>
      <xdr:rowOff>171450</xdr:rowOff>
    </xdr:to>
    <xdr:sp macro="" textlink="">
      <xdr:nvSpPr>
        <xdr:cNvPr id="7" name="テキスト ボックス 6">
          <a:extLst>
            <a:ext uri="{FF2B5EF4-FFF2-40B4-BE49-F238E27FC236}">
              <a16:creationId xmlns:a16="http://schemas.microsoft.com/office/drawing/2014/main" id="{801A79D0-939E-463D-988E-2316BDC95840}"/>
            </a:ext>
          </a:extLst>
        </xdr:cNvPr>
        <xdr:cNvSpPr txBox="1"/>
      </xdr:nvSpPr>
      <xdr:spPr>
        <a:xfrm>
          <a:off x="3733800" y="7791450"/>
          <a:ext cx="5981700" cy="161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この申請書は、ビラ作成業者ごとに別々に候補者から都道府県に提出してください。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この申請書は、ビラ作成枚数について公費負担の対象となるものの確認を受けるためのものです。</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３　「前回までの累積枚数」には、他のビラ作成業者によって作成された枚数をも含めて記載してください。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候補者本人が提出する場合にあっては本人確認書類の提示又は提出を、その代理人が提出する場合にあっては委任状の提示又は提出及び当該代理人の本人確認書類の提示又は提出を行ってください。ただし、候補者本人の署名その他の措置がある場合はこの限りではありません。</a:t>
          </a:r>
        </a:p>
        <a:p>
          <a:pPr marL="144000" indent="-288000"/>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40054073-4E79-443E-A96F-739B819A5201}"/>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1B317E9-1B22-4DF1-9A05-95D330168F8A}"/>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27</xdr:row>
      <xdr:rowOff>0</xdr:rowOff>
    </xdr:from>
    <xdr:to>
      <xdr:col>7</xdr:col>
      <xdr:colOff>13350</xdr:colOff>
      <xdr:row>42</xdr:row>
      <xdr:rowOff>123825</xdr:rowOff>
    </xdr:to>
    <xdr:sp macro="" textlink="">
      <xdr:nvSpPr>
        <xdr:cNvPr id="7" name="テキスト ボックス 6">
          <a:extLst>
            <a:ext uri="{FF2B5EF4-FFF2-40B4-BE49-F238E27FC236}">
              <a16:creationId xmlns:a16="http://schemas.microsoft.com/office/drawing/2014/main" id="{304D8717-BC00-4313-9B19-77B009073147}"/>
            </a:ext>
          </a:extLst>
        </xdr:cNvPr>
        <xdr:cNvSpPr txBox="1"/>
      </xdr:nvSpPr>
      <xdr:spPr>
        <a:xfrm>
          <a:off x="3733800" y="6581775"/>
          <a:ext cx="5995050" cy="2838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900">
              <a:latin typeface="ＭＳ 明朝" panose="02020609040205080304" pitchFamily="17" charset="-128"/>
              <a:ea typeface="ＭＳ 明朝" panose="02020609040205080304" pitchFamily="17" charset="-128"/>
            </a:rPr>
            <a:t>備考</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１　この証明書は、作成の実績に基づいて、ビラ作成業者ごとに別々に作成し、候補者からビラ作成業者に提出してください。</a:t>
          </a:r>
        </a:p>
        <a:p>
          <a:pPr marL="144000" indent="-288000"/>
          <a:r>
            <a:rPr kumimoji="1" lang="ja-JP" altLang="en-US" sz="900">
              <a:latin typeface="ＭＳ 明朝" panose="02020609040205080304" pitchFamily="17" charset="-128"/>
              <a:ea typeface="ＭＳ 明朝" panose="02020609040205080304" pitchFamily="17" charset="-128"/>
            </a:rPr>
            <a:t>２　ビラ作成業者が都道府県に支払を請求するときは、この証明書を請求書に添付してください。</a:t>
          </a:r>
        </a:p>
        <a:p>
          <a:pPr marL="144000" indent="-288000"/>
          <a:r>
            <a:rPr kumimoji="1" lang="ja-JP" altLang="en-US" sz="900">
              <a:latin typeface="ＭＳ 明朝" panose="02020609040205080304" pitchFamily="17" charset="-128"/>
              <a:ea typeface="ＭＳ 明朝" panose="02020609040205080304" pitchFamily="17" charset="-128"/>
            </a:rPr>
            <a:t>３　この証明書を発行した候補者について供託物が没収された場合には、ビラ作成業者は、都道府県に支払を請求することはできません。</a:t>
          </a:r>
        </a:p>
        <a:p>
          <a:pPr marL="144000" indent="-288000"/>
          <a:r>
            <a:rPr kumimoji="1" lang="ja-JP" altLang="en-US" sz="900">
              <a:latin typeface="ＭＳ 明朝" panose="02020609040205080304" pitchFamily="17" charset="-128"/>
              <a:ea typeface="ＭＳ 明朝" panose="02020609040205080304" pitchFamily="17" charset="-128"/>
            </a:rPr>
            <a:t>４　</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人の候補者を通じて公費負担の対象となる枚数及びそれぞれの契約に基づく公費負担の限度額は、次のとおりです。</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(1) </a:t>
          </a:r>
          <a:r>
            <a:rPr kumimoji="1" lang="ja-JP" altLang="en-US" sz="900">
              <a:latin typeface="ＭＳ 明朝" panose="02020609040205080304" pitchFamily="17" charset="-128"/>
              <a:ea typeface="ＭＳ 明朝" panose="02020609040205080304" pitchFamily="17" charset="-128"/>
            </a:rPr>
            <a:t>枚数</a:t>
          </a:r>
        </a:p>
        <a:p>
          <a:pPr marL="144000" indent="-288000"/>
          <a:r>
            <a:rPr kumimoji="1" lang="ja-JP" altLang="en-US" sz="900">
              <a:latin typeface="ＭＳ 明朝" panose="02020609040205080304" pitchFamily="17" charset="-128"/>
              <a:ea typeface="ＭＳ 明朝" panose="02020609040205080304" pitchFamily="17" charset="-128"/>
            </a:rPr>
            <a:t>　　　衆議院小選挙区選出議員の選挙　　</a:t>
          </a:r>
          <a:r>
            <a:rPr kumimoji="1" lang="en-US" altLang="ja-JP" sz="900">
              <a:latin typeface="ＭＳ 明朝" panose="02020609040205080304" pitchFamily="17" charset="-128"/>
              <a:ea typeface="ＭＳ 明朝" panose="02020609040205080304" pitchFamily="17" charset="-128"/>
            </a:rPr>
            <a:t>70,000</a:t>
          </a:r>
          <a:r>
            <a:rPr kumimoji="1" lang="ja-JP" altLang="en-US" sz="900">
              <a:latin typeface="ＭＳ 明朝" panose="02020609040205080304" pitchFamily="17" charset="-128"/>
              <a:ea typeface="ＭＳ 明朝" panose="02020609040205080304" pitchFamily="17" charset="-128"/>
            </a:rPr>
            <a:t>枚</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(2) </a:t>
          </a:r>
          <a:r>
            <a:rPr kumimoji="1" lang="ja-JP" altLang="en-US" sz="900">
              <a:latin typeface="ＭＳ 明朝" panose="02020609040205080304" pitchFamily="17" charset="-128"/>
              <a:ea typeface="ＭＳ 明朝" panose="02020609040205080304" pitchFamily="17" charset="-128"/>
            </a:rPr>
            <a:t>限度額</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イ　確認された作成枚数が</a:t>
          </a:r>
          <a:r>
            <a:rPr kumimoji="1" lang="en-US" altLang="ja-JP" sz="900">
              <a:latin typeface="ＭＳ 明朝" panose="02020609040205080304" pitchFamily="17" charset="-128"/>
              <a:ea typeface="ＭＳ 明朝" panose="02020609040205080304" pitchFamily="17" charset="-128"/>
            </a:rPr>
            <a:t>50,000</a:t>
          </a:r>
          <a:r>
            <a:rPr kumimoji="1" lang="ja-JP" altLang="en-US" sz="900">
              <a:latin typeface="ＭＳ 明朝" panose="02020609040205080304" pitchFamily="17" charset="-128"/>
              <a:ea typeface="ＭＳ 明朝" panose="02020609040205080304" pitchFamily="17" charset="-128"/>
            </a:rPr>
            <a:t>枚以下の場合</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8</a:t>
          </a:r>
          <a:r>
            <a:rPr kumimoji="1" lang="ja-JP" altLang="en-US" sz="900">
              <a:latin typeface="ＭＳ 明朝" panose="02020609040205080304" pitchFamily="17" charset="-128"/>
              <a:ea typeface="ＭＳ 明朝" panose="02020609040205080304" pitchFamily="17" charset="-128"/>
            </a:rPr>
            <a:t>円</a:t>
          </a:r>
          <a:r>
            <a:rPr kumimoji="1" lang="en-US" altLang="ja-JP" sz="900">
              <a:latin typeface="ＭＳ 明朝" panose="02020609040205080304" pitchFamily="17" charset="-128"/>
              <a:ea typeface="ＭＳ 明朝" panose="02020609040205080304" pitchFamily="17" charset="-128"/>
            </a:rPr>
            <a:t>38</a:t>
          </a:r>
          <a:r>
            <a:rPr kumimoji="1" lang="ja-JP" altLang="en-US" sz="900">
              <a:latin typeface="ＭＳ 明朝" panose="02020609040205080304" pitchFamily="17" charset="-128"/>
              <a:ea typeface="ＭＳ 明朝" panose="02020609040205080304" pitchFamily="17" charset="-128"/>
            </a:rPr>
            <a:t>銭（単価）</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当該作成枚数＝限度額</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ロ　確認された作成枚数が</a:t>
          </a:r>
          <a:r>
            <a:rPr kumimoji="1" lang="en-US" altLang="ja-JP" sz="900">
              <a:latin typeface="ＭＳ 明朝" panose="02020609040205080304" pitchFamily="17" charset="-128"/>
              <a:ea typeface="ＭＳ 明朝" panose="02020609040205080304" pitchFamily="17" charset="-128"/>
            </a:rPr>
            <a:t>50,000</a:t>
          </a:r>
          <a:r>
            <a:rPr kumimoji="1" lang="ja-JP" altLang="en-US" sz="900">
              <a:latin typeface="ＭＳ 明朝" panose="02020609040205080304" pitchFamily="17" charset="-128"/>
              <a:ea typeface="ＭＳ 明朝" panose="02020609040205080304" pitchFamily="17" charset="-128"/>
            </a:rPr>
            <a:t>枚を超える場合</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a:t>
          </a:r>
          <a:r>
            <a:rPr kumimoji="1" lang="ja-JP" altLang="en-US" sz="900" baseline="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419,000</a:t>
          </a:r>
          <a:r>
            <a:rPr kumimoji="1" lang="ja-JP" altLang="en-US" sz="900">
              <a:latin typeface="ＭＳ 明朝" panose="02020609040205080304" pitchFamily="17" charset="-128"/>
              <a:ea typeface="ＭＳ 明朝" panose="02020609040205080304" pitchFamily="17" charset="-128"/>
            </a:rPr>
            <a:t>円＋</a:t>
          </a:r>
          <a:r>
            <a:rPr kumimoji="1" lang="en-US" altLang="ja-JP" sz="900">
              <a:latin typeface="ＭＳ 明朝" panose="02020609040205080304" pitchFamily="17" charset="-128"/>
              <a:ea typeface="ＭＳ 明朝" panose="02020609040205080304" pitchFamily="17" charset="-128"/>
            </a:rPr>
            <a:t>5</a:t>
          </a:r>
          <a:r>
            <a:rPr kumimoji="1" lang="ja-JP" altLang="en-US" sz="900">
              <a:latin typeface="ＭＳ 明朝" panose="02020609040205080304" pitchFamily="17" charset="-128"/>
              <a:ea typeface="ＭＳ 明朝" panose="02020609040205080304" pitchFamily="17" charset="-128"/>
            </a:rPr>
            <a:t>円</a:t>
          </a:r>
          <a:r>
            <a:rPr kumimoji="1" lang="en-US" altLang="ja-JP" sz="900">
              <a:latin typeface="ＭＳ 明朝" panose="02020609040205080304" pitchFamily="17" charset="-128"/>
              <a:ea typeface="ＭＳ 明朝" panose="02020609040205080304" pitchFamily="17" charset="-128"/>
            </a:rPr>
            <a:t>62</a:t>
          </a:r>
          <a:r>
            <a:rPr kumimoji="1" lang="ja-JP" altLang="en-US" sz="900">
              <a:latin typeface="ＭＳ 明朝" panose="02020609040205080304" pitchFamily="17" charset="-128"/>
              <a:ea typeface="ＭＳ 明朝" panose="02020609040205080304" pitchFamily="17" charset="-128"/>
            </a:rPr>
            <a:t>銭</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（当該作成枚数－</a:t>
          </a:r>
          <a:r>
            <a:rPr kumimoji="1" lang="en-US" altLang="ja-JP" sz="900">
              <a:latin typeface="ＭＳ 明朝" panose="02020609040205080304" pitchFamily="17" charset="-128"/>
              <a:ea typeface="ＭＳ 明朝" panose="02020609040205080304" pitchFamily="17" charset="-128"/>
            </a:rPr>
            <a:t>50,000</a:t>
          </a:r>
          <a:r>
            <a:rPr kumimoji="1" lang="ja-JP" altLang="en-US" sz="900">
              <a:latin typeface="ＭＳ 明朝" panose="02020609040205080304" pitchFamily="17" charset="-128"/>
              <a:ea typeface="ＭＳ 明朝" panose="02020609040205080304" pitchFamily="17" charset="-128"/>
            </a:rPr>
            <a:t>）</a:t>
          </a:r>
          <a:endParaRPr kumimoji="1" lang="en-US" altLang="ja-JP" sz="900">
            <a:latin typeface="ＭＳ 明朝" panose="02020609040205080304" pitchFamily="17" charset="-128"/>
            <a:ea typeface="ＭＳ 明朝" panose="02020609040205080304" pitchFamily="17" charset="-128"/>
          </a:endParaRPr>
        </a:p>
        <a:p>
          <a:pPr marL="144000" indent="-288000">
            <a:lnSpc>
              <a:spcPct val="50000"/>
            </a:lnSpc>
          </a:pPr>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 </a:t>
          </a:r>
          <a:r>
            <a:rPr kumimoji="1" lang="ja-JP" altLang="en-US" sz="900">
              <a:latin typeface="ＭＳ 明朝" panose="02020609040205080304" pitchFamily="17" charset="-128"/>
              <a:ea typeface="ＭＳ 明朝" panose="02020609040205080304" pitchFamily="17" charset="-128"/>
            </a:rPr>
            <a:t>＝単価</a:t>
          </a:r>
          <a:r>
            <a:rPr kumimoji="1" lang="en-US" altLang="ja-JP" sz="900">
              <a:latin typeface="ＭＳ 明朝" panose="02020609040205080304" pitchFamily="17" charset="-128"/>
              <a:ea typeface="ＭＳ 明朝" panose="02020609040205080304" pitchFamily="17" charset="-128"/>
            </a:rPr>
            <a:t>……… 1</a:t>
          </a:r>
          <a:r>
            <a:rPr kumimoji="1" lang="ja-JP" altLang="en-US" sz="900">
              <a:latin typeface="ＭＳ 明朝" panose="02020609040205080304" pitchFamily="17" charset="-128"/>
              <a:ea typeface="ＭＳ 明朝" panose="02020609040205080304" pitchFamily="17" charset="-128"/>
            </a:rPr>
            <a:t>銭未満の端数は切上げ</a:t>
          </a:r>
          <a:endParaRPr kumimoji="1" lang="en-US" altLang="ja-JP" sz="900">
            <a:latin typeface="ＭＳ 明朝" panose="02020609040205080304" pitchFamily="17" charset="-128"/>
            <a:ea typeface="ＭＳ 明朝" panose="02020609040205080304" pitchFamily="17" charset="-128"/>
          </a:endParaRPr>
        </a:p>
        <a:p>
          <a:pPr marL="144000" indent="-288000">
            <a:lnSpc>
              <a:spcPct val="50000"/>
            </a:lnSpc>
          </a:pPr>
          <a:r>
            <a:rPr kumimoji="1" lang="ja-JP" altLang="en-US" sz="900">
              <a:latin typeface="ＭＳ 明朝" panose="02020609040205080304" pitchFamily="17" charset="-128"/>
              <a:ea typeface="ＭＳ 明朝" panose="02020609040205080304" pitchFamily="17" charset="-128"/>
            </a:rPr>
            <a:t>　　　　 　　　　　　　　当該作成枚数</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単価</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当該作成枚数＝限度額</a:t>
          </a:r>
          <a:endParaRPr kumimoji="1" lang="en-US" altLang="ja-JP" sz="900">
            <a:latin typeface="ＭＳ 明朝" panose="02020609040205080304" pitchFamily="17" charset="-128"/>
            <a:ea typeface="ＭＳ 明朝" panose="02020609040205080304" pitchFamily="17"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4EB58B82-EB73-449E-AF91-BF89664EB444}"/>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DC31169A-A758-4F99-A568-1C57802E4D40}"/>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38</xdr:row>
      <xdr:rowOff>0</xdr:rowOff>
    </xdr:from>
    <xdr:to>
      <xdr:col>9</xdr:col>
      <xdr:colOff>0</xdr:colOff>
      <xdr:row>48</xdr:row>
      <xdr:rowOff>0</xdr:rowOff>
    </xdr:to>
    <xdr:sp macro="" textlink="">
      <xdr:nvSpPr>
        <xdr:cNvPr id="6" name="テキスト ボックス 5">
          <a:extLst>
            <a:ext uri="{FF2B5EF4-FFF2-40B4-BE49-F238E27FC236}">
              <a16:creationId xmlns:a16="http://schemas.microsoft.com/office/drawing/2014/main" id="{73A81F24-036E-4B29-BA09-0C734706B194}"/>
            </a:ext>
          </a:extLst>
        </xdr:cNvPr>
        <xdr:cNvSpPr txBox="1"/>
      </xdr:nvSpPr>
      <xdr:spPr>
        <a:xfrm>
          <a:off x="3733800" y="7629525"/>
          <a:ext cx="5981700" cy="1809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この請求書は、候補者から受領したビラ作成枚数確認書及びビラ作成証明書とともに選挙の期日後速やかに提出してください。</a:t>
          </a:r>
        </a:p>
        <a:p>
          <a:pPr marL="144000" indent="-288000"/>
          <a:r>
            <a:rPr kumimoji="1" lang="ja-JP" altLang="en-US" sz="1000">
              <a:latin typeface="ＭＳ 明朝" panose="02020609040205080304" pitchFamily="17" charset="-128"/>
              <a:ea typeface="ＭＳ 明朝" panose="02020609040205080304" pitchFamily="17" charset="-128"/>
            </a:rPr>
            <a:t>２　候補者が供託物を没収された場合には、都道府県に支払を請求することはできません。</a:t>
          </a:r>
        </a:p>
        <a:p>
          <a:pPr marL="144000" indent="-288000"/>
          <a:r>
            <a:rPr kumimoji="1" lang="ja-JP" altLang="en-US" sz="1000">
              <a:latin typeface="ＭＳ 明朝" panose="02020609040205080304" pitchFamily="17" charset="-128"/>
              <a:ea typeface="ＭＳ 明朝" panose="02020609040205080304" pitchFamily="17" charset="-128"/>
            </a:rPr>
            <a:t>３　この請求書には、作成したビラの見本</a:t>
          </a:r>
          <a:r>
            <a:rPr kumimoji="1" lang="en-US" altLang="ja-JP" sz="1000">
              <a:latin typeface="ＭＳ 明朝" panose="02020609040205080304" pitchFamily="17" charset="-128"/>
              <a:ea typeface="ＭＳ 明朝" panose="02020609040205080304" pitchFamily="17" charset="-128"/>
            </a:rPr>
            <a:t>1</a:t>
          </a:r>
          <a:r>
            <a:rPr kumimoji="1" lang="ja-JP" altLang="en-US" sz="1000">
              <a:latin typeface="ＭＳ 明朝" panose="02020609040205080304" pitchFamily="17" charset="-128"/>
              <a:ea typeface="ＭＳ 明朝" panose="02020609040205080304" pitchFamily="17" charset="-128"/>
            </a:rPr>
            <a:t>枚（</a:t>
          </a:r>
          <a:r>
            <a:rPr kumimoji="1" lang="en-US" altLang="ja-JP" sz="1000">
              <a:latin typeface="ＭＳ 明朝" panose="02020609040205080304" pitchFamily="17" charset="-128"/>
              <a:ea typeface="ＭＳ 明朝" panose="02020609040205080304" pitchFamily="17" charset="-128"/>
            </a:rPr>
            <a:t>2</a:t>
          </a:r>
          <a:r>
            <a:rPr kumimoji="1" lang="ja-JP" altLang="en-US" sz="1000">
              <a:latin typeface="ＭＳ 明朝" panose="02020609040205080304" pitchFamily="17" charset="-128"/>
              <a:ea typeface="ＭＳ 明朝" panose="02020609040205080304" pitchFamily="17" charset="-128"/>
            </a:rPr>
            <a:t>種類の場合には各</a:t>
          </a:r>
          <a:r>
            <a:rPr kumimoji="1" lang="en-US" altLang="ja-JP" sz="1000">
              <a:latin typeface="ＭＳ 明朝" panose="02020609040205080304" pitchFamily="17" charset="-128"/>
              <a:ea typeface="ＭＳ 明朝" panose="02020609040205080304" pitchFamily="17" charset="-128"/>
            </a:rPr>
            <a:t>1</a:t>
          </a:r>
          <a:r>
            <a:rPr kumimoji="1" lang="ja-JP" altLang="en-US" sz="1000">
              <a:latin typeface="ＭＳ 明朝" panose="02020609040205080304" pitchFamily="17" charset="-128"/>
              <a:ea typeface="ＭＳ 明朝" panose="02020609040205080304" pitchFamily="17" charset="-128"/>
            </a:rPr>
            <a:t>枚）を添付してください。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４　契約業者等（法人にあっては、その代表者）本人が提出する場合にあっては本人確認書類の提示又は提出を、その代理人が提出する場合にあっては委任状の提示又は提出及び当該代理人の本人確認書類の提示又は提出を行ってください。ただし、契約業者等（法人にあっては、その代表者）本人の署名その他の措置がある場合はこの限りではあり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DFD9692D-F6EE-464D-928D-010B59E62C4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133B0CC9-93F1-499F-B769-8C2344FFAE6E}"/>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285750</xdr:colOff>
      <xdr:row>27</xdr:row>
      <xdr:rowOff>0</xdr:rowOff>
    </xdr:from>
    <xdr:to>
      <xdr:col>7</xdr:col>
      <xdr:colOff>1222650</xdr:colOff>
      <xdr:row>27</xdr:row>
      <xdr:rowOff>0</xdr:rowOff>
    </xdr:to>
    <xdr:cxnSp macro="">
      <xdr:nvCxnSpPr>
        <xdr:cNvPr id="6" name="直線コネクタ 5">
          <a:extLst>
            <a:ext uri="{FF2B5EF4-FFF2-40B4-BE49-F238E27FC236}">
              <a16:creationId xmlns:a16="http://schemas.microsoft.com/office/drawing/2014/main" id="{1BBF3F0B-91A1-43EF-944E-19A8DF7AD585}"/>
            </a:ext>
          </a:extLst>
        </xdr:cNvPr>
        <xdr:cNvCxnSpPr/>
      </xdr:nvCxnSpPr>
      <xdr:spPr>
        <a:xfrm flipV="1">
          <a:off x="4019550" y="4905375"/>
          <a:ext cx="288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37</xdr:row>
      <xdr:rowOff>0</xdr:rowOff>
    </xdr:from>
    <xdr:to>
      <xdr:col>9</xdr:col>
      <xdr:colOff>0</xdr:colOff>
      <xdr:row>47</xdr:row>
      <xdr:rowOff>161925</xdr:rowOff>
    </xdr:to>
    <xdr:sp macro="" textlink="">
      <xdr:nvSpPr>
        <xdr:cNvPr id="4" name="テキスト ボックス 3">
          <a:extLst>
            <a:ext uri="{FF2B5EF4-FFF2-40B4-BE49-F238E27FC236}">
              <a16:creationId xmlns:a16="http://schemas.microsoft.com/office/drawing/2014/main" id="{36784187-AECE-4B1C-9185-B2B63849F5F4}"/>
            </a:ext>
          </a:extLst>
        </xdr:cNvPr>
        <xdr:cNvSpPr txBox="1"/>
      </xdr:nvSpPr>
      <xdr:spPr>
        <a:xfrm>
          <a:off x="3733800" y="7429500"/>
          <a:ext cx="5981700" cy="1971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この申請書は、燃料供給業者ごとに別々に候補者から都道府県に提出してください。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この申請書は、選挙運動用自動車の燃料代について公費負担の対象となるものの確認を受けるためのものです。</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３　「燃料の供給を受ける選挙運動用自動車の自動車登録番号又は車両番号」には、契約届出書に記載された選挙運動用自動車の自動車登録番号又は車両番号を記載してください。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４　「前回までの累積金額」には、他の燃料供給業者から購入した金額をも含めて記載してください。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５　候補者本人が提出する場合にあっては本人確認書類の提示又は提出を、その代理人が提出する場合にあっては委任状の提示又は提出及び当該代理人の本人確認書類の提示又は提出を行ってください。ただし、候補者本人の署名その他の措置がある場合はこの限りではありません。</a:t>
          </a:r>
        </a:p>
        <a:p>
          <a:pPr marL="144000" indent="-288000"/>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9064305-49C5-4F26-B3CE-830692485399}"/>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52A82652-9B63-4448-A047-45EEBD20D6B7}"/>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12</xdr:row>
      <xdr:rowOff>0</xdr:rowOff>
    </xdr:from>
    <xdr:to>
      <xdr:col>15</xdr:col>
      <xdr:colOff>0</xdr:colOff>
      <xdr:row>21</xdr:row>
      <xdr:rowOff>133350</xdr:rowOff>
    </xdr:to>
    <xdr:sp macro="" textlink="">
      <xdr:nvSpPr>
        <xdr:cNvPr id="4" name="テキスト ボックス 3">
          <a:extLst>
            <a:ext uri="{FF2B5EF4-FFF2-40B4-BE49-F238E27FC236}">
              <a16:creationId xmlns:a16="http://schemas.microsoft.com/office/drawing/2014/main" id="{CEFCEC8C-495C-4123-8324-8C7BB39DFF57}"/>
            </a:ext>
          </a:extLst>
        </xdr:cNvPr>
        <xdr:cNvSpPr txBox="1"/>
      </xdr:nvSpPr>
      <xdr:spPr>
        <a:xfrm>
          <a:off x="3733800" y="2419350"/>
          <a:ext cx="5981700" cy="1762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欄には、次により算出した額を記載してください。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　</a:t>
          </a:r>
          <a:r>
            <a:rPr kumimoji="1" lang="en-US" altLang="ja-JP" sz="1000">
              <a:latin typeface="ＭＳ 明朝" panose="02020609040205080304" pitchFamily="17" charset="-128"/>
              <a:ea typeface="ＭＳ 明朝" panose="02020609040205080304" pitchFamily="17" charset="-128"/>
            </a:rPr>
            <a:t>(1) </a:t>
          </a:r>
          <a:r>
            <a:rPr kumimoji="1" lang="ja-JP" altLang="en-US" sz="1000">
              <a:latin typeface="ＭＳ 明朝" panose="02020609040205080304" pitchFamily="17" charset="-128"/>
              <a:ea typeface="ＭＳ 明朝" panose="02020609040205080304" pitchFamily="17" charset="-128"/>
            </a:rPr>
            <a:t>確認書により確認された作成枚数が</a:t>
          </a:r>
          <a:r>
            <a:rPr kumimoji="1" lang="en-US" altLang="ja-JP" sz="1000">
              <a:latin typeface="ＭＳ 明朝" panose="02020609040205080304" pitchFamily="17" charset="-128"/>
              <a:ea typeface="ＭＳ 明朝" panose="02020609040205080304" pitchFamily="17" charset="-128"/>
            </a:rPr>
            <a:t>50,000</a:t>
          </a:r>
          <a:r>
            <a:rPr kumimoji="1" lang="ja-JP" altLang="en-US" sz="1000">
              <a:latin typeface="ＭＳ 明朝" panose="02020609040205080304" pitchFamily="17" charset="-128"/>
              <a:ea typeface="ＭＳ 明朝" panose="02020609040205080304" pitchFamily="17" charset="-128"/>
            </a:rPr>
            <a:t>枚以下の場合　　</a:t>
          </a:r>
          <a:r>
            <a:rPr kumimoji="1" lang="en-US" altLang="ja-JP" sz="1000">
              <a:latin typeface="ＭＳ 明朝" panose="02020609040205080304" pitchFamily="17" charset="-128"/>
              <a:ea typeface="ＭＳ 明朝" panose="02020609040205080304" pitchFamily="17" charset="-128"/>
            </a:rPr>
            <a:t>8</a:t>
          </a:r>
          <a:r>
            <a:rPr kumimoji="1" lang="ja-JP" altLang="en-US" sz="1000">
              <a:latin typeface="ＭＳ 明朝" panose="02020609040205080304" pitchFamily="17" charset="-128"/>
              <a:ea typeface="ＭＳ 明朝" panose="02020609040205080304" pitchFamily="17" charset="-128"/>
            </a:rPr>
            <a:t>円</a:t>
          </a:r>
          <a:r>
            <a:rPr kumimoji="1" lang="en-US" altLang="ja-JP" sz="1000">
              <a:latin typeface="ＭＳ 明朝" panose="02020609040205080304" pitchFamily="17" charset="-128"/>
              <a:ea typeface="ＭＳ 明朝" panose="02020609040205080304" pitchFamily="17" charset="-128"/>
            </a:rPr>
            <a:t>38</a:t>
          </a:r>
          <a:r>
            <a:rPr kumimoji="1" lang="ja-JP" altLang="en-US" sz="1000">
              <a:latin typeface="ＭＳ 明朝" panose="02020609040205080304" pitchFamily="17" charset="-128"/>
              <a:ea typeface="ＭＳ 明朝" panose="02020609040205080304" pitchFamily="17" charset="-128"/>
            </a:rPr>
            <a:t>銭</a:t>
          </a:r>
        </a:p>
        <a:p>
          <a:pPr marL="144000" indent="-288000"/>
          <a:r>
            <a:rPr kumimoji="1" lang="ja-JP" altLang="en-US" sz="1000">
              <a:latin typeface="ＭＳ 明朝" panose="02020609040205080304" pitchFamily="17" charset="-128"/>
              <a:ea typeface="ＭＳ 明朝" panose="02020609040205080304" pitchFamily="17" charset="-128"/>
            </a:rPr>
            <a:t>　</a:t>
          </a:r>
          <a:r>
            <a:rPr kumimoji="1" lang="en-US" altLang="ja-JP" sz="1000">
              <a:latin typeface="ＭＳ 明朝" panose="02020609040205080304" pitchFamily="17" charset="-128"/>
              <a:ea typeface="ＭＳ 明朝" panose="02020609040205080304" pitchFamily="17" charset="-128"/>
            </a:rPr>
            <a:t>(2) </a:t>
          </a:r>
          <a:r>
            <a:rPr kumimoji="1" lang="ja-JP" altLang="en-US" sz="1000">
              <a:latin typeface="ＭＳ 明朝" panose="02020609040205080304" pitchFamily="17" charset="-128"/>
              <a:ea typeface="ＭＳ 明朝" panose="02020609040205080304" pitchFamily="17" charset="-128"/>
            </a:rPr>
            <a:t>確認書により確認された作成枚数が</a:t>
          </a:r>
          <a:r>
            <a:rPr kumimoji="1" lang="en-US" altLang="ja-JP" sz="1000">
              <a:latin typeface="ＭＳ 明朝" panose="02020609040205080304" pitchFamily="17" charset="-128"/>
              <a:ea typeface="ＭＳ 明朝" panose="02020609040205080304" pitchFamily="17" charset="-128"/>
            </a:rPr>
            <a:t>50,000</a:t>
          </a:r>
          <a:r>
            <a:rPr kumimoji="1" lang="ja-JP" altLang="en-US" sz="1000">
              <a:latin typeface="ＭＳ 明朝" panose="02020609040205080304" pitchFamily="17" charset="-128"/>
              <a:ea typeface="ＭＳ 明朝" panose="02020609040205080304" pitchFamily="17" charset="-128"/>
            </a:rPr>
            <a:t>枚を超える場合</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　　　 </a:t>
          </a:r>
          <a:r>
            <a:rPr kumimoji="1" lang="en-US" altLang="ja-JP" sz="1000">
              <a:latin typeface="ＭＳ 明朝" panose="02020609040205080304" pitchFamily="17" charset="-128"/>
              <a:ea typeface="ＭＳ 明朝" panose="02020609040205080304" pitchFamily="17" charset="-128"/>
            </a:rPr>
            <a:t>419,000</a:t>
          </a:r>
          <a:r>
            <a:rPr kumimoji="1" lang="ja-JP" altLang="en-US" sz="1000">
              <a:latin typeface="ＭＳ 明朝" panose="02020609040205080304" pitchFamily="17" charset="-128"/>
              <a:ea typeface="ＭＳ 明朝" panose="02020609040205080304" pitchFamily="17" charset="-128"/>
            </a:rPr>
            <a:t>円＋</a:t>
          </a:r>
          <a:r>
            <a:rPr kumimoji="1" lang="en-US" altLang="ja-JP" sz="1000">
              <a:latin typeface="ＭＳ 明朝" panose="02020609040205080304" pitchFamily="17" charset="-128"/>
              <a:ea typeface="ＭＳ 明朝" panose="02020609040205080304" pitchFamily="17" charset="-128"/>
            </a:rPr>
            <a:t>5</a:t>
          </a:r>
          <a:r>
            <a:rPr kumimoji="1" lang="ja-JP" altLang="en-US" sz="1000">
              <a:latin typeface="ＭＳ 明朝" panose="02020609040205080304" pitchFamily="17" charset="-128"/>
              <a:ea typeface="ＭＳ 明朝" panose="02020609040205080304" pitchFamily="17" charset="-128"/>
            </a:rPr>
            <a:t>円</a:t>
          </a:r>
          <a:r>
            <a:rPr kumimoji="1" lang="en-US" altLang="ja-JP" sz="1000">
              <a:latin typeface="ＭＳ 明朝" panose="02020609040205080304" pitchFamily="17" charset="-128"/>
              <a:ea typeface="ＭＳ 明朝" panose="02020609040205080304" pitchFamily="17" charset="-128"/>
            </a:rPr>
            <a:t>62</a:t>
          </a:r>
          <a:r>
            <a:rPr kumimoji="1" lang="ja-JP" altLang="en-US" sz="1000">
              <a:latin typeface="ＭＳ 明朝" panose="02020609040205080304" pitchFamily="17" charset="-128"/>
              <a:ea typeface="ＭＳ 明朝" panose="02020609040205080304" pitchFamily="17" charset="-128"/>
            </a:rPr>
            <a:t>銭</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（当該作成枚数－</a:t>
          </a:r>
          <a:r>
            <a:rPr kumimoji="1" lang="en-US" altLang="ja-JP" sz="1000">
              <a:latin typeface="ＭＳ 明朝" panose="02020609040205080304" pitchFamily="17" charset="-128"/>
              <a:ea typeface="ＭＳ 明朝" panose="02020609040205080304" pitchFamily="17" charset="-128"/>
            </a:rPr>
            <a:t>50,000</a:t>
          </a:r>
          <a:r>
            <a:rPr kumimoji="1" lang="ja-JP" altLang="en-US" sz="1000">
              <a:latin typeface="ＭＳ 明朝" panose="02020609040205080304" pitchFamily="17" charset="-128"/>
              <a:ea typeface="ＭＳ 明朝" panose="02020609040205080304" pitchFamily="17" charset="-128"/>
            </a:rPr>
            <a:t>）</a:t>
          </a:r>
        </a:p>
        <a:p>
          <a:pPr marL="144000" indent="-288000">
            <a:lnSpc>
              <a:spcPct val="50000"/>
            </a:lnSpc>
          </a:pPr>
          <a:r>
            <a:rPr kumimoji="1" lang="ja-JP" altLang="en-US" sz="1000">
              <a:latin typeface="ＭＳ 明朝" panose="02020609040205080304" pitchFamily="17" charset="-128"/>
              <a:ea typeface="ＭＳ 明朝" panose="02020609040205080304" pitchFamily="17" charset="-128"/>
            </a:rPr>
            <a:t>　　　</a:t>
          </a:r>
          <a:r>
            <a:rPr kumimoji="1" lang="en-US" altLang="ja-JP" sz="1000">
              <a:latin typeface="ＭＳ 明朝" panose="02020609040205080304" pitchFamily="17" charset="-128"/>
              <a:ea typeface="ＭＳ 明朝" panose="02020609040205080304" pitchFamily="17" charset="-128"/>
            </a:rPr>
            <a:t>――――――――――――――――――――――― </a:t>
          </a:r>
          <a:r>
            <a:rPr kumimoji="1" lang="ja-JP" altLang="en-US" sz="1000">
              <a:latin typeface="ＭＳ 明朝" panose="02020609040205080304" pitchFamily="17" charset="-128"/>
              <a:ea typeface="ＭＳ 明朝" panose="02020609040205080304" pitchFamily="17" charset="-128"/>
            </a:rPr>
            <a:t>＝単価</a:t>
          </a:r>
          <a:r>
            <a:rPr kumimoji="1" lang="en-US" altLang="ja-JP" sz="1000">
              <a:latin typeface="ＭＳ 明朝" panose="02020609040205080304" pitchFamily="17" charset="-128"/>
              <a:ea typeface="ＭＳ 明朝" panose="02020609040205080304" pitchFamily="17" charset="-128"/>
            </a:rPr>
            <a:t>……… 1</a:t>
          </a:r>
          <a:r>
            <a:rPr kumimoji="1" lang="ja-JP" altLang="en-US" sz="1000">
              <a:latin typeface="ＭＳ 明朝" panose="02020609040205080304" pitchFamily="17" charset="-128"/>
              <a:ea typeface="ＭＳ 明朝" panose="02020609040205080304" pitchFamily="17" charset="-128"/>
            </a:rPr>
            <a:t>銭未満の端数は切上げ</a:t>
          </a:r>
        </a:p>
        <a:p>
          <a:pPr marL="144000" indent="-288000">
            <a:lnSpc>
              <a:spcPct val="50000"/>
            </a:lnSpc>
          </a:pPr>
          <a:r>
            <a:rPr kumimoji="1" lang="ja-JP" altLang="en-US" sz="1000">
              <a:latin typeface="ＭＳ 明朝" panose="02020609040205080304" pitchFamily="17" charset="-128"/>
              <a:ea typeface="ＭＳ 明朝" panose="02020609040205080304" pitchFamily="17" charset="-128"/>
            </a:rPr>
            <a:t>　　　 　　　　　　　　当該作成枚数</a:t>
          </a:r>
        </a:p>
        <a:p>
          <a:pPr marL="144000" indent="-288000"/>
          <a:r>
            <a:rPr kumimoji="1" lang="ja-JP" altLang="en-US" sz="1000">
              <a:latin typeface="ＭＳ 明朝" panose="02020609040205080304" pitchFamily="17" charset="-128"/>
              <a:ea typeface="ＭＳ 明朝" panose="02020609040205080304" pitchFamily="17" charset="-128"/>
            </a:rPr>
            <a:t>２　</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欄には、確認書により確認された作成枚数を記載してください。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３　</a:t>
          </a:r>
          <a:r>
            <a:rPr kumimoji="1" lang="en-US" altLang="ja-JP" sz="1000">
              <a:latin typeface="ＭＳ 明朝" panose="02020609040205080304" pitchFamily="17" charset="-128"/>
              <a:ea typeface="ＭＳ 明朝" panose="02020609040205080304" pitchFamily="17" charset="-128"/>
            </a:rPr>
            <a:t>(G)</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(A)</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欄とを比較して少ない方の額を記載してください。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a:t>
          </a:r>
          <a:r>
            <a:rPr kumimoji="1" lang="en-US" altLang="ja-JP" sz="1000">
              <a:latin typeface="ＭＳ 明朝" panose="02020609040205080304" pitchFamily="17" charset="-128"/>
              <a:ea typeface="ＭＳ 明朝" panose="02020609040205080304" pitchFamily="17" charset="-128"/>
            </a:rPr>
            <a:t>(H)</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(B)</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欄とを比較して少ない方の枚数を記載してください。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5169C76A-4F4A-4907-B405-85EB5A91F101}"/>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7F5EFF67-7720-4D53-90F8-E7BF64CAC63F}"/>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36</xdr:row>
      <xdr:rowOff>0</xdr:rowOff>
    </xdr:from>
    <xdr:to>
      <xdr:col>10</xdr:col>
      <xdr:colOff>552450</xdr:colOff>
      <xdr:row>42</xdr:row>
      <xdr:rowOff>47625</xdr:rowOff>
    </xdr:to>
    <xdr:sp macro="" textlink="">
      <xdr:nvSpPr>
        <xdr:cNvPr id="5" name="テキスト ボックス 4">
          <a:extLst>
            <a:ext uri="{FF2B5EF4-FFF2-40B4-BE49-F238E27FC236}">
              <a16:creationId xmlns:a16="http://schemas.microsoft.com/office/drawing/2014/main" id="{9561DE40-F1BD-44D9-B639-33BECD29C013}"/>
            </a:ext>
          </a:extLst>
        </xdr:cNvPr>
        <xdr:cNvSpPr txBox="1"/>
      </xdr:nvSpPr>
      <xdr:spPr>
        <a:xfrm>
          <a:off x="3733800" y="8105775"/>
          <a:ext cx="5962650" cy="1133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p>
        <a:p>
          <a:pPr marL="144000" indent="-288000"/>
          <a:r>
            <a:rPr kumimoji="1" lang="ja-JP" altLang="en-US" sz="1000">
              <a:latin typeface="ＭＳ 明朝" panose="02020609040205080304" pitchFamily="17" charset="-128"/>
              <a:ea typeface="ＭＳ 明朝" panose="02020609040205080304" pitchFamily="17" charset="-128"/>
            </a:rPr>
            <a:t>１　契約届出書には、契約書の写しを添付してください。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候補者本人が届け出る場合にあっては本人確認書類の提示又は提出を、その代理人が届け出る場合にあっては委任状の提示又は提出及び当該代理人の本人確認書類の提示又は提出を行ってください。ただし、候補者本人の署名その他の措置がある場合はこの限りではありません。</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44F95D5-6752-4FE0-BBBA-B263F11697C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5F7E906E-6D13-4BE7-A93E-9AD89EDC65FB}"/>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285750</xdr:colOff>
      <xdr:row>24</xdr:row>
      <xdr:rowOff>0</xdr:rowOff>
    </xdr:from>
    <xdr:to>
      <xdr:col>7</xdr:col>
      <xdr:colOff>1222650</xdr:colOff>
      <xdr:row>24</xdr:row>
      <xdr:rowOff>0</xdr:rowOff>
    </xdr:to>
    <xdr:cxnSp macro="">
      <xdr:nvCxnSpPr>
        <xdr:cNvPr id="4" name="直線コネクタ 3">
          <a:extLst>
            <a:ext uri="{FF2B5EF4-FFF2-40B4-BE49-F238E27FC236}">
              <a16:creationId xmlns:a16="http://schemas.microsoft.com/office/drawing/2014/main" id="{66B86932-DBD4-47CB-8ADA-A0AE4F640322}"/>
            </a:ext>
          </a:extLst>
        </xdr:cNvPr>
        <xdr:cNvCxnSpPr/>
      </xdr:nvCxnSpPr>
      <xdr:spPr>
        <a:xfrm flipV="1">
          <a:off x="4019550" y="4362450"/>
          <a:ext cx="288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38</xdr:row>
      <xdr:rowOff>0</xdr:rowOff>
    </xdr:from>
    <xdr:to>
      <xdr:col>9</xdr:col>
      <xdr:colOff>0</xdr:colOff>
      <xdr:row>47</xdr:row>
      <xdr:rowOff>171450</xdr:rowOff>
    </xdr:to>
    <xdr:sp macro="" textlink="">
      <xdr:nvSpPr>
        <xdr:cNvPr id="5" name="テキスト ボックス 4">
          <a:extLst>
            <a:ext uri="{FF2B5EF4-FFF2-40B4-BE49-F238E27FC236}">
              <a16:creationId xmlns:a16="http://schemas.microsoft.com/office/drawing/2014/main" id="{48CAA8DF-1EAB-49A2-BC03-19A03518A194}"/>
            </a:ext>
          </a:extLst>
        </xdr:cNvPr>
        <xdr:cNvSpPr txBox="1"/>
      </xdr:nvSpPr>
      <xdr:spPr>
        <a:xfrm>
          <a:off x="3733800" y="7610475"/>
          <a:ext cx="5981700" cy="1800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この申請書は、立札・看板作成業者ごとに別々に候補者から都道府県に提出してください。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この申請書は、選挙事務所用立札・看板作成数について公費負担の対象となるものの確認を受けるためのものです。</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３　「前回までの累積数」には、他の立札・看板作成業者によって作成された数をも含めて記載してください。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候補者本人が提出する場合にあっては本人確認書類の提示又は提出を、その代理人が提出する場合にあっては委任状の提示又は提出及び当該代理人の本人確認書類の提示又は提出を行ってください。ただし、候補者本人の署名その他の措置がある場合はこの限りではありません。</a:t>
          </a:r>
        </a:p>
        <a:p>
          <a:pPr marL="144000" indent="-288000"/>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51D5FE3B-1C23-4201-B53D-15866FD55AC7}"/>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817141A-D8C7-4674-9A7C-747662C88FE3}"/>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31</xdr:row>
      <xdr:rowOff>0</xdr:rowOff>
    </xdr:from>
    <xdr:to>
      <xdr:col>7</xdr:col>
      <xdr:colOff>13350</xdr:colOff>
      <xdr:row>42</xdr:row>
      <xdr:rowOff>85725</xdr:rowOff>
    </xdr:to>
    <xdr:sp macro="" textlink="">
      <xdr:nvSpPr>
        <xdr:cNvPr id="8" name="テキスト ボックス 7">
          <a:extLst>
            <a:ext uri="{FF2B5EF4-FFF2-40B4-BE49-F238E27FC236}">
              <a16:creationId xmlns:a16="http://schemas.microsoft.com/office/drawing/2014/main" id="{F68189B3-270D-47A5-B0A6-24D788E636DB}"/>
            </a:ext>
          </a:extLst>
        </xdr:cNvPr>
        <xdr:cNvSpPr txBox="1"/>
      </xdr:nvSpPr>
      <xdr:spPr>
        <a:xfrm>
          <a:off x="3733800" y="7305675"/>
          <a:ext cx="5995050"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900">
              <a:latin typeface="ＭＳ 明朝" panose="02020609040205080304" pitchFamily="17" charset="-128"/>
              <a:ea typeface="ＭＳ 明朝" panose="02020609040205080304" pitchFamily="17" charset="-128"/>
            </a:rPr>
            <a:t>備考</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１　この証明書は、作成の実績に基づいて、立札・看板作成業者ごとに別々に作成し、候補者から立札・看板作成業者に提出してください。</a:t>
          </a:r>
        </a:p>
        <a:p>
          <a:pPr marL="144000" indent="-288000"/>
          <a:r>
            <a:rPr kumimoji="1" lang="ja-JP" altLang="en-US" sz="900">
              <a:latin typeface="ＭＳ 明朝" panose="02020609040205080304" pitchFamily="17" charset="-128"/>
              <a:ea typeface="ＭＳ 明朝" panose="02020609040205080304" pitchFamily="17" charset="-128"/>
            </a:rPr>
            <a:t>２　立札・看板作成業者が都道府県に支払を請求するときは、この証明書を請求書に添付してください。</a:t>
          </a:r>
        </a:p>
        <a:p>
          <a:pPr marL="144000" indent="-288000"/>
          <a:r>
            <a:rPr kumimoji="1" lang="ja-JP" altLang="en-US" sz="900">
              <a:latin typeface="ＭＳ 明朝" panose="02020609040205080304" pitchFamily="17" charset="-128"/>
              <a:ea typeface="ＭＳ 明朝" panose="02020609040205080304" pitchFamily="17" charset="-128"/>
            </a:rPr>
            <a:t>３　この証明書を発行した候補者について供託物が没収された場合には、立札・看板作成業者は、都道府県に支払を請求することはできません。</a:t>
          </a:r>
        </a:p>
        <a:p>
          <a:pPr marL="144000" indent="-288000"/>
          <a:r>
            <a:rPr kumimoji="1" lang="ja-JP" altLang="en-US" sz="900">
              <a:latin typeface="ＭＳ 明朝" panose="02020609040205080304" pitchFamily="17" charset="-128"/>
              <a:ea typeface="ＭＳ 明朝" panose="02020609040205080304" pitchFamily="17" charset="-128"/>
            </a:rPr>
            <a:t>４　</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人の候補者を通じて公費負担の対象となる数及びそれぞれの契約に基づく公費負担の限度額は、次のとおりです。</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(1) </a:t>
          </a:r>
          <a:r>
            <a:rPr kumimoji="1" lang="ja-JP" altLang="en-US" sz="900">
              <a:latin typeface="ＭＳ 明朝" panose="02020609040205080304" pitchFamily="17" charset="-128"/>
              <a:ea typeface="ＭＳ 明朝" panose="02020609040205080304" pitchFamily="17" charset="-128"/>
            </a:rPr>
            <a:t>数</a:t>
          </a:r>
        </a:p>
        <a:p>
          <a:pPr marL="144000" indent="-288000"/>
          <a:r>
            <a:rPr kumimoji="1" lang="ja-JP" altLang="en-US" sz="900">
              <a:latin typeface="ＭＳ 明朝" panose="02020609040205080304" pitchFamily="17" charset="-128"/>
              <a:ea typeface="ＭＳ 明朝" panose="02020609040205080304" pitchFamily="17" charset="-128"/>
            </a:rPr>
            <a:t>　　　設置することができる選挙事務所の数</a:t>
          </a:r>
          <a:r>
            <a:rPr kumimoji="1" lang="en-US" altLang="ja-JP" sz="900">
              <a:latin typeface="ＭＳ 明朝" panose="02020609040205080304" pitchFamily="17" charset="-128"/>
              <a:ea typeface="ＭＳ 明朝" panose="02020609040205080304" pitchFamily="17" charset="-128"/>
            </a:rPr>
            <a:t>×3</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(2) </a:t>
          </a:r>
          <a:r>
            <a:rPr kumimoji="1" lang="ja-JP" altLang="en-US" sz="900">
              <a:latin typeface="ＭＳ 明朝" panose="02020609040205080304" pitchFamily="17" charset="-128"/>
              <a:ea typeface="ＭＳ 明朝" panose="02020609040205080304" pitchFamily="17" charset="-128"/>
            </a:rPr>
            <a:t>限度額</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61,379</a:t>
          </a:r>
          <a:r>
            <a:rPr kumimoji="1" lang="ja-JP" altLang="en-US" sz="900">
              <a:latin typeface="ＭＳ 明朝" panose="02020609040205080304" pitchFamily="17" charset="-128"/>
              <a:ea typeface="ＭＳ 明朝" panose="02020609040205080304" pitchFamily="17" charset="-128"/>
            </a:rPr>
            <a:t>円</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確認された作成数</a:t>
          </a:r>
          <a:endParaRPr kumimoji="1" lang="en-US" altLang="ja-JP" sz="900">
            <a:latin typeface="ＭＳ 明朝" panose="02020609040205080304" pitchFamily="17" charset="-128"/>
            <a:ea typeface="ＭＳ 明朝" panose="02020609040205080304" pitchFamily="17" charset="-128"/>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EECDD730-1F96-4EA9-A7CC-89C6834C5A3D}"/>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C2A0500D-6125-4CDB-BC08-415F57A173BC}"/>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39</xdr:row>
      <xdr:rowOff>0</xdr:rowOff>
    </xdr:from>
    <xdr:to>
      <xdr:col>9</xdr:col>
      <xdr:colOff>0</xdr:colOff>
      <xdr:row>47</xdr:row>
      <xdr:rowOff>161925</xdr:rowOff>
    </xdr:to>
    <xdr:sp macro="" textlink="">
      <xdr:nvSpPr>
        <xdr:cNvPr id="5" name="テキスト ボックス 4">
          <a:extLst>
            <a:ext uri="{FF2B5EF4-FFF2-40B4-BE49-F238E27FC236}">
              <a16:creationId xmlns:a16="http://schemas.microsoft.com/office/drawing/2014/main" id="{F6F0FE87-2E04-4CFD-BC82-F2ACFECB2324}"/>
            </a:ext>
          </a:extLst>
        </xdr:cNvPr>
        <xdr:cNvSpPr txBox="1"/>
      </xdr:nvSpPr>
      <xdr:spPr>
        <a:xfrm>
          <a:off x="3733800" y="7610475"/>
          <a:ext cx="5981700" cy="1609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この請求書は、候補者から受領した選挙事務所用立札・看板作成数確認書及び選挙事務所用立札・看板作成証明書とともに選挙の期日後速やかに提出してください。</a:t>
          </a:r>
        </a:p>
        <a:p>
          <a:pPr marL="144000" indent="-288000"/>
          <a:r>
            <a:rPr kumimoji="1" lang="ja-JP" altLang="en-US" sz="1000">
              <a:latin typeface="ＭＳ 明朝" panose="02020609040205080304" pitchFamily="17" charset="-128"/>
              <a:ea typeface="ＭＳ 明朝" panose="02020609040205080304" pitchFamily="17" charset="-128"/>
            </a:rPr>
            <a:t>２　候補者が供託物を没収された場合には、都道府県に支払を請求することはできません。</a:t>
          </a:r>
        </a:p>
        <a:p>
          <a:pPr marL="144000" indent="-288000"/>
          <a:r>
            <a:rPr kumimoji="1" lang="ja-JP" altLang="en-US" sz="1000">
              <a:latin typeface="ＭＳ 明朝" panose="02020609040205080304" pitchFamily="17" charset="-128"/>
              <a:ea typeface="ＭＳ 明朝" panose="02020609040205080304" pitchFamily="17" charset="-128"/>
            </a:rPr>
            <a:t>３　契約業者等（法人にあっては、その代表者）本人が提出する場合にあっては本人確認書類の提示又は提出を、その代理人が提出する場合にあっては委任状の提示又は提出及び当該代理人の本人確認書類の提示又は提出を行ってください。ただし、契約業者等（法人にあっては、その代表者）本人の署名その他の措置がある場合はこの限りではありません。</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7CF9BB7-DE6E-4086-BF45-110425C86DCE}"/>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3D6584B2-ED1A-41A5-B17E-07B95D885673}"/>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12</xdr:row>
      <xdr:rowOff>0</xdr:rowOff>
    </xdr:from>
    <xdr:to>
      <xdr:col>15</xdr:col>
      <xdr:colOff>0</xdr:colOff>
      <xdr:row>17</xdr:row>
      <xdr:rowOff>66675</xdr:rowOff>
    </xdr:to>
    <xdr:sp macro="" textlink="">
      <xdr:nvSpPr>
        <xdr:cNvPr id="4" name="テキスト ボックス 3">
          <a:extLst>
            <a:ext uri="{FF2B5EF4-FFF2-40B4-BE49-F238E27FC236}">
              <a16:creationId xmlns:a16="http://schemas.microsoft.com/office/drawing/2014/main" id="{564067FA-1AE4-46FB-BFBE-0B2509E3ADEB}"/>
            </a:ext>
          </a:extLst>
        </xdr:cNvPr>
        <xdr:cNvSpPr txBox="1"/>
      </xdr:nvSpPr>
      <xdr:spPr>
        <a:xfrm>
          <a:off x="3733800" y="2419350"/>
          <a:ext cx="5981700" cy="971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欄には、確認書により確認された作成数を記載してください。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２　</a:t>
          </a:r>
          <a:r>
            <a:rPr kumimoji="1" lang="en-US" altLang="ja-JP" sz="1000">
              <a:latin typeface="ＭＳ 明朝" panose="02020609040205080304" pitchFamily="17" charset="-128"/>
              <a:ea typeface="ＭＳ 明朝" panose="02020609040205080304" pitchFamily="17" charset="-128"/>
            </a:rPr>
            <a:t>(G)</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(A)</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欄とを比較して少ない方の額を記載してください。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３　</a:t>
          </a:r>
          <a:r>
            <a:rPr kumimoji="1" lang="en-US" altLang="ja-JP" sz="1000">
              <a:latin typeface="ＭＳ 明朝" panose="02020609040205080304" pitchFamily="17" charset="-128"/>
              <a:ea typeface="ＭＳ 明朝" panose="02020609040205080304" pitchFamily="17" charset="-128"/>
            </a:rPr>
            <a:t>(H)</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(B)</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欄とを比較して少ない方の数を記載してください。</a:t>
          </a:r>
          <a:endParaRPr kumimoji="1" lang="en-US" altLang="ja-JP" sz="1000">
            <a:latin typeface="ＭＳ 明朝" panose="02020609040205080304" pitchFamily="17" charset="-128"/>
            <a:ea typeface="ＭＳ 明朝" panose="02020609040205080304" pitchFamily="17" charset="-128"/>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5D3648B-8E6C-4285-B2F6-CE269073888E}"/>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3227E63B-29E4-496C-B5A0-FEC9EFA9A8C7}"/>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36</xdr:row>
      <xdr:rowOff>0</xdr:rowOff>
    </xdr:from>
    <xdr:to>
      <xdr:col>10</xdr:col>
      <xdr:colOff>552450</xdr:colOff>
      <xdr:row>42</xdr:row>
      <xdr:rowOff>47625</xdr:rowOff>
    </xdr:to>
    <xdr:sp macro="" textlink="">
      <xdr:nvSpPr>
        <xdr:cNvPr id="5" name="テキスト ボックス 4">
          <a:extLst>
            <a:ext uri="{FF2B5EF4-FFF2-40B4-BE49-F238E27FC236}">
              <a16:creationId xmlns:a16="http://schemas.microsoft.com/office/drawing/2014/main" id="{FA468CE1-CD29-42B6-B51A-9F139865DE93}"/>
            </a:ext>
          </a:extLst>
        </xdr:cNvPr>
        <xdr:cNvSpPr txBox="1"/>
      </xdr:nvSpPr>
      <xdr:spPr>
        <a:xfrm>
          <a:off x="3733800" y="8105775"/>
          <a:ext cx="5962650" cy="1133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p>
        <a:p>
          <a:pPr marL="144000" indent="-288000"/>
          <a:r>
            <a:rPr kumimoji="1" lang="ja-JP" altLang="en-US" sz="1000">
              <a:latin typeface="ＭＳ 明朝" panose="02020609040205080304" pitchFamily="17" charset="-128"/>
              <a:ea typeface="ＭＳ 明朝" panose="02020609040205080304" pitchFamily="17" charset="-128"/>
            </a:rPr>
            <a:t>１　契約届出書には、契約書の写しを添付してください。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候補者本人が届け出る場合にあっては本人確認書類の提示又は提出を、その代理人が届け出る場合にあっては委任状の提示又は提出及び当該代理人の本人確認書類の提示又は提出を行ってください。ただし、候補者本人の署名その他の措置がある場合はこの限りではありません。</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B8BFB3D-7D13-43AF-910F-55A4BCB7659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409CC755-9BBE-4979-8B1A-CA2E7C05912A}"/>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285750</xdr:colOff>
      <xdr:row>24</xdr:row>
      <xdr:rowOff>0</xdr:rowOff>
    </xdr:from>
    <xdr:to>
      <xdr:col>7</xdr:col>
      <xdr:colOff>1222650</xdr:colOff>
      <xdr:row>24</xdr:row>
      <xdr:rowOff>0</xdr:rowOff>
    </xdr:to>
    <xdr:cxnSp macro="">
      <xdr:nvCxnSpPr>
        <xdr:cNvPr id="4" name="直線コネクタ 3">
          <a:extLst>
            <a:ext uri="{FF2B5EF4-FFF2-40B4-BE49-F238E27FC236}">
              <a16:creationId xmlns:a16="http://schemas.microsoft.com/office/drawing/2014/main" id="{23A8B086-4C5B-4F7A-BE68-F8A00832CD03}"/>
            </a:ext>
          </a:extLst>
        </xdr:cNvPr>
        <xdr:cNvCxnSpPr/>
      </xdr:nvCxnSpPr>
      <xdr:spPr>
        <a:xfrm flipV="1">
          <a:off x="4019550" y="4362450"/>
          <a:ext cx="288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38</xdr:row>
      <xdr:rowOff>0</xdr:rowOff>
    </xdr:from>
    <xdr:to>
      <xdr:col>9</xdr:col>
      <xdr:colOff>0</xdr:colOff>
      <xdr:row>47</xdr:row>
      <xdr:rowOff>171450</xdr:rowOff>
    </xdr:to>
    <xdr:sp macro="" textlink="">
      <xdr:nvSpPr>
        <xdr:cNvPr id="8" name="テキスト ボックス 7">
          <a:extLst>
            <a:ext uri="{FF2B5EF4-FFF2-40B4-BE49-F238E27FC236}">
              <a16:creationId xmlns:a16="http://schemas.microsoft.com/office/drawing/2014/main" id="{0DFD8C09-66DD-4FAD-A319-B9447EF5E48F}"/>
            </a:ext>
          </a:extLst>
        </xdr:cNvPr>
        <xdr:cNvSpPr txBox="1"/>
      </xdr:nvSpPr>
      <xdr:spPr>
        <a:xfrm>
          <a:off x="3733800" y="7610475"/>
          <a:ext cx="5981700" cy="1800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この申請書は、立札・看板作成業者ごとに別々に候補者から都道府県に提出してください。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この申請書は、自動車等取付用立札・看板作成数について公費負担の対象となるものの確認を受けるためのものです。</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３　「前回までの累積数」には、他の立札・看板作成業者によって作成された数をも含めて記載してください。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候補者本人が提出する場合にあっては本人確認書類の提示又は提出を、その代理人が提出する場合にあっては委任状の提示又は提出及び当該代理人の本人確認書類の提示又は提出を行ってください。ただし、候補者本人の署名その他の措置がある場合はこの限りではありません。</a:t>
          </a:r>
        </a:p>
        <a:p>
          <a:pPr marL="144000" indent="-288000"/>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EE809190-46E8-440F-B465-CCD9CCCA7988}"/>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D5546A5C-3F6D-4248-955D-01DA0121F3EE}"/>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32</xdr:row>
      <xdr:rowOff>0</xdr:rowOff>
    </xdr:from>
    <xdr:to>
      <xdr:col>7</xdr:col>
      <xdr:colOff>13350</xdr:colOff>
      <xdr:row>42</xdr:row>
      <xdr:rowOff>161925</xdr:rowOff>
    </xdr:to>
    <xdr:sp macro="" textlink="">
      <xdr:nvSpPr>
        <xdr:cNvPr id="5" name="テキスト ボックス 4">
          <a:extLst>
            <a:ext uri="{FF2B5EF4-FFF2-40B4-BE49-F238E27FC236}">
              <a16:creationId xmlns:a16="http://schemas.microsoft.com/office/drawing/2014/main" id="{C0B180C1-76D3-4407-96B3-0C2EB755D689}"/>
            </a:ext>
          </a:extLst>
        </xdr:cNvPr>
        <xdr:cNvSpPr txBox="1"/>
      </xdr:nvSpPr>
      <xdr:spPr>
        <a:xfrm>
          <a:off x="3733800" y="7486650"/>
          <a:ext cx="5995050" cy="1971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900">
              <a:latin typeface="ＭＳ 明朝" panose="02020609040205080304" pitchFamily="17" charset="-128"/>
              <a:ea typeface="ＭＳ 明朝" panose="02020609040205080304" pitchFamily="17" charset="-128"/>
            </a:rPr>
            <a:t>備考</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１　この証明書は、作成の実績に基づいて、立札・看板作成業者ごとに別々に作成し、候補者から立札・看板作成業者に提出してください。</a:t>
          </a:r>
        </a:p>
        <a:p>
          <a:pPr marL="144000" indent="-288000"/>
          <a:r>
            <a:rPr kumimoji="1" lang="ja-JP" altLang="en-US" sz="900">
              <a:latin typeface="ＭＳ 明朝" panose="02020609040205080304" pitchFamily="17" charset="-128"/>
              <a:ea typeface="ＭＳ 明朝" panose="02020609040205080304" pitchFamily="17" charset="-128"/>
            </a:rPr>
            <a:t>２　立札・看板作成業者が都道府県に支払を請求するときは、この証明書を請求書に添付してください。</a:t>
          </a:r>
        </a:p>
        <a:p>
          <a:pPr marL="144000" indent="-288000"/>
          <a:r>
            <a:rPr kumimoji="1" lang="ja-JP" altLang="en-US" sz="900">
              <a:latin typeface="ＭＳ 明朝" panose="02020609040205080304" pitchFamily="17" charset="-128"/>
              <a:ea typeface="ＭＳ 明朝" panose="02020609040205080304" pitchFamily="17" charset="-128"/>
            </a:rPr>
            <a:t>３　この証明書を発行した候補者について供託物が没収された場合には、立札・看板作成業者は、都道府県に支払を請求することはできません。</a:t>
          </a:r>
        </a:p>
        <a:p>
          <a:pPr marL="144000" indent="-288000"/>
          <a:r>
            <a:rPr kumimoji="1" lang="ja-JP" altLang="en-US" sz="900">
              <a:latin typeface="ＭＳ 明朝" panose="02020609040205080304" pitchFamily="17" charset="-128"/>
              <a:ea typeface="ＭＳ 明朝" panose="02020609040205080304" pitchFamily="17" charset="-128"/>
            </a:rPr>
            <a:t>４　</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人の候補者を通じて公費負担の対象となる数及びそれぞれの契約に基づく公費負担の限度額は、次のとおりです。</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(1) </a:t>
          </a:r>
          <a:r>
            <a:rPr kumimoji="1" lang="ja-JP" altLang="en-US" sz="900">
              <a:latin typeface="ＭＳ 明朝" panose="02020609040205080304" pitchFamily="17" charset="-128"/>
              <a:ea typeface="ＭＳ 明朝" panose="02020609040205080304" pitchFamily="17" charset="-128"/>
            </a:rPr>
            <a:t>数　</a:t>
          </a:r>
          <a:r>
            <a:rPr kumimoji="1" lang="en-US" altLang="ja-JP" sz="900">
              <a:latin typeface="ＭＳ 明朝" panose="02020609040205080304" pitchFamily="17" charset="-128"/>
              <a:ea typeface="ＭＳ 明朝" panose="02020609040205080304" pitchFamily="17" charset="-128"/>
            </a:rPr>
            <a:t>4</a:t>
          </a:r>
          <a:endParaRPr kumimoji="1" lang="ja-JP" altLang="en-US"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(2) </a:t>
          </a:r>
          <a:r>
            <a:rPr kumimoji="1" lang="ja-JP" altLang="en-US" sz="900">
              <a:latin typeface="ＭＳ 明朝" panose="02020609040205080304" pitchFamily="17" charset="-128"/>
              <a:ea typeface="ＭＳ 明朝" panose="02020609040205080304" pitchFamily="17" charset="-128"/>
            </a:rPr>
            <a:t>限度額</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58,114</a:t>
          </a:r>
          <a:r>
            <a:rPr kumimoji="1" lang="ja-JP" altLang="en-US" sz="900">
              <a:latin typeface="ＭＳ 明朝" panose="02020609040205080304" pitchFamily="17" charset="-128"/>
              <a:ea typeface="ＭＳ 明朝" panose="02020609040205080304" pitchFamily="17" charset="-128"/>
            </a:rPr>
            <a:t>円</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確認された作成数</a:t>
          </a:r>
          <a:endParaRPr kumimoji="1" lang="en-US" altLang="ja-JP" sz="900">
            <a:latin typeface="ＭＳ 明朝" panose="02020609040205080304" pitchFamily="17" charset="-128"/>
            <a:ea typeface="ＭＳ 明朝" panose="02020609040205080304" pitchFamily="17" charset="-128"/>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9B98966C-EDF2-4BAC-BF5E-7E34F1B1BA12}"/>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BF2E7FB-9EF3-453B-B462-A4F89D3D3CA7}"/>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39</xdr:row>
      <xdr:rowOff>0</xdr:rowOff>
    </xdr:from>
    <xdr:to>
      <xdr:col>9</xdr:col>
      <xdr:colOff>0</xdr:colOff>
      <xdr:row>47</xdr:row>
      <xdr:rowOff>161925</xdr:rowOff>
    </xdr:to>
    <xdr:sp macro="" textlink="">
      <xdr:nvSpPr>
        <xdr:cNvPr id="4" name="テキスト ボックス 3">
          <a:extLst>
            <a:ext uri="{FF2B5EF4-FFF2-40B4-BE49-F238E27FC236}">
              <a16:creationId xmlns:a16="http://schemas.microsoft.com/office/drawing/2014/main" id="{3DE91AF6-A9BD-4595-9BDC-BB5B6A044496}"/>
            </a:ext>
          </a:extLst>
        </xdr:cNvPr>
        <xdr:cNvSpPr txBox="1"/>
      </xdr:nvSpPr>
      <xdr:spPr>
        <a:xfrm>
          <a:off x="3733800" y="7810500"/>
          <a:ext cx="5981700" cy="1609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この請求書は、候補者から受領した自動車等取付用立札・看板作成数確認書及び自動車等取付用立札・看板作成証明書とともに選挙の期日後速やかに提出してください。</a:t>
          </a:r>
        </a:p>
        <a:p>
          <a:pPr marL="144000" indent="-288000"/>
          <a:r>
            <a:rPr kumimoji="1" lang="ja-JP" altLang="en-US" sz="1000">
              <a:latin typeface="ＭＳ 明朝" panose="02020609040205080304" pitchFamily="17" charset="-128"/>
              <a:ea typeface="ＭＳ 明朝" panose="02020609040205080304" pitchFamily="17" charset="-128"/>
            </a:rPr>
            <a:t>２　候補者が供託物を没収された場合には、都道府県に支払を請求することはできません。</a:t>
          </a:r>
        </a:p>
        <a:p>
          <a:pPr marL="144000" indent="-288000"/>
          <a:r>
            <a:rPr kumimoji="1" lang="ja-JP" altLang="en-US" sz="1000">
              <a:latin typeface="ＭＳ 明朝" panose="02020609040205080304" pitchFamily="17" charset="-128"/>
              <a:ea typeface="ＭＳ 明朝" panose="02020609040205080304" pitchFamily="17" charset="-128"/>
            </a:rPr>
            <a:t>３　契約業者等（法人にあっては、その代表者）本人が提出する場合にあっては本人確認書類の提示又は提出を、その代理人が提出する場合にあっては委任状の提示又は提出及び当該代理人の本人確認書類の提示又は提出を行ってください。ただし、契約業者等（法人にあっては、その代表者）本人の署名その他の措置がある場合はこの限りではありません。</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5B11ED2-C00B-4DBF-A5EB-4F8AAB637A5F}"/>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77A1B81D-5C78-4EB8-A4E3-2ABDC11EC39B}"/>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30</xdr:row>
      <xdr:rowOff>57150</xdr:rowOff>
    </xdr:from>
    <xdr:to>
      <xdr:col>12</xdr:col>
      <xdr:colOff>13350</xdr:colOff>
      <xdr:row>45</xdr:row>
      <xdr:rowOff>161925</xdr:rowOff>
    </xdr:to>
    <xdr:sp macro="" textlink="">
      <xdr:nvSpPr>
        <xdr:cNvPr id="7" name="テキスト ボックス 6">
          <a:extLst>
            <a:ext uri="{FF2B5EF4-FFF2-40B4-BE49-F238E27FC236}">
              <a16:creationId xmlns:a16="http://schemas.microsoft.com/office/drawing/2014/main" id="{60BB07D5-F2F7-4B0B-B741-23943FFCB548}"/>
            </a:ext>
          </a:extLst>
        </xdr:cNvPr>
        <xdr:cNvSpPr txBox="1"/>
      </xdr:nvSpPr>
      <xdr:spPr>
        <a:xfrm>
          <a:off x="3733800" y="6705600"/>
          <a:ext cx="5976000" cy="281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900">
              <a:latin typeface="ＭＳ 明朝" panose="02020609040205080304" pitchFamily="17" charset="-128"/>
              <a:ea typeface="ＭＳ 明朝" panose="02020609040205080304" pitchFamily="17" charset="-128"/>
            </a:rPr>
            <a:t>備考</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１　この証明書は、使用の実績に基づいて、運送事業者等ごとに別々に作成し、候補者から運送事業者等に提出してください。</a:t>
          </a:r>
        </a:p>
        <a:p>
          <a:pPr marL="144000" indent="-288000"/>
          <a:r>
            <a:rPr kumimoji="1" lang="ja-JP" altLang="en-US" sz="900">
              <a:latin typeface="ＭＳ 明朝" panose="02020609040205080304" pitchFamily="17" charset="-128"/>
              <a:ea typeface="ＭＳ 明朝" panose="02020609040205080304" pitchFamily="17" charset="-128"/>
            </a:rPr>
            <a:t>２　運送事業者等が都道府県に支払を請求するときは、この証明書を請求書に添付してください。</a:t>
          </a:r>
        </a:p>
        <a:p>
          <a:pPr marL="144000" indent="-288000"/>
          <a:r>
            <a:rPr kumimoji="1" lang="ja-JP" altLang="en-US" sz="900">
              <a:latin typeface="ＭＳ 明朝" panose="02020609040205080304" pitchFamily="17" charset="-128"/>
              <a:ea typeface="ＭＳ 明朝" panose="02020609040205080304" pitchFamily="17" charset="-128"/>
            </a:rPr>
            <a:t>３　この証明書を発行した候補者について供託物が没収された場合には、運送事業者等は、都道府県に支払を請求することはできません。</a:t>
          </a:r>
        </a:p>
        <a:p>
          <a:pPr marL="144000" indent="-288000"/>
          <a:r>
            <a:rPr kumimoji="1" lang="ja-JP" altLang="en-US" sz="900">
              <a:latin typeface="ＭＳ 明朝" panose="02020609040205080304" pitchFamily="17" charset="-128"/>
              <a:ea typeface="ＭＳ 明朝" panose="02020609040205080304" pitchFamily="17" charset="-128"/>
            </a:rPr>
            <a:t>４　公費負担の限度額は、選挙運動用自動車</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台につき</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日当たり次の金額までです。</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(1) </a:t>
          </a:r>
          <a:r>
            <a:rPr kumimoji="1" lang="ja-JP" altLang="en-US" sz="900">
              <a:latin typeface="ＭＳ 明朝" panose="02020609040205080304" pitchFamily="17" charset="-128"/>
              <a:ea typeface="ＭＳ 明朝" panose="02020609040205080304" pitchFamily="17" charset="-128"/>
            </a:rPr>
            <a:t>一般乗用旅客自動車運送事業者との運送契約による場合</a:t>
          </a:r>
          <a:r>
            <a:rPr kumimoji="1" lang="en-US" altLang="ja-JP" sz="900">
              <a:latin typeface="ＭＳ 明朝" panose="02020609040205080304" pitchFamily="17" charset="-128"/>
              <a:ea typeface="ＭＳ 明朝" panose="02020609040205080304" pitchFamily="17" charset="-128"/>
            </a:rPr>
            <a:t>	64,500</a:t>
          </a:r>
          <a:r>
            <a:rPr kumimoji="1" lang="ja-JP" altLang="en-US" sz="900">
              <a:latin typeface="ＭＳ 明朝" panose="02020609040205080304" pitchFamily="17" charset="-128"/>
              <a:ea typeface="ＭＳ 明朝" panose="02020609040205080304" pitchFamily="17" charset="-128"/>
            </a:rPr>
            <a:t>円</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(2) (1)</a:t>
          </a:r>
          <a:r>
            <a:rPr kumimoji="1" lang="ja-JP" altLang="en-US" sz="900">
              <a:latin typeface="ＭＳ 明朝" panose="02020609040205080304" pitchFamily="17" charset="-128"/>
              <a:ea typeface="ＭＳ 明朝" panose="02020609040205080304" pitchFamily="17" charset="-128"/>
            </a:rPr>
            <a:t>以外の場合</a:t>
          </a:r>
          <a:r>
            <a:rPr kumimoji="1" lang="en-US" altLang="ja-JP" sz="900">
              <a:latin typeface="ＭＳ 明朝" panose="02020609040205080304" pitchFamily="17" charset="-128"/>
              <a:ea typeface="ＭＳ 明朝" panose="02020609040205080304" pitchFamily="17" charset="-128"/>
            </a:rPr>
            <a:t>			16,100</a:t>
          </a:r>
          <a:r>
            <a:rPr kumimoji="1" lang="ja-JP" altLang="en-US" sz="900">
              <a:latin typeface="ＭＳ 明朝" panose="02020609040205080304" pitchFamily="17" charset="-128"/>
              <a:ea typeface="ＭＳ 明朝" panose="02020609040205080304" pitchFamily="17" charset="-128"/>
            </a:rPr>
            <a:t>円</a:t>
          </a:r>
        </a:p>
        <a:p>
          <a:pPr marL="144000" indent="-288000"/>
          <a:r>
            <a:rPr kumimoji="1" lang="ja-JP" altLang="en-US" sz="900">
              <a:latin typeface="ＭＳ 明朝" panose="02020609040205080304" pitchFamily="17" charset="-128"/>
              <a:ea typeface="ＭＳ 明朝" panose="02020609040205080304" pitchFamily="17" charset="-128"/>
            </a:rPr>
            <a:t>５　同一の日において一般乗用旅客自動車運送事業者との運送契約（「運送等契約区分」欄の</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）とそれ以外の契約（「運送等契約区分」欄の</a:t>
          </a:r>
          <a:r>
            <a:rPr kumimoji="1" lang="en-US" altLang="ja-JP" sz="900">
              <a:latin typeface="ＭＳ 明朝" panose="02020609040205080304" pitchFamily="17" charset="-128"/>
              <a:ea typeface="ＭＳ 明朝" panose="02020609040205080304" pitchFamily="17" charset="-128"/>
            </a:rPr>
            <a:t>2</a:t>
          </a:r>
          <a:r>
            <a:rPr kumimoji="1" lang="ja-JP" altLang="en-US" sz="900">
              <a:latin typeface="ＭＳ 明朝" panose="02020609040205080304" pitchFamily="17" charset="-128"/>
              <a:ea typeface="ＭＳ 明朝" panose="02020609040205080304" pitchFamily="17" charset="-128"/>
            </a:rPr>
            <a:t>）とのいずれもが締結された場合には、公費負担の対象となるのは候補者の指定する一の契約に限られていますので、その指定をした一の契約のみについて記載してください。</a:t>
          </a:r>
        </a:p>
        <a:p>
          <a:pPr marL="144000" indent="-288000"/>
          <a:r>
            <a:rPr kumimoji="1" lang="ja-JP" altLang="en-US" sz="900">
              <a:latin typeface="ＭＳ 明朝" panose="02020609040205080304" pitchFamily="17" charset="-128"/>
              <a:ea typeface="ＭＳ 明朝" panose="02020609040205080304" pitchFamily="17" charset="-128"/>
            </a:rPr>
            <a:t>６　同一の日において一般乗用旅客自動車運送事業者との運送契約又はそれ以外の契約により</a:t>
          </a:r>
          <a:r>
            <a:rPr kumimoji="1" lang="en-US" altLang="ja-JP" sz="900">
              <a:latin typeface="ＭＳ 明朝" panose="02020609040205080304" pitchFamily="17" charset="-128"/>
              <a:ea typeface="ＭＳ 明朝" panose="02020609040205080304" pitchFamily="17" charset="-128"/>
            </a:rPr>
            <a:t>2</a:t>
          </a:r>
          <a:r>
            <a:rPr kumimoji="1" lang="ja-JP" altLang="en-US" sz="900">
              <a:latin typeface="ＭＳ 明朝" panose="02020609040205080304" pitchFamily="17" charset="-128"/>
              <a:ea typeface="ＭＳ 明朝" panose="02020609040205080304" pitchFamily="17" charset="-128"/>
            </a:rPr>
            <a:t>台以上の選挙運動用自動車が使用される場合には、公費負担の対象となるのは候補者の指定する</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台に限られていますので、その指定をした</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台のみについて記載してください。</a:t>
          </a:r>
        </a:p>
        <a:p>
          <a:pPr marL="144000" indent="-288000"/>
          <a:r>
            <a:rPr kumimoji="1" lang="ja-JP" altLang="en-US" sz="900">
              <a:latin typeface="ＭＳ 明朝" panose="02020609040205080304" pitchFamily="17" charset="-128"/>
              <a:ea typeface="ＭＳ 明朝" panose="02020609040205080304" pitchFamily="17" charset="-128"/>
            </a:rPr>
            <a:t>７　５の場合には候補者の指定した契約以外の契約及び</a:t>
          </a:r>
          <a:r>
            <a:rPr kumimoji="1" lang="en-US" altLang="ja-JP" sz="900">
              <a:latin typeface="ＭＳ 明朝" panose="02020609040205080304" pitchFamily="17" charset="-128"/>
              <a:ea typeface="ＭＳ 明朝" panose="02020609040205080304" pitchFamily="17" charset="-128"/>
            </a:rPr>
            <a:t>6</a:t>
          </a:r>
          <a:r>
            <a:rPr kumimoji="1" lang="ja-JP" altLang="en-US" sz="900">
              <a:latin typeface="ＭＳ 明朝" panose="02020609040205080304" pitchFamily="17" charset="-128"/>
              <a:ea typeface="ＭＳ 明朝" panose="02020609040205080304" pitchFamily="17" charset="-128"/>
            </a:rPr>
            <a:t>の場合には候補者の指定した選挙運動用自動車以外の選挙運動用自動車については、都道府県に支払を請求することはできません。</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24F17F56-49C6-4F4D-9EE2-09DE264A0A63}"/>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B92FC623-249A-4AE8-AC91-06FFCDA9D00C}"/>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12</xdr:row>
      <xdr:rowOff>0</xdr:rowOff>
    </xdr:from>
    <xdr:to>
      <xdr:col>15</xdr:col>
      <xdr:colOff>0</xdr:colOff>
      <xdr:row>17</xdr:row>
      <xdr:rowOff>66675</xdr:rowOff>
    </xdr:to>
    <xdr:sp macro="" textlink="">
      <xdr:nvSpPr>
        <xdr:cNvPr id="4" name="テキスト ボックス 3">
          <a:extLst>
            <a:ext uri="{FF2B5EF4-FFF2-40B4-BE49-F238E27FC236}">
              <a16:creationId xmlns:a16="http://schemas.microsoft.com/office/drawing/2014/main" id="{0411DA4C-A83D-483E-8312-919DBE435B85}"/>
            </a:ext>
          </a:extLst>
        </xdr:cNvPr>
        <xdr:cNvSpPr txBox="1"/>
      </xdr:nvSpPr>
      <xdr:spPr>
        <a:xfrm>
          <a:off x="3733800" y="2419350"/>
          <a:ext cx="5981700" cy="971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欄には、確認書により確認された作成数を記載してください。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２　</a:t>
          </a:r>
          <a:r>
            <a:rPr kumimoji="1" lang="en-US" altLang="ja-JP" sz="1000">
              <a:latin typeface="ＭＳ 明朝" panose="02020609040205080304" pitchFamily="17" charset="-128"/>
              <a:ea typeface="ＭＳ 明朝" panose="02020609040205080304" pitchFamily="17" charset="-128"/>
            </a:rPr>
            <a:t>(G)</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(A)</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欄とを比較して少ない方の額を記載してください。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３　</a:t>
          </a:r>
          <a:r>
            <a:rPr kumimoji="1" lang="en-US" altLang="ja-JP" sz="1000">
              <a:latin typeface="ＭＳ 明朝" panose="02020609040205080304" pitchFamily="17" charset="-128"/>
              <a:ea typeface="ＭＳ 明朝" panose="02020609040205080304" pitchFamily="17" charset="-128"/>
            </a:rPr>
            <a:t>(H)</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(B)</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欄とを比較して少ない方の数を記載してください。</a:t>
          </a:r>
          <a:endParaRPr kumimoji="1" lang="en-US" altLang="ja-JP" sz="1000">
            <a:latin typeface="ＭＳ 明朝" panose="02020609040205080304" pitchFamily="17" charset="-128"/>
            <a:ea typeface="ＭＳ 明朝" panose="02020609040205080304" pitchFamily="17" charset="-128"/>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5988D9DF-2453-456B-B8BB-9B9CFAB9041D}"/>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4542ACEB-75C9-4B99-B0C6-AF7CE2C17501}"/>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36</xdr:row>
      <xdr:rowOff>0</xdr:rowOff>
    </xdr:from>
    <xdr:to>
      <xdr:col>10</xdr:col>
      <xdr:colOff>552450</xdr:colOff>
      <xdr:row>42</xdr:row>
      <xdr:rowOff>47625</xdr:rowOff>
    </xdr:to>
    <xdr:sp macro="" textlink="">
      <xdr:nvSpPr>
        <xdr:cNvPr id="6" name="テキスト ボックス 5">
          <a:extLst>
            <a:ext uri="{FF2B5EF4-FFF2-40B4-BE49-F238E27FC236}">
              <a16:creationId xmlns:a16="http://schemas.microsoft.com/office/drawing/2014/main" id="{168930A5-C097-43CA-8641-D63ACBC7A5E5}"/>
            </a:ext>
          </a:extLst>
        </xdr:cNvPr>
        <xdr:cNvSpPr txBox="1"/>
      </xdr:nvSpPr>
      <xdr:spPr>
        <a:xfrm>
          <a:off x="3733800" y="8105775"/>
          <a:ext cx="5962650" cy="1133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p>
        <a:p>
          <a:pPr marL="144000" indent="-288000"/>
          <a:r>
            <a:rPr kumimoji="1" lang="ja-JP" altLang="en-US" sz="1000">
              <a:latin typeface="ＭＳ 明朝" panose="02020609040205080304" pitchFamily="17" charset="-128"/>
              <a:ea typeface="ＭＳ 明朝" panose="02020609040205080304" pitchFamily="17" charset="-128"/>
            </a:rPr>
            <a:t>１　契約届出書には、契約書の写しを添付してください。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候補者本人が届け出る場合にあっては本人確認書類の提示又は提出を、その代理人が届け出る場合にあっては委任状の提示又は提出及び当該代理人の本人確認書類の提示又は提出を行ってください。ただし、候補者本人の署名その他の措置がある場合はこの限りではありません。</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86479C0-9B44-4CA6-B4BA-CBC952997EA4}"/>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C415471D-186C-42BF-A1DA-106FB9A09FED}"/>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285750</xdr:colOff>
      <xdr:row>24</xdr:row>
      <xdr:rowOff>0</xdr:rowOff>
    </xdr:from>
    <xdr:to>
      <xdr:col>7</xdr:col>
      <xdr:colOff>1222650</xdr:colOff>
      <xdr:row>24</xdr:row>
      <xdr:rowOff>0</xdr:rowOff>
    </xdr:to>
    <xdr:cxnSp macro="">
      <xdr:nvCxnSpPr>
        <xdr:cNvPr id="4" name="直線コネクタ 3">
          <a:extLst>
            <a:ext uri="{FF2B5EF4-FFF2-40B4-BE49-F238E27FC236}">
              <a16:creationId xmlns:a16="http://schemas.microsoft.com/office/drawing/2014/main" id="{52767054-00C2-408D-B0CB-2A1EE738B736}"/>
            </a:ext>
          </a:extLst>
        </xdr:cNvPr>
        <xdr:cNvCxnSpPr/>
      </xdr:nvCxnSpPr>
      <xdr:spPr>
        <a:xfrm flipV="1">
          <a:off x="4019550" y="4362450"/>
          <a:ext cx="288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38</xdr:row>
      <xdr:rowOff>0</xdr:rowOff>
    </xdr:from>
    <xdr:to>
      <xdr:col>9</xdr:col>
      <xdr:colOff>0</xdr:colOff>
      <xdr:row>47</xdr:row>
      <xdr:rowOff>171450</xdr:rowOff>
    </xdr:to>
    <xdr:sp macro="" textlink="">
      <xdr:nvSpPr>
        <xdr:cNvPr id="6" name="テキスト ボックス 5">
          <a:extLst>
            <a:ext uri="{FF2B5EF4-FFF2-40B4-BE49-F238E27FC236}">
              <a16:creationId xmlns:a16="http://schemas.microsoft.com/office/drawing/2014/main" id="{3C83B999-DE07-4729-8801-F8B0DF744A7F}"/>
            </a:ext>
          </a:extLst>
        </xdr:cNvPr>
        <xdr:cNvSpPr txBox="1"/>
      </xdr:nvSpPr>
      <xdr:spPr>
        <a:xfrm>
          <a:off x="3733800" y="7610475"/>
          <a:ext cx="5981700" cy="1800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この申請書は、立札・看板作成業者ごとに別々に候補者から都道府県に提出してください。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この申請書は、個人演説会場用立札・看板作成数について公費負担の対象となるものの確認を受けるためのものです。</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３　「前回までの累積数」には、他の立札・看板作成業者によって作成された数をも含めて記載してください。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候補者本人が提出する場合にあっては本人確認書類の提示又は提出を、その代理人が提出する場合にあっては委任状の提示又は提出及び当該代理人の本人確認書類の提示又は提出を行ってください。ただし、候補者本人の署名その他の措置がある場合はこの限りではありません。</a:t>
          </a:r>
        </a:p>
        <a:p>
          <a:pPr marL="144000" indent="-288000"/>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D740F4E7-E0E5-445F-AEFB-C7448CC8E215}"/>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996DB2E5-51D8-4A3B-9ABC-0C311A980A82}"/>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32</xdr:row>
      <xdr:rowOff>0</xdr:rowOff>
    </xdr:from>
    <xdr:to>
      <xdr:col>7</xdr:col>
      <xdr:colOff>13350</xdr:colOff>
      <xdr:row>42</xdr:row>
      <xdr:rowOff>171450</xdr:rowOff>
    </xdr:to>
    <xdr:sp macro="" textlink="">
      <xdr:nvSpPr>
        <xdr:cNvPr id="4" name="テキスト ボックス 3">
          <a:extLst>
            <a:ext uri="{FF2B5EF4-FFF2-40B4-BE49-F238E27FC236}">
              <a16:creationId xmlns:a16="http://schemas.microsoft.com/office/drawing/2014/main" id="{EFBD3C4A-B68E-4411-BEC1-8E3C6C36EEE7}"/>
            </a:ext>
          </a:extLst>
        </xdr:cNvPr>
        <xdr:cNvSpPr txBox="1"/>
      </xdr:nvSpPr>
      <xdr:spPr>
        <a:xfrm>
          <a:off x="3733800" y="7486650"/>
          <a:ext cx="5995050" cy="1981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900">
              <a:latin typeface="ＭＳ 明朝" panose="02020609040205080304" pitchFamily="17" charset="-128"/>
              <a:ea typeface="ＭＳ 明朝" panose="02020609040205080304" pitchFamily="17" charset="-128"/>
            </a:rPr>
            <a:t>備考</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１　この証明書は、作成の実績に基づいて、立札・看板作成業者ごとに別々に作成し、候補者から立札・看板作成業者に提出してください。</a:t>
          </a:r>
        </a:p>
        <a:p>
          <a:pPr marL="144000" indent="-288000"/>
          <a:r>
            <a:rPr kumimoji="1" lang="ja-JP" altLang="en-US" sz="900">
              <a:latin typeface="ＭＳ 明朝" panose="02020609040205080304" pitchFamily="17" charset="-128"/>
              <a:ea typeface="ＭＳ 明朝" panose="02020609040205080304" pitchFamily="17" charset="-128"/>
            </a:rPr>
            <a:t>２　立札・看板作成業者が都道府県に支払を請求するときは、この証明書を請求書に添付してください。</a:t>
          </a:r>
        </a:p>
        <a:p>
          <a:pPr marL="144000" indent="-288000"/>
          <a:r>
            <a:rPr kumimoji="1" lang="ja-JP" altLang="en-US" sz="900">
              <a:latin typeface="ＭＳ 明朝" panose="02020609040205080304" pitchFamily="17" charset="-128"/>
              <a:ea typeface="ＭＳ 明朝" panose="02020609040205080304" pitchFamily="17" charset="-128"/>
            </a:rPr>
            <a:t>３　この証明書を発行した候補者について供託物が没収された場合には、立札・看板作成業者は、都道府県に支払を請求することはできません。</a:t>
          </a:r>
        </a:p>
        <a:p>
          <a:pPr marL="144000" indent="-288000"/>
          <a:r>
            <a:rPr kumimoji="1" lang="ja-JP" altLang="en-US" sz="900">
              <a:latin typeface="ＭＳ 明朝" panose="02020609040205080304" pitchFamily="17" charset="-128"/>
              <a:ea typeface="ＭＳ 明朝" panose="02020609040205080304" pitchFamily="17" charset="-128"/>
            </a:rPr>
            <a:t>４　</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人の候補者を通じて公費負担の対象となる数及びそれぞれの契約に基づく公費負担の限度額は、次のとおりです。</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(1) </a:t>
          </a:r>
          <a:r>
            <a:rPr kumimoji="1" lang="ja-JP" altLang="en-US" sz="900">
              <a:latin typeface="ＭＳ 明朝" panose="02020609040205080304" pitchFamily="17" charset="-128"/>
              <a:ea typeface="ＭＳ 明朝" panose="02020609040205080304" pitchFamily="17" charset="-128"/>
            </a:rPr>
            <a:t>数　</a:t>
          </a:r>
          <a:r>
            <a:rPr kumimoji="1" lang="en-US" altLang="ja-JP" sz="900">
              <a:latin typeface="ＭＳ 明朝" panose="02020609040205080304" pitchFamily="17" charset="-128"/>
              <a:ea typeface="ＭＳ 明朝" panose="02020609040205080304" pitchFamily="17" charset="-128"/>
            </a:rPr>
            <a:t>5</a:t>
          </a:r>
          <a:endParaRPr kumimoji="1" lang="ja-JP" altLang="en-US"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(2) </a:t>
          </a:r>
          <a:r>
            <a:rPr kumimoji="1" lang="ja-JP" altLang="en-US" sz="900">
              <a:latin typeface="ＭＳ 明朝" panose="02020609040205080304" pitchFamily="17" charset="-128"/>
              <a:ea typeface="ＭＳ 明朝" panose="02020609040205080304" pitchFamily="17" charset="-128"/>
            </a:rPr>
            <a:t>限度額</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44,403</a:t>
          </a:r>
          <a:r>
            <a:rPr kumimoji="1" lang="ja-JP" altLang="en-US" sz="900">
              <a:latin typeface="ＭＳ 明朝" panose="02020609040205080304" pitchFamily="17" charset="-128"/>
              <a:ea typeface="ＭＳ 明朝" panose="02020609040205080304" pitchFamily="17" charset="-128"/>
            </a:rPr>
            <a:t>円</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確認された作成数</a:t>
          </a:r>
          <a:endParaRPr kumimoji="1" lang="en-US" altLang="ja-JP" sz="900">
            <a:latin typeface="ＭＳ 明朝" panose="02020609040205080304" pitchFamily="17" charset="-128"/>
            <a:ea typeface="ＭＳ 明朝" panose="02020609040205080304" pitchFamily="17" charset="-128"/>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6F250F41-74DC-4B78-8CC9-31414446CB6E}"/>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2B2BDA62-E178-43F6-8513-1D6C2AC7339B}"/>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39</xdr:row>
      <xdr:rowOff>0</xdr:rowOff>
    </xdr:from>
    <xdr:to>
      <xdr:col>9</xdr:col>
      <xdr:colOff>0</xdr:colOff>
      <xdr:row>47</xdr:row>
      <xdr:rowOff>161925</xdr:rowOff>
    </xdr:to>
    <xdr:sp macro="" textlink="">
      <xdr:nvSpPr>
        <xdr:cNvPr id="4" name="テキスト ボックス 3">
          <a:extLst>
            <a:ext uri="{FF2B5EF4-FFF2-40B4-BE49-F238E27FC236}">
              <a16:creationId xmlns:a16="http://schemas.microsoft.com/office/drawing/2014/main" id="{A2273AD6-6938-4E0C-8EDF-95156DC14472}"/>
            </a:ext>
          </a:extLst>
        </xdr:cNvPr>
        <xdr:cNvSpPr txBox="1"/>
      </xdr:nvSpPr>
      <xdr:spPr>
        <a:xfrm>
          <a:off x="3733800" y="7810500"/>
          <a:ext cx="5981700" cy="1609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この請求書は、候補者から受領した個人演説会場用立札・看板作成数確認書及び個人演説会場用立札・看板作成証明書とともに選挙の期日後速やかに提出してください。</a:t>
          </a:r>
        </a:p>
        <a:p>
          <a:pPr marL="144000" indent="-288000"/>
          <a:r>
            <a:rPr kumimoji="1" lang="ja-JP" altLang="en-US" sz="1000">
              <a:latin typeface="ＭＳ 明朝" panose="02020609040205080304" pitchFamily="17" charset="-128"/>
              <a:ea typeface="ＭＳ 明朝" panose="02020609040205080304" pitchFamily="17" charset="-128"/>
            </a:rPr>
            <a:t>２　候補者が供託物を没収された場合には、都道府県に支払を請求することはできません。</a:t>
          </a:r>
        </a:p>
        <a:p>
          <a:pPr marL="144000" indent="-288000"/>
          <a:r>
            <a:rPr kumimoji="1" lang="ja-JP" altLang="en-US" sz="1000">
              <a:latin typeface="ＭＳ 明朝" panose="02020609040205080304" pitchFamily="17" charset="-128"/>
              <a:ea typeface="ＭＳ 明朝" panose="02020609040205080304" pitchFamily="17" charset="-128"/>
            </a:rPr>
            <a:t>３　契約業者等（法人にあっては、その代表者）本人が提出する場合にあっては本人確認書類の提示又は提出を、その代理人が提出する場合にあっては委任状の提示又は提出及び当該代理人の本人確認書類の提示又は提出を行ってください。ただし、契約業者等（法人にあっては、その代表者）本人の署名その他の措置がある場合はこの限りではありません。</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1C6E757-595F-4279-AAFE-436B4E35738A}"/>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197746D4-59DB-4B4F-97B8-75D99864E7A6}"/>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12</xdr:row>
      <xdr:rowOff>0</xdr:rowOff>
    </xdr:from>
    <xdr:to>
      <xdr:col>15</xdr:col>
      <xdr:colOff>0</xdr:colOff>
      <xdr:row>17</xdr:row>
      <xdr:rowOff>66675</xdr:rowOff>
    </xdr:to>
    <xdr:sp macro="" textlink="">
      <xdr:nvSpPr>
        <xdr:cNvPr id="4" name="テキスト ボックス 3">
          <a:extLst>
            <a:ext uri="{FF2B5EF4-FFF2-40B4-BE49-F238E27FC236}">
              <a16:creationId xmlns:a16="http://schemas.microsoft.com/office/drawing/2014/main" id="{F3DFD58B-155F-4577-B2AC-AB3C5C9BB124}"/>
            </a:ext>
          </a:extLst>
        </xdr:cNvPr>
        <xdr:cNvSpPr txBox="1"/>
      </xdr:nvSpPr>
      <xdr:spPr>
        <a:xfrm>
          <a:off x="3733800" y="2419350"/>
          <a:ext cx="5981700" cy="971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欄には、確認書により確認された作成数を記載してください。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２　</a:t>
          </a:r>
          <a:r>
            <a:rPr kumimoji="1" lang="en-US" altLang="ja-JP" sz="1000">
              <a:latin typeface="ＭＳ 明朝" panose="02020609040205080304" pitchFamily="17" charset="-128"/>
              <a:ea typeface="ＭＳ 明朝" panose="02020609040205080304" pitchFamily="17" charset="-128"/>
            </a:rPr>
            <a:t>(G)</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(A)</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欄とを比較して少ない方の額を記載してください。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３　</a:t>
          </a:r>
          <a:r>
            <a:rPr kumimoji="1" lang="en-US" altLang="ja-JP" sz="1000">
              <a:latin typeface="ＭＳ 明朝" panose="02020609040205080304" pitchFamily="17" charset="-128"/>
              <a:ea typeface="ＭＳ 明朝" panose="02020609040205080304" pitchFamily="17" charset="-128"/>
            </a:rPr>
            <a:t>(H)</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(B)</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欄とを比較して少ない方の数を記載してください。</a:t>
          </a:r>
          <a:endParaRPr kumimoji="1" lang="en-US" altLang="ja-JP" sz="1000">
            <a:latin typeface="ＭＳ 明朝" panose="02020609040205080304" pitchFamily="17" charset="-128"/>
            <a:ea typeface="ＭＳ 明朝" panose="02020609040205080304" pitchFamily="17" charset="-128"/>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72442FB-9BD6-4912-B037-4D2E527BF7B5}"/>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A602D126-AD68-4218-B6A7-4C005E13BD9C}"/>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36</xdr:row>
      <xdr:rowOff>0</xdr:rowOff>
    </xdr:from>
    <xdr:to>
      <xdr:col>10</xdr:col>
      <xdr:colOff>552450</xdr:colOff>
      <xdr:row>42</xdr:row>
      <xdr:rowOff>47625</xdr:rowOff>
    </xdr:to>
    <xdr:sp macro="" textlink="">
      <xdr:nvSpPr>
        <xdr:cNvPr id="7" name="テキスト ボックス 6">
          <a:extLst>
            <a:ext uri="{FF2B5EF4-FFF2-40B4-BE49-F238E27FC236}">
              <a16:creationId xmlns:a16="http://schemas.microsoft.com/office/drawing/2014/main" id="{2D377FD1-0922-4ADD-9C49-FC0DDAF7157A}"/>
            </a:ext>
          </a:extLst>
        </xdr:cNvPr>
        <xdr:cNvSpPr txBox="1"/>
      </xdr:nvSpPr>
      <xdr:spPr>
        <a:xfrm>
          <a:off x="3733800" y="8105775"/>
          <a:ext cx="5962650" cy="1133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p>
        <a:p>
          <a:pPr marL="144000" indent="-288000"/>
          <a:r>
            <a:rPr kumimoji="1" lang="ja-JP" altLang="en-US" sz="1000">
              <a:latin typeface="ＭＳ 明朝" panose="02020609040205080304" pitchFamily="17" charset="-128"/>
              <a:ea typeface="ＭＳ 明朝" panose="02020609040205080304" pitchFamily="17" charset="-128"/>
            </a:rPr>
            <a:t>１　契約届出書には、契約書の写しを添付してください。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候補者本人が届け出る場合にあっては本人確認書類の提示又は提出を、その代理人が届け出る場合にあっては委任状の提示又は提出及び当該代理人の本人確認書類の提示又は提出を行ってください。ただし、候補者本人の署名その他の措置がある場合はこの限りではありません。</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73D4C8E3-6A2B-4E58-8DF0-88AB7C07B886}"/>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736CE294-B010-4AFD-BDEC-1C37E294BA2E}"/>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285750</xdr:colOff>
      <xdr:row>24</xdr:row>
      <xdr:rowOff>0</xdr:rowOff>
    </xdr:from>
    <xdr:to>
      <xdr:col>7</xdr:col>
      <xdr:colOff>1222650</xdr:colOff>
      <xdr:row>24</xdr:row>
      <xdr:rowOff>0</xdr:rowOff>
    </xdr:to>
    <xdr:cxnSp macro="">
      <xdr:nvCxnSpPr>
        <xdr:cNvPr id="4" name="直線コネクタ 3">
          <a:extLst>
            <a:ext uri="{FF2B5EF4-FFF2-40B4-BE49-F238E27FC236}">
              <a16:creationId xmlns:a16="http://schemas.microsoft.com/office/drawing/2014/main" id="{C9D76479-B36E-4E59-86BE-6DE3D895143F}"/>
            </a:ext>
          </a:extLst>
        </xdr:cNvPr>
        <xdr:cNvCxnSpPr/>
      </xdr:nvCxnSpPr>
      <xdr:spPr>
        <a:xfrm flipV="1">
          <a:off x="4019550" y="4362450"/>
          <a:ext cx="288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38</xdr:row>
      <xdr:rowOff>0</xdr:rowOff>
    </xdr:from>
    <xdr:to>
      <xdr:col>9</xdr:col>
      <xdr:colOff>0</xdr:colOff>
      <xdr:row>47</xdr:row>
      <xdr:rowOff>171450</xdr:rowOff>
    </xdr:to>
    <xdr:sp macro="" textlink="">
      <xdr:nvSpPr>
        <xdr:cNvPr id="5" name="テキスト ボックス 4">
          <a:extLst>
            <a:ext uri="{FF2B5EF4-FFF2-40B4-BE49-F238E27FC236}">
              <a16:creationId xmlns:a16="http://schemas.microsoft.com/office/drawing/2014/main" id="{D62379C4-87DC-4DB9-B962-E9ECA19CF3B0}"/>
            </a:ext>
          </a:extLst>
        </xdr:cNvPr>
        <xdr:cNvSpPr txBox="1"/>
      </xdr:nvSpPr>
      <xdr:spPr>
        <a:xfrm>
          <a:off x="3733800" y="7610475"/>
          <a:ext cx="5981700" cy="1800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この申請書は、ポスター作成業者ごとに別々に候補者から都道府県に提出してください。</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２　この申請書は、ポスター作成枚数について公費負担の対象となるものの確認を受けるためのものです。</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３　「前回までの累積枚数」には、他のポスター作成業者によって作成された枚数をも含めて記載してください。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候補者本人が提出する場合にあっては本人確認書類の提示又は提出を、その代理人が提出する場合にあっては委任状の提示又は提出及び当該代理人の本人確認書類の提示又は提出を行ってください。ただし、候補者本人の署名その他の措置がある場合はこの限りではありません。</a:t>
          </a:r>
        </a:p>
        <a:p>
          <a:pPr marL="144000" indent="-288000"/>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97F0EB90-41F1-45D0-861F-130BD76DE061}"/>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1AA5CADE-51CF-4C93-A03B-D03EF853E5F4}"/>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28</xdr:row>
      <xdr:rowOff>0</xdr:rowOff>
    </xdr:from>
    <xdr:to>
      <xdr:col>7</xdr:col>
      <xdr:colOff>13350</xdr:colOff>
      <xdr:row>42</xdr:row>
      <xdr:rowOff>66676</xdr:rowOff>
    </xdr:to>
    <xdr:sp macro="" textlink="">
      <xdr:nvSpPr>
        <xdr:cNvPr id="6" name="テキスト ボックス 5">
          <a:extLst>
            <a:ext uri="{FF2B5EF4-FFF2-40B4-BE49-F238E27FC236}">
              <a16:creationId xmlns:a16="http://schemas.microsoft.com/office/drawing/2014/main" id="{EB8B6BCB-29CD-41E9-8E27-B8C18539ED64}"/>
            </a:ext>
          </a:extLst>
        </xdr:cNvPr>
        <xdr:cNvSpPr txBox="1"/>
      </xdr:nvSpPr>
      <xdr:spPr>
        <a:xfrm>
          <a:off x="3733800" y="6762750"/>
          <a:ext cx="5995050" cy="26003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900">
              <a:latin typeface="ＭＳ 明朝" panose="02020609040205080304" pitchFamily="17" charset="-128"/>
              <a:ea typeface="ＭＳ 明朝" panose="02020609040205080304" pitchFamily="17" charset="-128"/>
            </a:rPr>
            <a:t>備考</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１　この証明書は、作成の実績に基づいて、ポスター作成業者ごとに別々に作成し、候補者からポスター作成業者に提出してください。</a:t>
          </a:r>
        </a:p>
        <a:p>
          <a:pPr marL="144000" indent="-288000"/>
          <a:r>
            <a:rPr kumimoji="1" lang="ja-JP" altLang="en-US" sz="900">
              <a:latin typeface="ＭＳ 明朝" panose="02020609040205080304" pitchFamily="17" charset="-128"/>
              <a:ea typeface="ＭＳ 明朝" panose="02020609040205080304" pitchFamily="17" charset="-128"/>
            </a:rPr>
            <a:t>２　ポスター作成業者が都道府県に支払を請求するときは、この証明書を請求書に添付してください。</a:t>
          </a:r>
        </a:p>
        <a:p>
          <a:pPr marL="144000" indent="-288000"/>
          <a:r>
            <a:rPr kumimoji="1" lang="ja-JP" altLang="en-US" sz="900">
              <a:latin typeface="ＭＳ 明朝" panose="02020609040205080304" pitchFamily="17" charset="-128"/>
              <a:ea typeface="ＭＳ 明朝" panose="02020609040205080304" pitchFamily="17" charset="-128"/>
            </a:rPr>
            <a:t>３　この証明書を発行した候補者について供託物が没収された場合には、ポスター作成業者は、都道府県に支払を請求することはできません。</a:t>
          </a:r>
        </a:p>
        <a:p>
          <a:pPr marL="144000" indent="-288000"/>
          <a:r>
            <a:rPr kumimoji="1" lang="ja-JP" altLang="en-US" sz="900">
              <a:latin typeface="ＭＳ 明朝" panose="02020609040205080304" pitchFamily="17" charset="-128"/>
              <a:ea typeface="ＭＳ 明朝" panose="02020609040205080304" pitchFamily="17" charset="-128"/>
            </a:rPr>
            <a:t>４　</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人の候補者を通じて公費負担の対象となる枚数及びそれぞれの契約に基づく公費負担の限度額は、次のとおりです。</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(1) </a:t>
          </a:r>
          <a:r>
            <a:rPr kumimoji="1" lang="ja-JP" altLang="en-US" sz="900">
              <a:latin typeface="ＭＳ 明朝" panose="02020609040205080304" pitchFamily="17" charset="-128"/>
              <a:ea typeface="ＭＳ 明朝" panose="02020609040205080304" pitchFamily="17" charset="-128"/>
            </a:rPr>
            <a:t>枚数</a:t>
          </a:r>
        </a:p>
        <a:p>
          <a:pPr marL="144000" indent="-288000"/>
          <a:r>
            <a:rPr kumimoji="1" lang="ja-JP" altLang="en-US" sz="900">
              <a:latin typeface="ＭＳ 明朝" panose="02020609040205080304" pitchFamily="17" charset="-128"/>
              <a:ea typeface="ＭＳ 明朝" panose="02020609040205080304" pitchFamily="17" charset="-128"/>
            </a:rPr>
            <a:t>　　　当該選挙区におけるポスター掲示場数</a:t>
          </a:r>
          <a:r>
            <a:rPr kumimoji="1" lang="en-US" altLang="ja-JP" sz="900">
              <a:latin typeface="ＭＳ 明朝" panose="02020609040205080304" pitchFamily="17" charset="-128"/>
              <a:ea typeface="ＭＳ 明朝" panose="02020609040205080304" pitchFamily="17" charset="-128"/>
            </a:rPr>
            <a:t>×2</a:t>
          </a:r>
          <a:r>
            <a:rPr kumimoji="1" lang="ja-JP" altLang="en-US" sz="900">
              <a:latin typeface="ＭＳ 明朝" panose="02020609040205080304" pitchFamily="17" charset="-128"/>
              <a:ea typeface="ＭＳ 明朝" panose="02020609040205080304" pitchFamily="17" charset="-128"/>
            </a:rPr>
            <a:t>枚</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(2) </a:t>
          </a:r>
          <a:r>
            <a:rPr kumimoji="1" lang="ja-JP" altLang="en-US" sz="900">
              <a:latin typeface="ＭＳ 明朝" panose="02020609040205080304" pitchFamily="17" charset="-128"/>
              <a:ea typeface="ＭＳ 明朝" panose="02020609040205080304" pitchFamily="17" charset="-128"/>
            </a:rPr>
            <a:t>限度額</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（当該選挙区におけるポスター掲示場数が</a:t>
          </a:r>
          <a:r>
            <a:rPr kumimoji="1" lang="en-US" altLang="ja-JP" sz="900">
              <a:latin typeface="ＭＳ 明朝" panose="02020609040205080304" pitchFamily="17" charset="-128"/>
              <a:ea typeface="ＭＳ 明朝" panose="02020609040205080304" pitchFamily="17" charset="-128"/>
            </a:rPr>
            <a:t>500</a:t>
          </a:r>
          <a:r>
            <a:rPr kumimoji="1" lang="ja-JP" altLang="en-US" sz="900">
              <a:latin typeface="ＭＳ 明朝" panose="02020609040205080304" pitchFamily="17" charset="-128"/>
              <a:ea typeface="ＭＳ 明朝" panose="02020609040205080304" pitchFamily="17" charset="-128"/>
            </a:rPr>
            <a:t>を超える場合）</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a:t>
          </a:r>
          <a:r>
            <a:rPr kumimoji="1" lang="ja-JP" altLang="en-US" sz="900" baseline="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609,690</a:t>
          </a:r>
          <a:r>
            <a:rPr kumimoji="1" lang="ja-JP" altLang="en-US" sz="900">
              <a:latin typeface="ＭＳ 明朝" panose="02020609040205080304" pitchFamily="17" charset="-128"/>
              <a:ea typeface="ＭＳ 明朝" panose="02020609040205080304" pitchFamily="17" charset="-128"/>
            </a:rPr>
            <a:t>円＋</a:t>
          </a:r>
          <a:r>
            <a:rPr kumimoji="1" lang="en-US" altLang="ja-JP" sz="900">
              <a:latin typeface="ＭＳ 明朝" panose="02020609040205080304" pitchFamily="17" charset="-128"/>
              <a:ea typeface="ＭＳ 明朝" panose="02020609040205080304" pitchFamily="17" charset="-128"/>
            </a:rPr>
            <a:t>30</a:t>
          </a:r>
          <a:r>
            <a:rPr kumimoji="1" lang="ja-JP" altLang="en-US" sz="900">
              <a:latin typeface="ＭＳ 明朝" panose="02020609040205080304" pitchFamily="17" charset="-128"/>
              <a:ea typeface="ＭＳ 明朝" panose="02020609040205080304" pitchFamily="17" charset="-128"/>
            </a:rPr>
            <a:t>円</a:t>
          </a:r>
          <a:r>
            <a:rPr kumimoji="1" lang="en-US" altLang="ja-JP" sz="900">
              <a:latin typeface="ＭＳ 明朝" panose="02020609040205080304" pitchFamily="17" charset="-128"/>
              <a:ea typeface="ＭＳ 明朝" panose="02020609040205080304" pitchFamily="17" charset="-128"/>
            </a:rPr>
            <a:t>73</a:t>
          </a:r>
          <a:r>
            <a:rPr kumimoji="1" lang="ja-JP" altLang="en-US" sz="900">
              <a:latin typeface="ＭＳ 明朝" panose="02020609040205080304" pitchFamily="17" charset="-128"/>
              <a:ea typeface="ＭＳ 明朝" panose="02020609040205080304" pitchFamily="17" charset="-128"/>
            </a:rPr>
            <a:t>銭</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（ポスター掲示場数－</a:t>
          </a:r>
          <a:r>
            <a:rPr kumimoji="1" lang="en-US" altLang="ja-JP" sz="900">
              <a:latin typeface="ＭＳ 明朝" panose="02020609040205080304" pitchFamily="17" charset="-128"/>
              <a:ea typeface="ＭＳ 明朝" panose="02020609040205080304" pitchFamily="17" charset="-128"/>
            </a:rPr>
            <a:t>500</a:t>
          </a:r>
          <a:r>
            <a:rPr kumimoji="1" lang="ja-JP" altLang="en-US" sz="900">
              <a:latin typeface="ＭＳ 明朝" panose="02020609040205080304" pitchFamily="17" charset="-128"/>
              <a:ea typeface="ＭＳ 明朝" panose="02020609040205080304" pitchFamily="17" charset="-128"/>
            </a:rPr>
            <a:t>）</a:t>
          </a:r>
          <a:endParaRPr kumimoji="1" lang="en-US" altLang="ja-JP" sz="900">
            <a:latin typeface="ＭＳ 明朝" panose="02020609040205080304" pitchFamily="17" charset="-128"/>
            <a:ea typeface="ＭＳ 明朝" panose="02020609040205080304" pitchFamily="17" charset="-128"/>
          </a:endParaRPr>
        </a:p>
        <a:p>
          <a:pPr marL="144000" indent="-288000">
            <a:lnSpc>
              <a:spcPct val="50000"/>
            </a:lnSpc>
          </a:pPr>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 </a:t>
          </a:r>
          <a:r>
            <a:rPr kumimoji="1" lang="ja-JP" altLang="en-US" sz="900">
              <a:latin typeface="ＭＳ 明朝" panose="02020609040205080304" pitchFamily="17" charset="-128"/>
              <a:ea typeface="ＭＳ 明朝" panose="02020609040205080304" pitchFamily="17" charset="-128"/>
            </a:rPr>
            <a:t>＝単価</a:t>
          </a:r>
          <a:r>
            <a:rPr kumimoji="1" lang="en-US" altLang="ja-JP" sz="900">
              <a:latin typeface="ＭＳ 明朝" panose="02020609040205080304" pitchFamily="17" charset="-128"/>
              <a:ea typeface="ＭＳ 明朝" panose="02020609040205080304" pitchFamily="17" charset="-128"/>
            </a:rPr>
            <a:t>……… 1</a:t>
          </a:r>
          <a:r>
            <a:rPr kumimoji="1" lang="ja-JP" altLang="en-US" sz="900">
              <a:latin typeface="ＭＳ 明朝" panose="02020609040205080304" pitchFamily="17" charset="-128"/>
              <a:ea typeface="ＭＳ 明朝" panose="02020609040205080304" pitchFamily="17" charset="-128"/>
            </a:rPr>
            <a:t>円未満の端数は</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円とする</a:t>
          </a:r>
          <a:endParaRPr kumimoji="1" lang="en-US" altLang="ja-JP" sz="900">
            <a:latin typeface="ＭＳ 明朝" panose="02020609040205080304" pitchFamily="17" charset="-128"/>
            <a:ea typeface="ＭＳ 明朝" panose="02020609040205080304" pitchFamily="17" charset="-128"/>
          </a:endParaRPr>
        </a:p>
        <a:p>
          <a:pPr marL="144000" indent="-288000">
            <a:lnSpc>
              <a:spcPct val="50000"/>
            </a:lnSpc>
          </a:pPr>
          <a:r>
            <a:rPr kumimoji="1" lang="ja-JP" altLang="en-US" sz="900">
              <a:latin typeface="ＭＳ 明朝" panose="02020609040205080304" pitchFamily="17" charset="-128"/>
              <a:ea typeface="ＭＳ 明朝" panose="02020609040205080304" pitchFamily="17" charset="-128"/>
            </a:rPr>
            <a:t>　　　　　　　　　　　ポスター掲示場数</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単価</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確認された作成枚数＝限度額</a:t>
          </a:r>
          <a:endParaRPr kumimoji="1" lang="en-US" altLang="ja-JP" sz="900">
            <a:latin typeface="ＭＳ 明朝" panose="02020609040205080304" pitchFamily="17" charset="-128"/>
            <a:ea typeface="ＭＳ 明朝" panose="02020609040205080304" pitchFamily="17" charset="-128"/>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215E4CF-6C7C-4D8E-81A4-6CA9DD4E1C48}"/>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0CDC0448-95B0-4622-B148-771DBADD8CFA}"/>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39</xdr:row>
      <xdr:rowOff>0</xdr:rowOff>
    </xdr:from>
    <xdr:to>
      <xdr:col>9</xdr:col>
      <xdr:colOff>0</xdr:colOff>
      <xdr:row>47</xdr:row>
      <xdr:rowOff>171450</xdr:rowOff>
    </xdr:to>
    <xdr:sp macro="" textlink="">
      <xdr:nvSpPr>
        <xdr:cNvPr id="5" name="テキスト ボックス 4">
          <a:extLst>
            <a:ext uri="{FF2B5EF4-FFF2-40B4-BE49-F238E27FC236}">
              <a16:creationId xmlns:a16="http://schemas.microsoft.com/office/drawing/2014/main" id="{A047E15F-6191-4410-A2BB-5A860D736D54}"/>
            </a:ext>
          </a:extLst>
        </xdr:cNvPr>
        <xdr:cNvSpPr txBox="1"/>
      </xdr:nvSpPr>
      <xdr:spPr>
        <a:xfrm>
          <a:off x="3733800" y="7610475"/>
          <a:ext cx="5981700" cy="161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この請求書は、候補者から受領したポスター作成枚数確認書及びポスター作成証明書とともに選挙の期日後速やかに提出してください。</a:t>
          </a:r>
        </a:p>
        <a:p>
          <a:pPr marL="144000" indent="-288000"/>
          <a:r>
            <a:rPr kumimoji="1" lang="ja-JP" altLang="en-US" sz="1000">
              <a:latin typeface="ＭＳ 明朝" panose="02020609040205080304" pitchFamily="17" charset="-128"/>
              <a:ea typeface="ＭＳ 明朝" panose="02020609040205080304" pitchFamily="17" charset="-128"/>
            </a:rPr>
            <a:t>２　候補者が供託物を没収された場合には、都道府県に支払を請求することはできません。</a:t>
          </a:r>
        </a:p>
        <a:p>
          <a:pPr marL="144000" indent="-288000"/>
          <a:r>
            <a:rPr kumimoji="1" lang="ja-JP" altLang="en-US" sz="1000">
              <a:latin typeface="ＭＳ 明朝" panose="02020609040205080304" pitchFamily="17" charset="-128"/>
              <a:ea typeface="ＭＳ 明朝" panose="02020609040205080304" pitchFamily="17" charset="-128"/>
            </a:rPr>
            <a:t>３　契約業者等（法人にあっては、その代表者）本人が提出する場合にあっては本人確認書類の提示又は提出を、その代理人が提出する場合にあっては委任状の提示又は提出及び当該代理人の本人確認書類の提示又は提出を行ってください。ただし、契約業者等（法人にあっては、その代表者）本人の署名その他の措置がある場合はこの限りでは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03B0A38-E5CC-460C-A538-E867104A8529}"/>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CF951228-00C9-4BB4-9A7C-0D1EC5615A37}"/>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29</xdr:row>
      <xdr:rowOff>95250</xdr:rowOff>
    </xdr:from>
    <xdr:to>
      <xdr:col>10</xdr:col>
      <xdr:colOff>13350</xdr:colOff>
      <xdr:row>43</xdr:row>
      <xdr:rowOff>161926</xdr:rowOff>
    </xdr:to>
    <xdr:sp macro="" textlink="">
      <xdr:nvSpPr>
        <xdr:cNvPr id="4" name="テキスト ボックス 3">
          <a:extLst>
            <a:ext uri="{FF2B5EF4-FFF2-40B4-BE49-F238E27FC236}">
              <a16:creationId xmlns:a16="http://schemas.microsoft.com/office/drawing/2014/main" id="{D0B25524-B817-4E58-9F8A-70BFED262149}"/>
            </a:ext>
          </a:extLst>
        </xdr:cNvPr>
        <xdr:cNvSpPr txBox="1"/>
      </xdr:nvSpPr>
      <xdr:spPr>
        <a:xfrm>
          <a:off x="3733800" y="6819900"/>
          <a:ext cx="5995050" cy="26003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900">
              <a:latin typeface="ＭＳ 明朝" panose="02020609040205080304" pitchFamily="17" charset="-128"/>
              <a:ea typeface="ＭＳ 明朝" panose="02020609040205080304" pitchFamily="17" charset="-128"/>
            </a:rPr>
            <a:t>備考</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１　この証明書は、使用の実績に基づいて、燃料供給業者ごとに別々に作成し、給油伝票（燃料の供給を受けた日付、燃料の供給を受けた選挙運動用自動車の自動車登録番号のうち自動車登録規則（昭和</a:t>
          </a:r>
          <a:r>
            <a:rPr kumimoji="1" lang="en-US" altLang="ja-JP" sz="900">
              <a:latin typeface="ＭＳ 明朝" panose="02020609040205080304" pitchFamily="17" charset="-128"/>
              <a:ea typeface="ＭＳ 明朝" panose="02020609040205080304" pitchFamily="17" charset="-128"/>
            </a:rPr>
            <a:t>45</a:t>
          </a:r>
          <a:r>
            <a:rPr kumimoji="1" lang="ja-JP" altLang="en-US" sz="900">
              <a:latin typeface="ＭＳ 明朝" panose="02020609040205080304" pitchFamily="17" charset="-128"/>
              <a:ea typeface="ＭＳ 明朝" panose="02020609040205080304" pitchFamily="17" charset="-128"/>
            </a:rPr>
            <a:t>年運輸省令第</a:t>
          </a:r>
          <a:r>
            <a:rPr kumimoji="1" lang="en-US" altLang="ja-JP" sz="900">
              <a:latin typeface="ＭＳ 明朝" panose="02020609040205080304" pitchFamily="17" charset="-128"/>
              <a:ea typeface="ＭＳ 明朝" panose="02020609040205080304" pitchFamily="17" charset="-128"/>
            </a:rPr>
            <a:t>7</a:t>
          </a:r>
          <a:r>
            <a:rPr kumimoji="1" lang="ja-JP" altLang="en-US" sz="900">
              <a:latin typeface="ＭＳ 明朝" panose="02020609040205080304" pitchFamily="17" charset="-128"/>
              <a:ea typeface="ＭＳ 明朝" panose="02020609040205080304" pitchFamily="17" charset="-128"/>
            </a:rPr>
            <a:t>号）第</a:t>
          </a:r>
          <a:r>
            <a:rPr kumimoji="1" lang="en-US" altLang="ja-JP" sz="900">
              <a:latin typeface="ＭＳ 明朝" panose="02020609040205080304" pitchFamily="17" charset="-128"/>
              <a:ea typeface="ＭＳ 明朝" panose="02020609040205080304" pitchFamily="17" charset="-128"/>
            </a:rPr>
            <a:t>13</a:t>
          </a:r>
          <a:r>
            <a:rPr kumimoji="1" lang="ja-JP" altLang="en-US" sz="900">
              <a:latin typeface="ＭＳ 明朝" panose="02020609040205080304" pitchFamily="17" charset="-128"/>
              <a:ea typeface="ＭＳ 明朝" panose="02020609040205080304" pitchFamily="17" charset="-128"/>
            </a:rPr>
            <a:t>条第</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項第</a:t>
          </a:r>
          <a:r>
            <a:rPr kumimoji="1" lang="en-US" altLang="ja-JP" sz="900">
              <a:latin typeface="ＭＳ 明朝" panose="02020609040205080304" pitchFamily="17" charset="-128"/>
              <a:ea typeface="ＭＳ 明朝" panose="02020609040205080304" pitchFamily="17" charset="-128"/>
            </a:rPr>
            <a:t>4</a:t>
          </a:r>
          <a:r>
            <a:rPr kumimoji="1" lang="ja-JP" altLang="en-US" sz="900">
              <a:latin typeface="ＭＳ 明朝" panose="02020609040205080304" pitchFamily="17" charset="-128"/>
              <a:ea typeface="ＭＳ 明朝" panose="02020609040205080304" pitchFamily="17" charset="-128"/>
            </a:rPr>
            <a:t>号に規定する</a:t>
          </a:r>
          <a:r>
            <a:rPr kumimoji="1" lang="en-US" altLang="ja-JP" sz="900">
              <a:latin typeface="ＭＳ 明朝" panose="02020609040205080304" pitchFamily="17" charset="-128"/>
              <a:ea typeface="ＭＳ 明朝" panose="02020609040205080304" pitchFamily="17" charset="-128"/>
            </a:rPr>
            <a:t>4</a:t>
          </a:r>
          <a:r>
            <a:rPr kumimoji="1" lang="ja-JP" altLang="en-US" sz="900">
              <a:latin typeface="ＭＳ 明朝" panose="02020609040205080304" pitchFamily="17" charset="-128"/>
              <a:ea typeface="ＭＳ 明朝" panose="02020609040205080304" pitchFamily="17" charset="-128"/>
            </a:rPr>
            <a:t>桁以下のアラビア数字又は車両番号のうち道路運送車両法施行規則（昭和</a:t>
          </a:r>
          <a:r>
            <a:rPr kumimoji="1" lang="en-US" altLang="ja-JP" sz="900">
              <a:latin typeface="ＭＳ 明朝" panose="02020609040205080304" pitchFamily="17" charset="-128"/>
              <a:ea typeface="ＭＳ 明朝" panose="02020609040205080304" pitchFamily="17" charset="-128"/>
            </a:rPr>
            <a:t>26</a:t>
          </a:r>
          <a:r>
            <a:rPr kumimoji="1" lang="ja-JP" altLang="en-US" sz="900">
              <a:latin typeface="ＭＳ 明朝" panose="02020609040205080304" pitchFamily="17" charset="-128"/>
              <a:ea typeface="ＭＳ 明朝" panose="02020609040205080304" pitchFamily="17" charset="-128"/>
            </a:rPr>
            <a:t>年運輸省令第</a:t>
          </a:r>
          <a:r>
            <a:rPr kumimoji="1" lang="en-US" altLang="ja-JP" sz="900">
              <a:latin typeface="ＭＳ 明朝" panose="02020609040205080304" pitchFamily="17" charset="-128"/>
              <a:ea typeface="ＭＳ 明朝" panose="02020609040205080304" pitchFamily="17" charset="-128"/>
            </a:rPr>
            <a:t>74</a:t>
          </a:r>
          <a:r>
            <a:rPr kumimoji="1" lang="ja-JP" altLang="en-US" sz="900">
              <a:latin typeface="ＭＳ 明朝" panose="02020609040205080304" pitchFamily="17" charset="-128"/>
              <a:ea typeface="ＭＳ 明朝" panose="02020609040205080304" pitchFamily="17" charset="-128"/>
            </a:rPr>
            <a:t>号）第</a:t>
          </a:r>
          <a:r>
            <a:rPr kumimoji="1" lang="en-US" altLang="ja-JP" sz="900">
              <a:latin typeface="ＭＳ 明朝" panose="02020609040205080304" pitchFamily="17" charset="-128"/>
              <a:ea typeface="ＭＳ 明朝" panose="02020609040205080304" pitchFamily="17" charset="-128"/>
            </a:rPr>
            <a:t>36</a:t>
          </a:r>
          <a:r>
            <a:rPr kumimoji="1" lang="ja-JP" altLang="en-US" sz="900">
              <a:latin typeface="ＭＳ 明朝" panose="02020609040205080304" pitchFamily="17" charset="-128"/>
              <a:ea typeface="ＭＳ 明朝" panose="02020609040205080304" pitchFamily="17" charset="-128"/>
            </a:rPr>
            <a:t>条の</a:t>
          </a:r>
          <a:r>
            <a:rPr kumimoji="1" lang="en-US" altLang="ja-JP" sz="900">
              <a:latin typeface="ＭＳ 明朝" panose="02020609040205080304" pitchFamily="17" charset="-128"/>
              <a:ea typeface="ＭＳ 明朝" panose="02020609040205080304" pitchFamily="17" charset="-128"/>
            </a:rPr>
            <a:t>17</a:t>
          </a:r>
          <a:r>
            <a:rPr kumimoji="1" lang="ja-JP" altLang="en-US" sz="900">
              <a:latin typeface="ＭＳ 明朝" panose="02020609040205080304" pitchFamily="17" charset="-128"/>
              <a:ea typeface="ＭＳ 明朝" panose="02020609040205080304" pitchFamily="17" charset="-128"/>
            </a:rPr>
            <a:t>第</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項第</a:t>
          </a:r>
          <a:r>
            <a:rPr kumimoji="1" lang="en-US" altLang="ja-JP" sz="900">
              <a:latin typeface="ＭＳ 明朝" panose="02020609040205080304" pitchFamily="17" charset="-128"/>
              <a:ea typeface="ＭＳ 明朝" panose="02020609040205080304" pitchFamily="17" charset="-128"/>
            </a:rPr>
            <a:t>4</a:t>
          </a:r>
          <a:r>
            <a:rPr kumimoji="1" lang="ja-JP" altLang="en-US" sz="900">
              <a:latin typeface="ＭＳ 明朝" panose="02020609040205080304" pitchFamily="17" charset="-128"/>
              <a:ea typeface="ＭＳ 明朝" panose="02020609040205080304" pitchFamily="17" charset="-128"/>
            </a:rPr>
            <a:t>号若しくは第</a:t>
          </a:r>
          <a:r>
            <a:rPr kumimoji="1" lang="en-US" altLang="ja-JP" sz="900">
              <a:latin typeface="ＭＳ 明朝" panose="02020609040205080304" pitchFamily="17" charset="-128"/>
              <a:ea typeface="ＭＳ 明朝" panose="02020609040205080304" pitchFamily="17" charset="-128"/>
            </a:rPr>
            <a:t>36</a:t>
          </a:r>
          <a:r>
            <a:rPr kumimoji="1" lang="ja-JP" altLang="en-US" sz="900">
              <a:latin typeface="ＭＳ 明朝" panose="02020609040205080304" pitchFamily="17" charset="-128"/>
              <a:ea typeface="ＭＳ 明朝" panose="02020609040205080304" pitchFamily="17" charset="-128"/>
            </a:rPr>
            <a:t>条の</a:t>
          </a:r>
          <a:r>
            <a:rPr kumimoji="1" lang="en-US" altLang="ja-JP" sz="900">
              <a:latin typeface="ＭＳ 明朝" panose="02020609040205080304" pitchFamily="17" charset="-128"/>
              <a:ea typeface="ＭＳ 明朝" panose="02020609040205080304" pitchFamily="17" charset="-128"/>
            </a:rPr>
            <a:t>18</a:t>
          </a:r>
          <a:r>
            <a:rPr kumimoji="1" lang="ja-JP" altLang="en-US" sz="900">
              <a:latin typeface="ＭＳ 明朝" panose="02020609040205080304" pitchFamily="17" charset="-128"/>
              <a:ea typeface="ＭＳ 明朝" panose="02020609040205080304" pitchFamily="17" charset="-128"/>
            </a:rPr>
            <a:t>第</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項第</a:t>
          </a:r>
          <a:r>
            <a:rPr kumimoji="1" lang="en-US" altLang="ja-JP" sz="900">
              <a:latin typeface="ＭＳ 明朝" panose="02020609040205080304" pitchFamily="17" charset="-128"/>
              <a:ea typeface="ＭＳ 明朝" panose="02020609040205080304" pitchFamily="17" charset="-128"/>
            </a:rPr>
            <a:t>3</a:t>
          </a:r>
          <a:r>
            <a:rPr kumimoji="1" lang="ja-JP" altLang="en-US" sz="900">
              <a:latin typeface="ＭＳ 明朝" panose="02020609040205080304" pitchFamily="17" charset="-128"/>
              <a:ea typeface="ＭＳ 明朝" panose="02020609040205080304" pitchFamily="17" charset="-128"/>
            </a:rPr>
            <a:t>号に規定する</a:t>
          </a:r>
          <a:r>
            <a:rPr kumimoji="1" lang="en-US" altLang="ja-JP" sz="900">
              <a:latin typeface="ＭＳ 明朝" panose="02020609040205080304" pitchFamily="17" charset="-128"/>
              <a:ea typeface="ＭＳ 明朝" panose="02020609040205080304" pitchFamily="17" charset="-128"/>
            </a:rPr>
            <a:t>4</a:t>
          </a:r>
          <a:r>
            <a:rPr kumimoji="1" lang="ja-JP" altLang="en-US" sz="900">
              <a:latin typeface="ＭＳ 明朝" panose="02020609040205080304" pitchFamily="17" charset="-128"/>
              <a:ea typeface="ＭＳ 明朝" panose="02020609040205080304" pitchFamily="17" charset="-128"/>
            </a:rPr>
            <a:t>桁以下のアラビア数字、燃料供給量及び燃料供給金額が記載された書面で、燃料供給業者から給油の際に受領したものをいう。以下同じ。）の写しを添えて、候補者から燃料供給業者に提出してください。</a:t>
          </a:r>
        </a:p>
        <a:p>
          <a:pPr marL="144000" indent="-288000"/>
          <a:r>
            <a:rPr kumimoji="1" lang="ja-JP" altLang="en-US" sz="900">
              <a:latin typeface="ＭＳ 明朝" panose="02020609040205080304" pitchFamily="17" charset="-128"/>
              <a:ea typeface="ＭＳ 明朝" panose="02020609040205080304" pitchFamily="17" charset="-128"/>
            </a:rPr>
            <a:t>２　「燃料の供給を受けた選挙運動用自動車の自動車登録番号又は車両番号」欄には、契約届出書に記載された選挙運動用自動車の自動車登録番号又は車両番号を記載してください。</a:t>
          </a:r>
        </a:p>
        <a:p>
          <a:pPr marL="144000" indent="-288000"/>
          <a:r>
            <a:rPr kumimoji="1" lang="ja-JP" altLang="en-US" sz="900">
              <a:latin typeface="ＭＳ 明朝" panose="02020609040205080304" pitchFamily="17" charset="-128"/>
              <a:ea typeface="ＭＳ 明朝" panose="02020609040205080304" pitchFamily="17" charset="-128"/>
            </a:rPr>
            <a:t>３　「燃料の供給を受けた選挙運動用自動車の自動車登録番号又は車両番号」欄、「燃料供給量」欄及び「燃料供給金額」欄は、燃料の供給を受けた日ごとに記載してください。</a:t>
          </a:r>
        </a:p>
        <a:p>
          <a:pPr marL="144000" indent="-288000"/>
          <a:r>
            <a:rPr kumimoji="1" lang="ja-JP" altLang="en-US" sz="900">
              <a:latin typeface="ＭＳ 明朝" panose="02020609040205080304" pitchFamily="17" charset="-128"/>
              <a:ea typeface="ＭＳ 明朝" panose="02020609040205080304" pitchFamily="17" charset="-128"/>
            </a:rPr>
            <a:t>４　燃料供給業者が都道府県に支払を請求するときは、この証明書及び給油伝票の写しを請求書に添付してください。</a:t>
          </a:r>
        </a:p>
        <a:p>
          <a:pPr marL="144000" indent="-288000"/>
          <a:r>
            <a:rPr kumimoji="1" lang="ja-JP" altLang="en-US" sz="900">
              <a:latin typeface="ＭＳ 明朝" panose="02020609040205080304" pitchFamily="17" charset="-128"/>
              <a:ea typeface="ＭＳ 明朝" panose="02020609040205080304" pitchFamily="17" charset="-128"/>
            </a:rPr>
            <a:t>５　この証明書を発行した候補者について供託物が没収された場合には、燃料供給業者は、都道府県に支払を請求することはできません。</a:t>
          </a:r>
        </a:p>
        <a:p>
          <a:pPr marL="144000" indent="-288000"/>
          <a:r>
            <a:rPr kumimoji="1" lang="ja-JP" altLang="en-US" sz="900">
              <a:latin typeface="ＭＳ 明朝" panose="02020609040205080304" pitchFamily="17" charset="-128"/>
              <a:ea typeface="ＭＳ 明朝" panose="02020609040205080304" pitchFamily="17" charset="-128"/>
            </a:rPr>
            <a:t>６　公費負担の限度額は、候補者から燃料供給業者に提出された確認書に記載された金額までです。</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CD3D329-7C5F-4AF8-B72F-E6C66A06DC11}"/>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0DC4CE7F-C2AA-4F79-A3F8-98850C6EF9E6}"/>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12</xdr:row>
      <xdr:rowOff>0</xdr:rowOff>
    </xdr:from>
    <xdr:to>
      <xdr:col>16</xdr:col>
      <xdr:colOff>0</xdr:colOff>
      <xdr:row>22</xdr:row>
      <xdr:rowOff>152400</xdr:rowOff>
    </xdr:to>
    <xdr:sp macro="" textlink="">
      <xdr:nvSpPr>
        <xdr:cNvPr id="4" name="テキスト ボックス 3">
          <a:extLst>
            <a:ext uri="{FF2B5EF4-FFF2-40B4-BE49-F238E27FC236}">
              <a16:creationId xmlns:a16="http://schemas.microsoft.com/office/drawing/2014/main" id="{D66A66CC-B9E5-42F2-9697-47BDC0F54DA7}"/>
            </a:ext>
          </a:extLst>
        </xdr:cNvPr>
        <xdr:cNvSpPr txBox="1"/>
      </xdr:nvSpPr>
      <xdr:spPr>
        <a:xfrm>
          <a:off x="3733800" y="2419350"/>
          <a:ext cx="5981700" cy="1962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「ポスター掲示場数」の欄には、ポスター作成証明書の「当該選挙区におけるポスター掲示場数」欄に記載されたポスター掲示場数を記載してください。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２　</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欄には、次により算出した額を記載してください。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　　（当該選挙区におけるポスター掲示場数が</a:t>
          </a:r>
          <a:r>
            <a:rPr kumimoji="1" lang="en-US" altLang="ja-JP" sz="1000">
              <a:latin typeface="ＭＳ 明朝" panose="02020609040205080304" pitchFamily="17" charset="-128"/>
              <a:ea typeface="ＭＳ 明朝" panose="02020609040205080304" pitchFamily="17" charset="-128"/>
            </a:rPr>
            <a:t>500</a:t>
          </a:r>
          <a:r>
            <a:rPr kumimoji="1" lang="ja-JP" altLang="en-US" sz="1000">
              <a:latin typeface="ＭＳ 明朝" panose="02020609040205080304" pitchFamily="17" charset="-128"/>
              <a:ea typeface="ＭＳ 明朝" panose="02020609040205080304" pitchFamily="17" charset="-128"/>
            </a:rPr>
            <a:t>を超える場合）</a:t>
          </a:r>
        </a:p>
        <a:p>
          <a:pPr marL="144000" indent="-288000"/>
          <a:r>
            <a:rPr kumimoji="1" lang="ja-JP" altLang="en-US" sz="1000">
              <a:latin typeface="ＭＳ 明朝" panose="02020609040205080304" pitchFamily="17" charset="-128"/>
              <a:ea typeface="ＭＳ 明朝" panose="02020609040205080304" pitchFamily="17" charset="-128"/>
            </a:rPr>
            <a:t>　　 </a:t>
          </a:r>
          <a:r>
            <a:rPr kumimoji="1" lang="en-US" altLang="ja-JP" sz="1000">
              <a:latin typeface="ＭＳ 明朝" panose="02020609040205080304" pitchFamily="17" charset="-128"/>
              <a:ea typeface="ＭＳ 明朝" panose="02020609040205080304" pitchFamily="17" charset="-128"/>
            </a:rPr>
            <a:t>609,690</a:t>
          </a:r>
          <a:r>
            <a:rPr kumimoji="1" lang="ja-JP" altLang="en-US" sz="1000">
              <a:latin typeface="ＭＳ 明朝" panose="02020609040205080304" pitchFamily="17" charset="-128"/>
              <a:ea typeface="ＭＳ 明朝" panose="02020609040205080304" pitchFamily="17" charset="-128"/>
            </a:rPr>
            <a:t>円＋</a:t>
          </a:r>
          <a:r>
            <a:rPr kumimoji="1" lang="en-US" altLang="ja-JP" sz="1000">
              <a:latin typeface="ＭＳ 明朝" panose="02020609040205080304" pitchFamily="17" charset="-128"/>
              <a:ea typeface="ＭＳ 明朝" panose="02020609040205080304" pitchFamily="17" charset="-128"/>
            </a:rPr>
            <a:t>30</a:t>
          </a:r>
          <a:r>
            <a:rPr kumimoji="1" lang="ja-JP" altLang="en-US" sz="1000">
              <a:latin typeface="ＭＳ 明朝" panose="02020609040205080304" pitchFamily="17" charset="-128"/>
              <a:ea typeface="ＭＳ 明朝" panose="02020609040205080304" pitchFamily="17" charset="-128"/>
            </a:rPr>
            <a:t>円</a:t>
          </a:r>
          <a:r>
            <a:rPr kumimoji="1" lang="en-US" altLang="ja-JP" sz="1000">
              <a:latin typeface="ＭＳ 明朝" panose="02020609040205080304" pitchFamily="17" charset="-128"/>
              <a:ea typeface="ＭＳ 明朝" panose="02020609040205080304" pitchFamily="17" charset="-128"/>
            </a:rPr>
            <a:t>73</a:t>
          </a:r>
          <a:r>
            <a:rPr kumimoji="1" lang="ja-JP" altLang="en-US" sz="1000">
              <a:latin typeface="ＭＳ 明朝" panose="02020609040205080304" pitchFamily="17" charset="-128"/>
              <a:ea typeface="ＭＳ 明朝" panose="02020609040205080304" pitchFamily="17" charset="-128"/>
            </a:rPr>
            <a:t>銭</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（ポスター掲示場数－</a:t>
          </a:r>
          <a:r>
            <a:rPr kumimoji="1" lang="en-US" altLang="ja-JP" sz="1000">
              <a:latin typeface="ＭＳ 明朝" panose="02020609040205080304" pitchFamily="17" charset="-128"/>
              <a:ea typeface="ＭＳ 明朝" panose="02020609040205080304" pitchFamily="17" charset="-128"/>
            </a:rPr>
            <a:t>500</a:t>
          </a:r>
          <a:r>
            <a:rPr kumimoji="1" lang="ja-JP" altLang="en-US" sz="1000">
              <a:latin typeface="ＭＳ 明朝" panose="02020609040205080304" pitchFamily="17" charset="-128"/>
              <a:ea typeface="ＭＳ 明朝" panose="02020609040205080304" pitchFamily="17" charset="-128"/>
            </a:rPr>
            <a:t>）</a:t>
          </a:r>
        </a:p>
        <a:p>
          <a:pPr marL="144000" indent="-288000">
            <a:lnSpc>
              <a:spcPct val="50000"/>
            </a:lnSpc>
          </a:pPr>
          <a:r>
            <a:rPr kumimoji="1" lang="ja-JP" altLang="en-US" sz="1000">
              <a:latin typeface="ＭＳ 明朝" panose="02020609040205080304" pitchFamily="17" charset="-128"/>
              <a:ea typeface="ＭＳ 明朝" panose="02020609040205080304" pitchFamily="17" charset="-128"/>
            </a:rPr>
            <a:t>　　</a:t>
          </a:r>
          <a:r>
            <a:rPr kumimoji="1" lang="en-US" altLang="ja-JP" sz="1000">
              <a:latin typeface="ＭＳ 明朝" panose="02020609040205080304" pitchFamily="17" charset="-128"/>
              <a:ea typeface="ＭＳ 明朝" panose="02020609040205080304" pitchFamily="17" charset="-128"/>
            </a:rPr>
            <a:t>――――――――――――――――――――――― </a:t>
          </a:r>
          <a:r>
            <a:rPr kumimoji="1" lang="ja-JP" altLang="en-US" sz="1000">
              <a:latin typeface="ＭＳ 明朝" panose="02020609040205080304" pitchFamily="17" charset="-128"/>
              <a:ea typeface="ＭＳ 明朝" panose="02020609040205080304" pitchFamily="17" charset="-128"/>
            </a:rPr>
            <a:t>＝単価</a:t>
          </a:r>
          <a:r>
            <a:rPr kumimoji="1" lang="en-US" altLang="ja-JP" sz="1000">
              <a:latin typeface="ＭＳ 明朝" panose="02020609040205080304" pitchFamily="17" charset="-128"/>
              <a:ea typeface="ＭＳ 明朝" panose="02020609040205080304" pitchFamily="17" charset="-128"/>
            </a:rPr>
            <a:t>……… 1</a:t>
          </a:r>
          <a:r>
            <a:rPr kumimoji="1" lang="ja-JP" altLang="en-US" sz="1000">
              <a:latin typeface="ＭＳ 明朝" panose="02020609040205080304" pitchFamily="17" charset="-128"/>
              <a:ea typeface="ＭＳ 明朝" panose="02020609040205080304" pitchFamily="17" charset="-128"/>
            </a:rPr>
            <a:t>円未満の端数は</a:t>
          </a:r>
          <a:r>
            <a:rPr kumimoji="1" lang="en-US" altLang="ja-JP" sz="1000">
              <a:latin typeface="ＭＳ 明朝" panose="02020609040205080304" pitchFamily="17" charset="-128"/>
              <a:ea typeface="ＭＳ 明朝" panose="02020609040205080304" pitchFamily="17" charset="-128"/>
            </a:rPr>
            <a:t>1</a:t>
          </a:r>
          <a:r>
            <a:rPr kumimoji="1" lang="ja-JP" altLang="en-US" sz="1000">
              <a:latin typeface="ＭＳ 明朝" panose="02020609040205080304" pitchFamily="17" charset="-128"/>
              <a:ea typeface="ＭＳ 明朝" panose="02020609040205080304" pitchFamily="17" charset="-128"/>
            </a:rPr>
            <a:t>円とする</a:t>
          </a:r>
        </a:p>
        <a:p>
          <a:pPr marL="144000" indent="-288000">
            <a:lnSpc>
              <a:spcPct val="50000"/>
            </a:lnSpc>
          </a:pPr>
          <a:r>
            <a:rPr kumimoji="1" lang="ja-JP" altLang="en-US" sz="1000">
              <a:latin typeface="ＭＳ 明朝" panose="02020609040205080304" pitchFamily="17" charset="-128"/>
              <a:ea typeface="ＭＳ 明朝" panose="02020609040205080304" pitchFamily="17" charset="-128"/>
            </a:rPr>
            <a:t>　　　　　　　　　　ポスター掲示場数</a:t>
          </a:r>
        </a:p>
        <a:p>
          <a:pPr marL="144000" indent="-288000"/>
          <a:r>
            <a:rPr kumimoji="1" lang="ja-JP" altLang="en-US" sz="1000">
              <a:latin typeface="ＭＳ 明朝" panose="02020609040205080304" pitchFamily="17" charset="-128"/>
              <a:ea typeface="ＭＳ 明朝" panose="02020609040205080304" pitchFamily="17" charset="-128"/>
            </a:rPr>
            <a:t>３　</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欄には、確認書により確認された作成枚数を記載してください。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a:t>
          </a:r>
          <a:r>
            <a:rPr kumimoji="1" lang="en-US" altLang="ja-JP" sz="1000">
              <a:latin typeface="ＭＳ 明朝" panose="02020609040205080304" pitchFamily="17" charset="-128"/>
              <a:ea typeface="ＭＳ 明朝" panose="02020609040205080304" pitchFamily="17" charset="-128"/>
            </a:rPr>
            <a:t>(G)</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(A)</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欄とを比較して少ない方の額を記載してください。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５　</a:t>
          </a:r>
          <a:r>
            <a:rPr kumimoji="1" lang="en-US" altLang="ja-JP" sz="1000">
              <a:latin typeface="ＭＳ 明朝" panose="02020609040205080304" pitchFamily="17" charset="-128"/>
              <a:ea typeface="ＭＳ 明朝" panose="02020609040205080304" pitchFamily="17" charset="-128"/>
            </a:rPr>
            <a:t>(H)</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(B)</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欄とを比較して少ない方の枚数を記載してください。</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4ED69E56-BD5E-4920-BFFF-B0A82FC84B0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51CEF7AD-CB5F-4339-BCF4-685D0472D105}"/>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2474</xdr:colOff>
      <xdr:row>20</xdr:row>
      <xdr:rowOff>2474</xdr:rowOff>
    </xdr:from>
    <xdr:to>
      <xdr:col>6</xdr:col>
      <xdr:colOff>0</xdr:colOff>
      <xdr:row>22</xdr:row>
      <xdr:rowOff>2474</xdr:rowOff>
    </xdr:to>
    <xdr:cxnSp macro="">
      <xdr:nvCxnSpPr>
        <xdr:cNvPr id="4" name="直線コネクタ 3">
          <a:extLst>
            <a:ext uri="{FF2B5EF4-FFF2-40B4-BE49-F238E27FC236}">
              <a16:creationId xmlns:a16="http://schemas.microsoft.com/office/drawing/2014/main" id="{CCA35966-47B0-4E21-A861-EB40A72CF87E}"/>
            </a:ext>
          </a:extLst>
        </xdr:cNvPr>
        <xdr:cNvCxnSpPr/>
      </xdr:nvCxnSpPr>
      <xdr:spPr>
        <a:xfrm flipH="1" flipV="1">
          <a:off x="3736274" y="4431599"/>
          <a:ext cx="340426" cy="495300"/>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41</xdr:row>
      <xdr:rowOff>0</xdr:rowOff>
    </xdr:from>
    <xdr:to>
      <xdr:col>13</xdr:col>
      <xdr:colOff>0</xdr:colOff>
      <xdr:row>46</xdr:row>
      <xdr:rowOff>171450</xdr:rowOff>
    </xdr:to>
    <xdr:sp macro="" textlink="">
      <xdr:nvSpPr>
        <xdr:cNvPr id="6" name="テキスト ボックス 5">
          <a:extLst>
            <a:ext uri="{FF2B5EF4-FFF2-40B4-BE49-F238E27FC236}">
              <a16:creationId xmlns:a16="http://schemas.microsoft.com/office/drawing/2014/main" id="{979BDAE7-E70A-4A7C-ADC2-5D352FAEB4FF}"/>
            </a:ext>
          </a:extLst>
        </xdr:cNvPr>
        <xdr:cNvSpPr txBox="1"/>
      </xdr:nvSpPr>
      <xdr:spPr>
        <a:xfrm>
          <a:off x="3733800" y="8315325"/>
          <a:ext cx="598170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0" rtlCol="0" anchor="t"/>
        <a:lstStyle/>
        <a:p>
          <a:pPr marL="144000" indent="-288000"/>
          <a:r>
            <a:rPr lang="ja-JP" altLang="en-US" sz="700">
              <a:solidFill>
                <a:schemeClr val="dk1"/>
              </a:solidFill>
              <a:effectLst/>
              <a:latin typeface="ＭＳ 明朝" panose="02020609040205080304" pitchFamily="17" charset="-128"/>
              <a:ea typeface="ＭＳ 明朝" panose="02020609040205080304" pitchFamily="17" charset="-128"/>
              <a:cs typeface="+mn-cs"/>
            </a:rPr>
            <a:t>備考</a:t>
          </a:r>
        </a:p>
        <a:p>
          <a:pPr marL="144000" indent="-216000"/>
          <a:r>
            <a:rPr lang="ja-JP" altLang="en-US" sz="700">
              <a:solidFill>
                <a:schemeClr val="dk1"/>
              </a:solidFill>
              <a:effectLst/>
              <a:latin typeface="ＭＳ 明朝" panose="02020609040205080304" pitchFamily="17" charset="-128"/>
              <a:ea typeface="ＭＳ 明朝" panose="02020609040205080304" pitchFamily="17" charset="-128"/>
              <a:cs typeface="+mn-cs"/>
            </a:rPr>
            <a:t>１　契約届出書には、契約書の写しを添付してください。</a:t>
          </a:r>
          <a:endParaRPr lang="en-US" altLang="ja-JP" sz="700">
            <a:solidFill>
              <a:schemeClr val="dk1"/>
            </a:solidFill>
            <a:effectLst/>
            <a:latin typeface="ＭＳ 明朝" panose="02020609040205080304" pitchFamily="17" charset="-128"/>
            <a:ea typeface="ＭＳ 明朝" panose="02020609040205080304" pitchFamily="17" charset="-128"/>
            <a:cs typeface="+mn-cs"/>
          </a:endParaRPr>
        </a:p>
        <a:p>
          <a:pPr marL="144000" indent="-216000"/>
          <a:r>
            <a:rPr lang="ja-JP" altLang="en-US" sz="700">
              <a:solidFill>
                <a:schemeClr val="dk1"/>
              </a:solidFill>
              <a:effectLst/>
              <a:latin typeface="ＭＳ 明朝" panose="02020609040205080304" pitchFamily="17" charset="-128"/>
              <a:ea typeface="ＭＳ 明朝" panose="02020609040205080304" pitchFamily="17" charset="-128"/>
              <a:cs typeface="+mn-cs"/>
            </a:rPr>
            <a:t>２　「契約内容」欄の「録音・録画の種類」には、契約の相手方ごとに、全国を通じて、</a:t>
          </a:r>
          <a:r>
            <a:rPr lang="en-US" altLang="ja-JP" sz="700">
              <a:solidFill>
                <a:schemeClr val="dk1"/>
              </a:solidFill>
              <a:effectLst/>
              <a:latin typeface="ＭＳ 明朝" panose="02020609040205080304" pitchFamily="17" charset="-128"/>
              <a:ea typeface="ＭＳ 明朝" panose="02020609040205080304" pitchFamily="17" charset="-128"/>
              <a:cs typeface="+mn-cs"/>
            </a:rPr>
            <a:t>1</a:t>
          </a:r>
          <a:r>
            <a:rPr lang="ja-JP" altLang="en-US" sz="700">
              <a:solidFill>
                <a:schemeClr val="dk1"/>
              </a:solidFill>
              <a:effectLst/>
              <a:latin typeface="ＭＳ 明朝" panose="02020609040205080304" pitchFamily="17" charset="-128"/>
              <a:ea typeface="ＭＳ 明朝" panose="02020609040205080304" pitchFamily="17" charset="-128"/>
              <a:cs typeface="+mn-cs"/>
            </a:rPr>
            <a:t>から始まる番号を記載してください。</a:t>
          </a:r>
        </a:p>
        <a:p>
          <a:pPr marL="144000" indent="-216000"/>
          <a:r>
            <a:rPr lang="ja-JP" altLang="en-US" sz="700">
              <a:solidFill>
                <a:schemeClr val="dk1"/>
              </a:solidFill>
              <a:effectLst/>
              <a:latin typeface="ＭＳ 明朝" panose="02020609040205080304" pitchFamily="17" charset="-128"/>
              <a:ea typeface="ＭＳ 明朝" panose="02020609040205080304" pitchFamily="17" charset="-128"/>
              <a:cs typeface="+mn-cs"/>
            </a:rPr>
            <a:t>３　二以上の都道府県において同一種類の録音・録画を提出した場合には、「契約内容」欄の「録音・録画一種類の契約単価」は、いずれか一の都道府県選挙管理委員会に対する契約届出書にのみ記載してください。</a:t>
          </a:r>
          <a:endParaRPr lang="en-US" altLang="ja-JP" sz="700">
            <a:solidFill>
              <a:schemeClr val="dk1"/>
            </a:solidFill>
            <a:effectLst/>
            <a:latin typeface="ＭＳ 明朝" panose="02020609040205080304" pitchFamily="17" charset="-128"/>
            <a:ea typeface="ＭＳ 明朝" panose="02020609040205080304" pitchFamily="17" charset="-128"/>
            <a:cs typeface="+mn-cs"/>
          </a:endParaRPr>
        </a:p>
        <a:p>
          <a:pPr marL="144000" indent="-216000"/>
          <a:r>
            <a:rPr lang="ja-JP" altLang="en-US" sz="700">
              <a:solidFill>
                <a:schemeClr val="dk1"/>
              </a:solidFill>
              <a:effectLst/>
              <a:latin typeface="ＭＳ 明朝" panose="02020609040205080304" pitchFamily="17" charset="-128"/>
              <a:ea typeface="ＭＳ 明朝" panose="02020609040205080304" pitchFamily="17" charset="-128"/>
              <a:cs typeface="+mn-cs"/>
            </a:rPr>
            <a:t>４　候補者届出政党の代表者本人が届け出る場合にあっては本人確認書類の提示又は提出を、その代理人が届け出る場合にあっては委任状の提示又は提出及び当該代理人の本人確認書類の提示又は提出を行ってください。ただし、候補者届出政党の代表者本人の署名その他の措置がある場合はこの限りではありません。</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3FCBDB58-7966-4C25-960F-410892DB6AF8}"/>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7A20F778-1FA4-4ED5-BC09-61BFDE702F9A}"/>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28</xdr:row>
      <xdr:rowOff>19050</xdr:rowOff>
    </xdr:from>
    <xdr:to>
      <xdr:col>12</xdr:col>
      <xdr:colOff>13350</xdr:colOff>
      <xdr:row>46</xdr:row>
      <xdr:rowOff>171450</xdr:rowOff>
    </xdr:to>
    <xdr:sp macro="" textlink="">
      <xdr:nvSpPr>
        <xdr:cNvPr id="7" name="テキスト ボックス 6">
          <a:extLst>
            <a:ext uri="{FF2B5EF4-FFF2-40B4-BE49-F238E27FC236}">
              <a16:creationId xmlns:a16="http://schemas.microsoft.com/office/drawing/2014/main" id="{35C906DE-6C86-45C4-91C5-3A703EBDFDB3}"/>
            </a:ext>
          </a:extLst>
        </xdr:cNvPr>
        <xdr:cNvSpPr txBox="1"/>
      </xdr:nvSpPr>
      <xdr:spPr>
        <a:xfrm>
          <a:off x="3733800" y="6086475"/>
          <a:ext cx="5995050" cy="3409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900">
              <a:latin typeface="ＭＳ 明朝" panose="02020609040205080304" pitchFamily="17" charset="-128"/>
              <a:ea typeface="ＭＳ 明朝" panose="02020609040205080304" pitchFamily="17" charset="-128"/>
            </a:rPr>
            <a:t>備考</a:t>
          </a:r>
        </a:p>
        <a:p>
          <a:pPr marL="144000" indent="-288000"/>
          <a:r>
            <a:rPr kumimoji="1" lang="ja-JP" altLang="en-US" sz="900">
              <a:latin typeface="ＭＳ 明朝" panose="02020609040205080304" pitchFamily="17" charset="-128"/>
              <a:ea typeface="ＭＳ 明朝" panose="02020609040205080304" pitchFamily="17" charset="-128"/>
            </a:rPr>
            <a:t>１　この証明書は、録音又は録画の実績に基づいて、録音・録画業者ごとに（同一業者が録音及び録画を共にする場合には、録音の場合と録画の場合を別葉にして）かつ都道府県ごとに別々に作成し、候補者届出政党から録音・録画業者に提出してください。</a:t>
          </a:r>
        </a:p>
        <a:p>
          <a:pPr marL="144000" indent="-288000"/>
          <a:r>
            <a:rPr kumimoji="1" lang="ja-JP" altLang="en-US" sz="900">
              <a:latin typeface="ＭＳ 明朝" panose="02020609040205080304" pitchFamily="17" charset="-128"/>
              <a:ea typeface="ＭＳ 明朝" panose="02020609040205080304" pitchFamily="17" charset="-128"/>
            </a:rPr>
            <a:t>２　この証明書には、候補者届出政党が日本放送協会又は基幹放送事業者（公職選挙法第</a:t>
          </a:r>
          <a:r>
            <a:rPr kumimoji="1" lang="en-US" altLang="ja-JP" sz="900">
              <a:latin typeface="ＭＳ 明朝" panose="02020609040205080304" pitchFamily="17" charset="-128"/>
              <a:ea typeface="ＭＳ 明朝" panose="02020609040205080304" pitchFamily="17" charset="-128"/>
            </a:rPr>
            <a:t>150</a:t>
          </a:r>
          <a:r>
            <a:rPr kumimoji="1" lang="ja-JP" altLang="en-US" sz="900">
              <a:latin typeface="ＭＳ 明朝" panose="02020609040205080304" pitchFamily="17" charset="-128"/>
              <a:ea typeface="ＭＳ 明朝" panose="02020609040205080304" pitchFamily="17" charset="-128"/>
            </a:rPr>
            <a:t>条第</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項に規定する基幹放送事業者をいう。以下同じ。）に提出した政見放送用録音・録画について記載してください。</a:t>
          </a:r>
        </a:p>
        <a:p>
          <a:pPr marL="144000" indent="-288000"/>
          <a:r>
            <a:rPr kumimoji="1" lang="ja-JP" altLang="en-US" sz="900">
              <a:latin typeface="ＭＳ 明朝" panose="02020609040205080304" pitchFamily="17" charset="-128"/>
              <a:ea typeface="ＭＳ 明朝" panose="02020609040205080304" pitchFamily="17" charset="-128"/>
            </a:rPr>
            <a:t>３　録音・録画業者が都道府県に支払を請求するときは、この証明書を請求書に添付してください。</a:t>
          </a:r>
        </a:p>
        <a:p>
          <a:pPr marL="144000" indent="-288000"/>
          <a:r>
            <a:rPr kumimoji="1" lang="ja-JP" altLang="en-US" sz="900">
              <a:latin typeface="ＭＳ 明朝" panose="02020609040205080304" pitchFamily="17" charset="-128"/>
              <a:ea typeface="ＭＳ 明朝" panose="02020609040205080304" pitchFamily="17" charset="-128"/>
            </a:rPr>
            <a:t>４　「録音・録画の種類」欄には、契約届出書に記載した番号と同一の番号を記載してください。</a:t>
          </a:r>
        </a:p>
        <a:p>
          <a:pPr marL="144000" indent="-288000"/>
          <a:r>
            <a:rPr kumimoji="1" lang="ja-JP" altLang="en-US" sz="900">
              <a:latin typeface="ＭＳ 明朝" panose="02020609040205080304" pitchFamily="17" charset="-128"/>
              <a:ea typeface="ＭＳ 明朝" panose="02020609040205080304" pitchFamily="17" charset="-128"/>
            </a:rPr>
            <a:t>５　公費負担の限度額は、録音・録画一種類につき次の金額までです。</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(1)</a:t>
          </a:r>
          <a:r>
            <a:rPr kumimoji="1" lang="ja-JP" altLang="en-US" sz="900" baseline="0">
              <a:latin typeface="ＭＳ 明朝" panose="02020609040205080304" pitchFamily="17" charset="-128"/>
              <a:ea typeface="ＭＳ 明朝" panose="02020609040205080304" pitchFamily="17" charset="-128"/>
            </a:rPr>
            <a:t> </a:t>
          </a:r>
          <a:r>
            <a:rPr kumimoji="1" lang="ja-JP" altLang="en-US" sz="900">
              <a:latin typeface="ＭＳ 明朝" panose="02020609040205080304" pitchFamily="17" charset="-128"/>
              <a:ea typeface="ＭＳ 明朝" panose="02020609040205080304" pitchFamily="17" charset="-128"/>
            </a:rPr>
            <a:t>録音又は録画に要した金額</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総務大臣が政見の放送のための録音又は録画一種類の単価として定める金額</a:t>
          </a:r>
        </a:p>
        <a:p>
          <a:pPr marL="144000" indent="-288000"/>
          <a:r>
            <a:rPr kumimoji="1" lang="ja-JP" altLang="en-US" sz="900">
              <a:latin typeface="ＭＳ 明朝" panose="02020609040205080304" pitchFamily="17" charset="-128"/>
              <a:ea typeface="ＭＳ 明朝" panose="02020609040205080304" pitchFamily="17" charset="-128"/>
            </a:rPr>
            <a:t>　</a:t>
          </a:r>
          <a:r>
            <a:rPr kumimoji="1" lang="en-US" altLang="ja-JP" sz="900">
              <a:latin typeface="ＭＳ 明朝" panose="02020609040205080304" pitchFamily="17" charset="-128"/>
              <a:ea typeface="ＭＳ 明朝" panose="02020609040205080304" pitchFamily="17" charset="-128"/>
            </a:rPr>
            <a:t>(2)</a:t>
          </a:r>
          <a:r>
            <a:rPr kumimoji="1" lang="ja-JP" altLang="en-US" sz="900" baseline="0">
              <a:latin typeface="ＭＳ 明朝" panose="02020609040205080304" pitchFamily="17" charset="-128"/>
              <a:ea typeface="ＭＳ 明朝" panose="02020609040205080304" pitchFamily="17" charset="-128"/>
            </a:rPr>
            <a:t> </a:t>
          </a:r>
          <a:r>
            <a:rPr kumimoji="1" lang="ja-JP" altLang="en-US" sz="900">
              <a:latin typeface="ＭＳ 明朝" panose="02020609040205080304" pitchFamily="17" charset="-128"/>
              <a:ea typeface="ＭＳ 明朝" panose="02020609040205080304" pitchFamily="17" charset="-128"/>
            </a:rPr>
            <a:t>複製に要した金額</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　　　総務大臣が政見の放送のために必要な複製に要する金額として複製数に応じて定める金額</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６　日本放送協会及び基幹放送事業者において放送されなかった録音・録画（公職選挙法第</a:t>
          </a:r>
          <a:r>
            <a:rPr kumimoji="1" lang="en-US" altLang="ja-JP" sz="900">
              <a:latin typeface="ＭＳ 明朝" panose="02020609040205080304" pitchFamily="17" charset="-128"/>
              <a:ea typeface="ＭＳ 明朝" panose="02020609040205080304" pitchFamily="17" charset="-128"/>
            </a:rPr>
            <a:t>151</a:t>
          </a:r>
          <a:r>
            <a:rPr kumimoji="1" lang="ja-JP" altLang="en-US" sz="900">
              <a:latin typeface="ＭＳ 明朝" panose="02020609040205080304" pitchFamily="17" charset="-128"/>
              <a:ea typeface="ＭＳ 明朝" panose="02020609040205080304" pitchFamily="17" charset="-128"/>
            </a:rPr>
            <a:t>条の</a:t>
          </a:r>
          <a:r>
            <a:rPr kumimoji="1" lang="en-US" altLang="ja-JP" sz="900">
              <a:latin typeface="ＭＳ 明朝" panose="02020609040205080304" pitchFamily="17" charset="-128"/>
              <a:ea typeface="ＭＳ 明朝" panose="02020609040205080304" pitchFamily="17" charset="-128"/>
            </a:rPr>
            <a:t>2</a:t>
          </a:r>
          <a:r>
            <a:rPr kumimoji="1" lang="ja-JP" altLang="en-US" sz="900">
              <a:latin typeface="ＭＳ 明朝" panose="02020609040205080304" pitchFamily="17" charset="-128"/>
              <a:ea typeface="ＭＳ 明朝" panose="02020609040205080304" pitchFamily="17" charset="-128"/>
            </a:rPr>
            <a:t>第</a:t>
          </a:r>
          <a:r>
            <a:rPr kumimoji="1" lang="en-US" altLang="ja-JP" sz="900">
              <a:latin typeface="ＭＳ 明朝" panose="02020609040205080304" pitchFamily="17" charset="-128"/>
              <a:ea typeface="ＭＳ 明朝" panose="02020609040205080304" pitchFamily="17" charset="-128"/>
            </a:rPr>
            <a:t>2</a:t>
          </a:r>
          <a:r>
            <a:rPr kumimoji="1" lang="ja-JP" altLang="en-US" sz="900">
              <a:latin typeface="ＭＳ 明朝" panose="02020609040205080304" pitchFamily="17" charset="-128"/>
              <a:ea typeface="ＭＳ 明朝" panose="02020609040205080304" pitchFamily="17" charset="-128"/>
            </a:rPr>
            <a:t>項又は第</a:t>
          </a:r>
          <a:r>
            <a:rPr kumimoji="1" lang="en-US" altLang="ja-JP" sz="900">
              <a:latin typeface="ＭＳ 明朝" panose="02020609040205080304" pitchFamily="17" charset="-128"/>
              <a:ea typeface="ＭＳ 明朝" panose="02020609040205080304" pitchFamily="17" charset="-128"/>
            </a:rPr>
            <a:t>3</a:t>
          </a:r>
          <a:r>
            <a:rPr kumimoji="1" lang="ja-JP" altLang="en-US" sz="900">
              <a:latin typeface="ＭＳ 明朝" panose="02020609040205080304" pitchFamily="17" charset="-128"/>
              <a:ea typeface="ＭＳ 明朝" panose="02020609040205080304" pitchFamily="17" charset="-128"/>
            </a:rPr>
            <a:t>項の規定により放送されなかったものを除く。）に係る金額については、都道府県に支払を請求することはできません。</a:t>
          </a:r>
        </a:p>
        <a:p>
          <a:pPr marL="144000" indent="-288000"/>
          <a:r>
            <a:rPr kumimoji="1" lang="ja-JP" altLang="en-US" sz="900">
              <a:latin typeface="ＭＳ 明朝" panose="02020609040205080304" pitchFamily="17" charset="-128"/>
              <a:ea typeface="ＭＳ 明朝" panose="02020609040205080304" pitchFamily="17" charset="-128"/>
            </a:rPr>
            <a:t>７　録音・録画一種類が二以上の都道府県において放送された場合（公職選挙法第</a:t>
          </a:r>
          <a:r>
            <a:rPr kumimoji="1" lang="en-US" altLang="ja-JP" sz="900">
              <a:latin typeface="ＭＳ 明朝" panose="02020609040205080304" pitchFamily="17" charset="-128"/>
              <a:ea typeface="ＭＳ 明朝" panose="02020609040205080304" pitchFamily="17" charset="-128"/>
            </a:rPr>
            <a:t>151</a:t>
          </a:r>
          <a:r>
            <a:rPr kumimoji="1" lang="ja-JP" altLang="en-US" sz="900">
              <a:latin typeface="ＭＳ 明朝" panose="02020609040205080304" pitchFamily="17" charset="-128"/>
              <a:ea typeface="ＭＳ 明朝" panose="02020609040205080304" pitchFamily="17" charset="-128"/>
            </a:rPr>
            <a:t>条の</a:t>
          </a:r>
          <a:r>
            <a:rPr kumimoji="1" lang="en-US" altLang="ja-JP" sz="900">
              <a:latin typeface="ＭＳ 明朝" panose="02020609040205080304" pitchFamily="17" charset="-128"/>
              <a:ea typeface="ＭＳ 明朝" panose="02020609040205080304" pitchFamily="17" charset="-128"/>
            </a:rPr>
            <a:t>2</a:t>
          </a:r>
          <a:r>
            <a:rPr kumimoji="1" lang="ja-JP" altLang="en-US" sz="900">
              <a:latin typeface="ＭＳ 明朝" panose="02020609040205080304" pitchFamily="17" charset="-128"/>
              <a:ea typeface="ＭＳ 明朝" panose="02020609040205080304" pitchFamily="17" charset="-128"/>
            </a:rPr>
            <a:t>第</a:t>
          </a:r>
          <a:r>
            <a:rPr kumimoji="1" lang="en-US" altLang="ja-JP" sz="900">
              <a:latin typeface="ＭＳ 明朝" panose="02020609040205080304" pitchFamily="17" charset="-128"/>
              <a:ea typeface="ＭＳ 明朝" panose="02020609040205080304" pitchFamily="17" charset="-128"/>
            </a:rPr>
            <a:t>2</a:t>
          </a:r>
          <a:r>
            <a:rPr kumimoji="1" lang="ja-JP" altLang="en-US" sz="900">
              <a:latin typeface="ＭＳ 明朝" panose="02020609040205080304" pitchFamily="17" charset="-128"/>
              <a:ea typeface="ＭＳ 明朝" panose="02020609040205080304" pitchFamily="17" charset="-128"/>
            </a:rPr>
            <a:t>項又は第</a:t>
          </a:r>
          <a:r>
            <a:rPr kumimoji="1" lang="en-US" altLang="ja-JP" sz="900">
              <a:latin typeface="ＭＳ 明朝" panose="02020609040205080304" pitchFamily="17" charset="-128"/>
              <a:ea typeface="ＭＳ 明朝" panose="02020609040205080304" pitchFamily="17" charset="-128"/>
            </a:rPr>
            <a:t>3</a:t>
          </a:r>
          <a:r>
            <a:rPr kumimoji="1" lang="ja-JP" altLang="en-US" sz="900">
              <a:latin typeface="ＭＳ 明朝" panose="02020609040205080304" pitchFamily="17" charset="-128"/>
              <a:ea typeface="ＭＳ 明朝" panose="02020609040205080304" pitchFamily="17" charset="-128"/>
            </a:rPr>
            <a:t>項の規定により放送されなかった場合を含む。）には、録音又は録画に要する金額については、候補者届出政党が録音・録画一種類の契約単価を届け出た一の都道府県にのみ支払を請求することができますので、その届け出た都道府県に関する証明書にのみ記載してください</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96D4E45-C55A-4260-A534-CA9BA686F253}"/>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802E868C-A872-41EF-9382-E8AB6E8A36DD}"/>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41</xdr:row>
      <xdr:rowOff>0</xdr:rowOff>
    </xdr:from>
    <xdr:to>
      <xdr:col>9</xdr:col>
      <xdr:colOff>0</xdr:colOff>
      <xdr:row>48</xdr:row>
      <xdr:rowOff>171450</xdr:rowOff>
    </xdr:to>
    <xdr:sp macro="" textlink="">
      <xdr:nvSpPr>
        <xdr:cNvPr id="6" name="テキスト ボックス 5">
          <a:extLst>
            <a:ext uri="{FF2B5EF4-FFF2-40B4-BE49-F238E27FC236}">
              <a16:creationId xmlns:a16="http://schemas.microsoft.com/office/drawing/2014/main" id="{794BEC72-E046-47FC-BDB1-C7BA17C631C8}"/>
            </a:ext>
          </a:extLst>
        </xdr:cNvPr>
        <xdr:cNvSpPr txBox="1"/>
      </xdr:nvSpPr>
      <xdr:spPr>
        <a:xfrm>
          <a:off x="3733800" y="7972425"/>
          <a:ext cx="5981700" cy="1438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この請求書は、候補者届出政党から受領した政見放送用録音・録画証明書とともに選挙の期日後速やかに提出してください。</a:t>
          </a:r>
        </a:p>
        <a:p>
          <a:pPr marL="144000" indent="-288000"/>
          <a:r>
            <a:rPr kumimoji="1" lang="ja-JP" altLang="en-US" sz="1000">
              <a:latin typeface="ＭＳ 明朝" panose="02020609040205080304" pitchFamily="17" charset="-128"/>
              <a:ea typeface="ＭＳ 明朝" panose="02020609040205080304" pitchFamily="17" charset="-128"/>
            </a:rPr>
            <a:t>２　契約業者等（法人にあっては、その代表者）本人が提出する場合にあっては本人確認書類の提示又は提出を、その代理人が提出する場合にあっては委任状の提示又は提出及び当該代理人の本人確認書類の提示又は提出を行ってください。ただし、契約業者等（法人にあっては、その代表者）本人の署名その他の措置がある場合はこの限りではありません。</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32205F44-A999-48FA-B799-910010419778}"/>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014DDEBF-DF99-4355-8F4B-751E9A70BDF6}"/>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19</xdr:row>
      <xdr:rowOff>0</xdr:rowOff>
    </xdr:from>
    <xdr:to>
      <xdr:col>15</xdr:col>
      <xdr:colOff>0</xdr:colOff>
      <xdr:row>27</xdr:row>
      <xdr:rowOff>19050</xdr:rowOff>
    </xdr:to>
    <xdr:sp macro="" textlink="">
      <xdr:nvSpPr>
        <xdr:cNvPr id="5" name="テキスト ボックス 4">
          <a:extLst>
            <a:ext uri="{FF2B5EF4-FFF2-40B4-BE49-F238E27FC236}">
              <a16:creationId xmlns:a16="http://schemas.microsoft.com/office/drawing/2014/main" id="{CC1E45AD-37C1-407D-9920-0C1CE935FA90}"/>
            </a:ext>
          </a:extLst>
        </xdr:cNvPr>
        <xdr:cNvSpPr txBox="1"/>
      </xdr:nvSpPr>
      <xdr:spPr>
        <a:xfrm>
          <a:off x="3733800" y="4391025"/>
          <a:ext cx="5981700" cy="1466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「録音の種類」欄には、録音・録画証明書の「録音・録画の種類」欄に記載された番号と同一の番号を記載してください。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２　</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欄には、総務大臣が政見の放送のために必要な複製に要する金額として複製数に応じて定める金額を記載してください。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３　</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(A)</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(B)</a:t>
          </a:r>
          <a:r>
            <a:rPr kumimoji="1" lang="ja-JP" altLang="en-US" sz="1000">
              <a:latin typeface="ＭＳ 明朝" panose="02020609040205080304" pitchFamily="17" charset="-128"/>
              <a:ea typeface="ＭＳ 明朝" panose="02020609040205080304" pitchFamily="17" charset="-128"/>
            </a:rPr>
            <a:t>欄とを比較して少ない方の額を記載してください。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a:t>
          </a:r>
          <a:r>
            <a:rPr kumimoji="1" lang="en-US" altLang="ja-JP" sz="1000">
              <a:latin typeface="ＭＳ 明朝" panose="02020609040205080304" pitchFamily="17" charset="-128"/>
              <a:ea typeface="ＭＳ 明朝" panose="02020609040205080304" pitchFamily="17" charset="-128"/>
            </a:rPr>
            <a:t>(F)</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(C)</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欄とを比較して少ない方の額を記載してください。</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B1E0DA7-E166-4023-A106-95C76DEFEBF6}"/>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6DF9344B-CBDC-4284-AF4D-EE9985E923E6}"/>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19</xdr:row>
      <xdr:rowOff>0</xdr:rowOff>
    </xdr:from>
    <xdr:to>
      <xdr:col>15</xdr:col>
      <xdr:colOff>0</xdr:colOff>
      <xdr:row>27</xdr:row>
      <xdr:rowOff>19050</xdr:rowOff>
    </xdr:to>
    <xdr:sp macro="" textlink="">
      <xdr:nvSpPr>
        <xdr:cNvPr id="4" name="テキスト ボックス 3">
          <a:extLst>
            <a:ext uri="{FF2B5EF4-FFF2-40B4-BE49-F238E27FC236}">
              <a16:creationId xmlns:a16="http://schemas.microsoft.com/office/drawing/2014/main" id="{180E29A3-B1BB-4308-80DA-C0D811BCDCEF}"/>
            </a:ext>
          </a:extLst>
        </xdr:cNvPr>
        <xdr:cNvSpPr txBox="1"/>
      </xdr:nvSpPr>
      <xdr:spPr>
        <a:xfrm>
          <a:off x="3733800" y="4391025"/>
          <a:ext cx="5981700" cy="1466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「録画の種類」欄には、録音・録画証明書の「録音・録画の種類」欄に記載された番号と同一の番号を記載してください。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２　</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欄には、総務大臣が政見の放送のために必要な複製に要する金額として複製数に応じて定める金額を記載してください。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３　</a:t>
          </a:r>
          <a:r>
            <a:rPr kumimoji="1" lang="en-US" altLang="ja-JP" sz="1000">
              <a:latin typeface="ＭＳ 明朝" panose="02020609040205080304" pitchFamily="17" charset="-128"/>
              <a:ea typeface="ＭＳ 明朝" panose="02020609040205080304" pitchFamily="17" charset="-128"/>
            </a:rPr>
            <a:t>(E)</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(A)</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(B)</a:t>
          </a:r>
          <a:r>
            <a:rPr kumimoji="1" lang="ja-JP" altLang="en-US" sz="1000">
              <a:latin typeface="ＭＳ 明朝" panose="02020609040205080304" pitchFamily="17" charset="-128"/>
              <a:ea typeface="ＭＳ 明朝" panose="02020609040205080304" pitchFamily="17" charset="-128"/>
            </a:rPr>
            <a:t>欄とを比較して少ない方の額を記載してください。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a:t>
          </a:r>
          <a:r>
            <a:rPr kumimoji="1" lang="en-US" altLang="ja-JP" sz="1000">
              <a:latin typeface="ＭＳ 明朝" panose="02020609040205080304" pitchFamily="17" charset="-128"/>
              <a:ea typeface="ＭＳ 明朝" panose="02020609040205080304" pitchFamily="17" charset="-128"/>
            </a:rPr>
            <a:t>(F)</a:t>
          </a:r>
          <a:r>
            <a:rPr kumimoji="1" lang="ja-JP" altLang="en-US" sz="1000">
              <a:latin typeface="ＭＳ 明朝" panose="02020609040205080304" pitchFamily="17" charset="-128"/>
              <a:ea typeface="ＭＳ 明朝" panose="02020609040205080304" pitchFamily="17" charset="-128"/>
            </a:rPr>
            <a:t>欄には、</a:t>
          </a:r>
          <a:r>
            <a:rPr kumimoji="1" lang="en-US" altLang="ja-JP" sz="1000">
              <a:latin typeface="ＭＳ 明朝" panose="02020609040205080304" pitchFamily="17" charset="-128"/>
              <a:ea typeface="ＭＳ 明朝" panose="02020609040205080304" pitchFamily="17" charset="-128"/>
            </a:rPr>
            <a:t>(C)</a:t>
          </a:r>
          <a:r>
            <a:rPr kumimoji="1" lang="ja-JP" altLang="en-US" sz="1000">
              <a:latin typeface="ＭＳ 明朝" panose="02020609040205080304" pitchFamily="17" charset="-128"/>
              <a:ea typeface="ＭＳ 明朝" panose="02020609040205080304" pitchFamily="17" charset="-128"/>
            </a:rPr>
            <a:t>欄と</a:t>
          </a:r>
          <a:r>
            <a:rPr kumimoji="1" lang="en-US" altLang="ja-JP" sz="1000">
              <a:latin typeface="ＭＳ 明朝" panose="02020609040205080304" pitchFamily="17" charset="-128"/>
              <a:ea typeface="ＭＳ 明朝" panose="02020609040205080304" pitchFamily="17" charset="-128"/>
            </a:rPr>
            <a:t>(D)</a:t>
          </a:r>
          <a:r>
            <a:rPr kumimoji="1" lang="ja-JP" altLang="en-US" sz="1000">
              <a:latin typeface="ＭＳ 明朝" panose="02020609040205080304" pitchFamily="17" charset="-128"/>
              <a:ea typeface="ＭＳ 明朝" panose="02020609040205080304" pitchFamily="17" charset="-128"/>
            </a:rPr>
            <a:t>欄とを比較して少ない方の額を記載してください。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3AB9FA91-E0A7-4B20-9F8C-12250C583636}"/>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66542ED-91F9-433E-BA5D-6BCEB55C6323}"/>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33</xdr:row>
      <xdr:rowOff>0</xdr:rowOff>
    </xdr:from>
    <xdr:to>
      <xdr:col>8</xdr:col>
      <xdr:colOff>13350</xdr:colOff>
      <xdr:row>42</xdr:row>
      <xdr:rowOff>85726</xdr:rowOff>
    </xdr:to>
    <xdr:sp macro="" textlink="">
      <xdr:nvSpPr>
        <xdr:cNvPr id="6" name="テキスト ボックス 5">
          <a:extLst>
            <a:ext uri="{FF2B5EF4-FFF2-40B4-BE49-F238E27FC236}">
              <a16:creationId xmlns:a16="http://schemas.microsoft.com/office/drawing/2014/main" id="{9D95EE3D-0486-40C9-93B5-50335EC3AADE}"/>
            </a:ext>
          </a:extLst>
        </xdr:cNvPr>
        <xdr:cNvSpPr txBox="1"/>
      </xdr:nvSpPr>
      <xdr:spPr>
        <a:xfrm>
          <a:off x="3733800" y="7562850"/>
          <a:ext cx="5995050" cy="1714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900">
              <a:latin typeface="ＭＳ 明朝" panose="02020609040205080304" pitchFamily="17" charset="-128"/>
              <a:ea typeface="ＭＳ 明朝" panose="02020609040205080304" pitchFamily="17" charset="-128"/>
            </a:rPr>
            <a:t>備考</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１　この証明書は、使用の実績に基づいて、運転手ごとに別々に作成し、候補者から運転手に提出してください。</a:t>
          </a:r>
        </a:p>
        <a:p>
          <a:pPr marL="144000" indent="-288000"/>
          <a:r>
            <a:rPr kumimoji="1" lang="ja-JP" altLang="en-US" sz="900">
              <a:latin typeface="ＭＳ 明朝" panose="02020609040205080304" pitchFamily="17" charset="-128"/>
              <a:ea typeface="ＭＳ 明朝" panose="02020609040205080304" pitchFamily="17" charset="-128"/>
            </a:rPr>
            <a:t>２　「備考」欄には、選挙運動期間中に使用した選挙運動用自動車の台数を使用した日ごとに記載してください。</a:t>
          </a:r>
        </a:p>
        <a:p>
          <a:pPr marL="144000" indent="-288000"/>
          <a:r>
            <a:rPr kumimoji="1" lang="ja-JP" altLang="en-US" sz="900">
              <a:latin typeface="ＭＳ 明朝" panose="02020609040205080304" pitchFamily="17" charset="-128"/>
              <a:ea typeface="ＭＳ 明朝" panose="02020609040205080304" pitchFamily="17" charset="-128"/>
            </a:rPr>
            <a:t>３　運転手が都道府県に支払を請求するときは、この証明書を請求書に添付してください。</a:t>
          </a:r>
        </a:p>
        <a:p>
          <a:pPr marL="144000" indent="-288000"/>
          <a:r>
            <a:rPr kumimoji="1" lang="ja-JP" altLang="en-US" sz="900">
              <a:latin typeface="ＭＳ 明朝" panose="02020609040205080304" pitchFamily="17" charset="-128"/>
              <a:ea typeface="ＭＳ 明朝" panose="02020609040205080304" pitchFamily="17" charset="-128"/>
            </a:rPr>
            <a:t>４　この証明書を発行した候補者について供託物が没収された場合には、運転手は、都道府県に支払を請求することはできません。</a:t>
          </a:r>
        </a:p>
        <a:p>
          <a:pPr marL="144000" indent="-288000"/>
          <a:r>
            <a:rPr kumimoji="1" lang="ja-JP" altLang="en-US" sz="900">
              <a:latin typeface="ＭＳ 明朝" panose="02020609040205080304" pitchFamily="17" charset="-128"/>
              <a:ea typeface="ＭＳ 明朝" panose="02020609040205080304" pitchFamily="17" charset="-128"/>
            </a:rPr>
            <a:t>５　公費負担の限度額は、選挙運動用自動車</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台につき</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日を通じて</a:t>
          </a:r>
          <a:r>
            <a:rPr kumimoji="1" lang="en-US" altLang="ja-JP" sz="900">
              <a:latin typeface="ＭＳ 明朝" panose="02020609040205080304" pitchFamily="17" charset="-128"/>
              <a:ea typeface="ＭＳ 明朝" panose="02020609040205080304" pitchFamily="17" charset="-128"/>
            </a:rPr>
            <a:t>12,500</a:t>
          </a:r>
          <a:r>
            <a:rPr kumimoji="1" lang="ja-JP" altLang="en-US" sz="900">
              <a:latin typeface="ＭＳ 明朝" panose="02020609040205080304" pitchFamily="17" charset="-128"/>
              <a:ea typeface="ＭＳ 明朝" panose="02020609040205080304" pitchFamily="17" charset="-128"/>
            </a:rPr>
            <a:t>円までです。</a:t>
          </a:r>
          <a:endParaRPr kumimoji="1" lang="en-US" altLang="ja-JP" sz="900">
            <a:latin typeface="ＭＳ 明朝" panose="02020609040205080304" pitchFamily="17" charset="-128"/>
            <a:ea typeface="ＭＳ 明朝" panose="02020609040205080304" pitchFamily="17" charset="-128"/>
          </a:endParaRPr>
        </a:p>
        <a:p>
          <a:pPr marL="144000" indent="-288000"/>
          <a:r>
            <a:rPr kumimoji="1" lang="ja-JP" altLang="en-US" sz="900">
              <a:latin typeface="ＭＳ 明朝" panose="02020609040205080304" pitchFamily="17" charset="-128"/>
              <a:ea typeface="ＭＳ 明朝" panose="02020609040205080304" pitchFamily="17" charset="-128"/>
            </a:rPr>
            <a:t>６　同一の日において</a:t>
          </a:r>
          <a:r>
            <a:rPr kumimoji="1" lang="en-US" altLang="ja-JP" sz="900">
              <a:latin typeface="ＭＳ 明朝" panose="02020609040205080304" pitchFamily="17" charset="-128"/>
              <a:ea typeface="ＭＳ 明朝" panose="02020609040205080304" pitchFamily="17" charset="-128"/>
            </a:rPr>
            <a:t>2</a:t>
          </a:r>
          <a:r>
            <a:rPr kumimoji="1" lang="ja-JP" altLang="en-US" sz="900">
              <a:latin typeface="ＭＳ 明朝" panose="02020609040205080304" pitchFamily="17" charset="-128"/>
              <a:ea typeface="ＭＳ 明朝" panose="02020609040205080304" pitchFamily="17" charset="-128"/>
            </a:rPr>
            <a:t>人以上の選挙運動用自動車の運転手が雇用された場合には、公費負担の対象となるのは候補者の指定する</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人に限られていますので、その指定をした</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人のみについて記載してください。</a:t>
          </a:r>
        </a:p>
        <a:p>
          <a:pPr marL="144000" indent="-288000"/>
          <a:r>
            <a:rPr kumimoji="1" lang="ja-JP" altLang="en-US" sz="900">
              <a:latin typeface="ＭＳ 明朝" panose="02020609040205080304" pitchFamily="17" charset="-128"/>
              <a:ea typeface="ＭＳ 明朝" panose="02020609040205080304" pitchFamily="17" charset="-128"/>
            </a:rPr>
            <a:t>７　候補者の指定した運転手以外の運転手は、都道府県に支払を請求することはできません。</a:t>
          </a:r>
          <a:endParaRPr kumimoji="1" lang="en-US" altLang="ja-JP" sz="900">
            <a:latin typeface="ＭＳ 明朝" panose="02020609040205080304" pitchFamily="17" charset="-128"/>
            <a:ea typeface="ＭＳ 明朝" panose="02020609040205080304" pitchFamily="17"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82EA869E-E1DA-4D1E-BFBB-84FD74BAE8BF}"/>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BFF8EF26-E812-486A-8B70-25D173BA9F8F}"/>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33</xdr:row>
      <xdr:rowOff>0</xdr:rowOff>
    </xdr:from>
    <xdr:to>
      <xdr:col>9</xdr:col>
      <xdr:colOff>0</xdr:colOff>
      <xdr:row>48</xdr:row>
      <xdr:rowOff>171450</xdr:rowOff>
    </xdr:to>
    <xdr:sp macro="" textlink="">
      <xdr:nvSpPr>
        <xdr:cNvPr id="4" name="テキスト ボックス 3">
          <a:extLst>
            <a:ext uri="{FF2B5EF4-FFF2-40B4-BE49-F238E27FC236}">
              <a16:creationId xmlns:a16="http://schemas.microsoft.com/office/drawing/2014/main" id="{79F54A59-A564-46C2-AA4F-72CCBFF751B1}"/>
            </a:ext>
          </a:extLst>
        </xdr:cNvPr>
        <xdr:cNvSpPr txBox="1"/>
      </xdr:nvSpPr>
      <xdr:spPr>
        <a:xfrm>
          <a:off x="3733800" y="6524625"/>
          <a:ext cx="5981700" cy="2886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endParaRPr kumimoji="1" lang="en-US" altLang="ja-JP" sz="1000">
            <a:latin typeface="ＭＳ 明朝" panose="02020609040205080304" pitchFamily="17" charset="-128"/>
            <a:ea typeface="ＭＳ 明朝" panose="02020609040205080304" pitchFamily="17" charset="-128"/>
          </a:endParaRPr>
        </a:p>
        <a:p>
          <a:pPr marL="144000" indent="-288000"/>
          <a:r>
            <a:rPr kumimoji="1" lang="ja-JP" altLang="en-US" sz="1000">
              <a:latin typeface="ＭＳ 明朝" panose="02020609040205080304" pitchFamily="17" charset="-128"/>
              <a:ea typeface="ＭＳ 明朝" panose="02020609040205080304" pitchFamily="17" charset="-128"/>
            </a:rPr>
            <a:t>１　この請求書は、候補者から受領した選挙運動用自動車使用証明書（燃料代の請求の場合には、このほかに自動車燃料代確認書及び給油伝票（燃料の供給を受けた日付、燃料の供給を受けた選挙運動用自動車の自動車登録番号のうち自動車登録規則（昭和</a:t>
          </a:r>
          <a:r>
            <a:rPr kumimoji="1" lang="en-US" altLang="ja-JP" sz="1000">
              <a:latin typeface="ＭＳ 明朝" panose="02020609040205080304" pitchFamily="17" charset="-128"/>
              <a:ea typeface="ＭＳ 明朝" panose="02020609040205080304" pitchFamily="17" charset="-128"/>
            </a:rPr>
            <a:t>45</a:t>
          </a:r>
          <a:r>
            <a:rPr kumimoji="1" lang="ja-JP" altLang="en-US" sz="1000">
              <a:latin typeface="ＭＳ 明朝" panose="02020609040205080304" pitchFamily="17" charset="-128"/>
              <a:ea typeface="ＭＳ 明朝" panose="02020609040205080304" pitchFamily="17" charset="-128"/>
            </a:rPr>
            <a:t>年運輸省令第</a:t>
          </a:r>
          <a:r>
            <a:rPr kumimoji="1" lang="en-US" altLang="ja-JP" sz="1000">
              <a:latin typeface="ＭＳ 明朝" panose="02020609040205080304" pitchFamily="17" charset="-128"/>
              <a:ea typeface="ＭＳ 明朝" panose="02020609040205080304" pitchFamily="17" charset="-128"/>
            </a:rPr>
            <a:t>7</a:t>
          </a:r>
          <a:r>
            <a:rPr kumimoji="1" lang="ja-JP" altLang="en-US" sz="1000">
              <a:latin typeface="ＭＳ 明朝" panose="02020609040205080304" pitchFamily="17" charset="-128"/>
              <a:ea typeface="ＭＳ 明朝" panose="02020609040205080304" pitchFamily="17" charset="-128"/>
            </a:rPr>
            <a:t>号）第</a:t>
          </a:r>
          <a:r>
            <a:rPr kumimoji="1" lang="en-US" altLang="ja-JP" sz="1000">
              <a:latin typeface="ＭＳ 明朝" panose="02020609040205080304" pitchFamily="17" charset="-128"/>
              <a:ea typeface="ＭＳ 明朝" panose="02020609040205080304" pitchFamily="17" charset="-128"/>
            </a:rPr>
            <a:t>13</a:t>
          </a:r>
          <a:r>
            <a:rPr kumimoji="1" lang="ja-JP" altLang="en-US" sz="1000">
              <a:latin typeface="ＭＳ 明朝" panose="02020609040205080304" pitchFamily="17" charset="-128"/>
              <a:ea typeface="ＭＳ 明朝" panose="02020609040205080304" pitchFamily="17" charset="-128"/>
            </a:rPr>
            <a:t>条第</a:t>
          </a:r>
          <a:r>
            <a:rPr kumimoji="1" lang="en-US" altLang="ja-JP" sz="1000">
              <a:latin typeface="ＭＳ 明朝" panose="02020609040205080304" pitchFamily="17" charset="-128"/>
              <a:ea typeface="ＭＳ 明朝" panose="02020609040205080304" pitchFamily="17" charset="-128"/>
            </a:rPr>
            <a:t>1</a:t>
          </a:r>
          <a:r>
            <a:rPr kumimoji="1" lang="ja-JP" altLang="en-US" sz="1000">
              <a:latin typeface="ＭＳ 明朝" panose="02020609040205080304" pitchFamily="17" charset="-128"/>
              <a:ea typeface="ＭＳ 明朝" panose="02020609040205080304" pitchFamily="17" charset="-128"/>
            </a:rPr>
            <a:t>項第</a:t>
          </a:r>
          <a:r>
            <a:rPr kumimoji="1" lang="en-US" altLang="ja-JP" sz="1000">
              <a:latin typeface="ＭＳ 明朝" panose="02020609040205080304" pitchFamily="17" charset="-128"/>
              <a:ea typeface="ＭＳ 明朝" panose="02020609040205080304" pitchFamily="17" charset="-128"/>
            </a:rPr>
            <a:t>4</a:t>
          </a:r>
          <a:r>
            <a:rPr kumimoji="1" lang="ja-JP" altLang="en-US" sz="1000">
              <a:latin typeface="ＭＳ 明朝" panose="02020609040205080304" pitchFamily="17" charset="-128"/>
              <a:ea typeface="ＭＳ 明朝" panose="02020609040205080304" pitchFamily="17" charset="-128"/>
            </a:rPr>
            <a:t>号に規定する</a:t>
          </a:r>
          <a:r>
            <a:rPr kumimoji="1" lang="en-US" altLang="ja-JP" sz="1000">
              <a:latin typeface="ＭＳ 明朝" panose="02020609040205080304" pitchFamily="17" charset="-128"/>
              <a:ea typeface="ＭＳ 明朝" panose="02020609040205080304" pitchFamily="17" charset="-128"/>
            </a:rPr>
            <a:t>4</a:t>
          </a:r>
          <a:r>
            <a:rPr kumimoji="1" lang="ja-JP" altLang="en-US" sz="1000">
              <a:latin typeface="ＭＳ 明朝" panose="02020609040205080304" pitchFamily="17" charset="-128"/>
              <a:ea typeface="ＭＳ 明朝" panose="02020609040205080304" pitchFamily="17" charset="-128"/>
            </a:rPr>
            <a:t>桁以下のアラビア数字又は車両番号のうち道路運送車両法施行規則（昭和</a:t>
          </a:r>
          <a:r>
            <a:rPr kumimoji="1" lang="en-US" altLang="ja-JP" sz="1000">
              <a:latin typeface="ＭＳ 明朝" panose="02020609040205080304" pitchFamily="17" charset="-128"/>
              <a:ea typeface="ＭＳ 明朝" panose="02020609040205080304" pitchFamily="17" charset="-128"/>
            </a:rPr>
            <a:t>26</a:t>
          </a:r>
          <a:r>
            <a:rPr kumimoji="1" lang="ja-JP" altLang="en-US" sz="1000">
              <a:latin typeface="ＭＳ 明朝" panose="02020609040205080304" pitchFamily="17" charset="-128"/>
              <a:ea typeface="ＭＳ 明朝" panose="02020609040205080304" pitchFamily="17" charset="-128"/>
            </a:rPr>
            <a:t>年運輸省令第</a:t>
          </a:r>
          <a:r>
            <a:rPr kumimoji="1" lang="en-US" altLang="ja-JP" sz="1000">
              <a:latin typeface="ＭＳ 明朝" panose="02020609040205080304" pitchFamily="17" charset="-128"/>
              <a:ea typeface="ＭＳ 明朝" panose="02020609040205080304" pitchFamily="17" charset="-128"/>
            </a:rPr>
            <a:t>74</a:t>
          </a:r>
          <a:r>
            <a:rPr kumimoji="1" lang="ja-JP" altLang="en-US" sz="1000">
              <a:latin typeface="ＭＳ 明朝" panose="02020609040205080304" pitchFamily="17" charset="-128"/>
              <a:ea typeface="ＭＳ 明朝" panose="02020609040205080304" pitchFamily="17" charset="-128"/>
            </a:rPr>
            <a:t>号）第</a:t>
          </a:r>
          <a:r>
            <a:rPr kumimoji="1" lang="en-US" altLang="ja-JP" sz="1000">
              <a:latin typeface="ＭＳ 明朝" panose="02020609040205080304" pitchFamily="17" charset="-128"/>
              <a:ea typeface="ＭＳ 明朝" panose="02020609040205080304" pitchFamily="17" charset="-128"/>
            </a:rPr>
            <a:t>36</a:t>
          </a:r>
          <a:r>
            <a:rPr kumimoji="1" lang="ja-JP" altLang="en-US" sz="1000">
              <a:latin typeface="ＭＳ 明朝" panose="02020609040205080304" pitchFamily="17" charset="-128"/>
              <a:ea typeface="ＭＳ 明朝" panose="02020609040205080304" pitchFamily="17" charset="-128"/>
            </a:rPr>
            <a:t>条の</a:t>
          </a:r>
          <a:r>
            <a:rPr kumimoji="1" lang="en-US" altLang="ja-JP" sz="1000">
              <a:latin typeface="ＭＳ 明朝" panose="02020609040205080304" pitchFamily="17" charset="-128"/>
              <a:ea typeface="ＭＳ 明朝" panose="02020609040205080304" pitchFamily="17" charset="-128"/>
            </a:rPr>
            <a:t>17</a:t>
          </a:r>
          <a:r>
            <a:rPr kumimoji="1" lang="ja-JP" altLang="en-US" sz="1000">
              <a:latin typeface="ＭＳ 明朝" panose="02020609040205080304" pitchFamily="17" charset="-128"/>
              <a:ea typeface="ＭＳ 明朝" panose="02020609040205080304" pitchFamily="17" charset="-128"/>
            </a:rPr>
            <a:t>第</a:t>
          </a:r>
          <a:r>
            <a:rPr kumimoji="1" lang="en-US" altLang="ja-JP" sz="1000">
              <a:latin typeface="ＭＳ 明朝" panose="02020609040205080304" pitchFamily="17" charset="-128"/>
              <a:ea typeface="ＭＳ 明朝" panose="02020609040205080304" pitchFamily="17" charset="-128"/>
            </a:rPr>
            <a:t>1</a:t>
          </a:r>
          <a:r>
            <a:rPr kumimoji="1" lang="ja-JP" altLang="en-US" sz="1000">
              <a:latin typeface="ＭＳ 明朝" panose="02020609040205080304" pitchFamily="17" charset="-128"/>
              <a:ea typeface="ＭＳ 明朝" panose="02020609040205080304" pitchFamily="17" charset="-128"/>
            </a:rPr>
            <a:t>項第</a:t>
          </a:r>
          <a:r>
            <a:rPr kumimoji="1" lang="en-US" altLang="ja-JP" sz="1000">
              <a:latin typeface="ＭＳ 明朝" panose="02020609040205080304" pitchFamily="17" charset="-128"/>
              <a:ea typeface="ＭＳ 明朝" panose="02020609040205080304" pitchFamily="17" charset="-128"/>
            </a:rPr>
            <a:t>4</a:t>
          </a:r>
          <a:r>
            <a:rPr kumimoji="1" lang="ja-JP" altLang="en-US" sz="1000">
              <a:latin typeface="ＭＳ 明朝" panose="02020609040205080304" pitchFamily="17" charset="-128"/>
              <a:ea typeface="ＭＳ 明朝" panose="02020609040205080304" pitchFamily="17" charset="-128"/>
            </a:rPr>
            <a:t>号若しくは第</a:t>
          </a:r>
          <a:r>
            <a:rPr kumimoji="1" lang="en-US" altLang="ja-JP" sz="1000">
              <a:latin typeface="ＭＳ 明朝" panose="02020609040205080304" pitchFamily="17" charset="-128"/>
              <a:ea typeface="ＭＳ 明朝" panose="02020609040205080304" pitchFamily="17" charset="-128"/>
            </a:rPr>
            <a:t>36</a:t>
          </a:r>
          <a:r>
            <a:rPr kumimoji="1" lang="ja-JP" altLang="en-US" sz="1000">
              <a:latin typeface="ＭＳ 明朝" panose="02020609040205080304" pitchFamily="17" charset="-128"/>
              <a:ea typeface="ＭＳ 明朝" panose="02020609040205080304" pitchFamily="17" charset="-128"/>
            </a:rPr>
            <a:t>条の</a:t>
          </a:r>
          <a:r>
            <a:rPr kumimoji="1" lang="en-US" altLang="ja-JP" sz="1000">
              <a:latin typeface="ＭＳ 明朝" panose="02020609040205080304" pitchFamily="17" charset="-128"/>
              <a:ea typeface="ＭＳ 明朝" panose="02020609040205080304" pitchFamily="17" charset="-128"/>
            </a:rPr>
            <a:t>18</a:t>
          </a:r>
          <a:r>
            <a:rPr kumimoji="1" lang="ja-JP" altLang="en-US" sz="1000">
              <a:latin typeface="ＭＳ 明朝" panose="02020609040205080304" pitchFamily="17" charset="-128"/>
              <a:ea typeface="ＭＳ 明朝" panose="02020609040205080304" pitchFamily="17" charset="-128"/>
            </a:rPr>
            <a:t>第</a:t>
          </a:r>
          <a:r>
            <a:rPr kumimoji="1" lang="en-US" altLang="ja-JP" sz="1000">
              <a:latin typeface="ＭＳ 明朝" panose="02020609040205080304" pitchFamily="17" charset="-128"/>
              <a:ea typeface="ＭＳ 明朝" panose="02020609040205080304" pitchFamily="17" charset="-128"/>
            </a:rPr>
            <a:t>1</a:t>
          </a:r>
          <a:r>
            <a:rPr kumimoji="1" lang="ja-JP" altLang="en-US" sz="1000">
              <a:latin typeface="ＭＳ 明朝" panose="02020609040205080304" pitchFamily="17" charset="-128"/>
              <a:ea typeface="ＭＳ 明朝" panose="02020609040205080304" pitchFamily="17" charset="-128"/>
            </a:rPr>
            <a:t>項第</a:t>
          </a:r>
          <a:r>
            <a:rPr kumimoji="1" lang="en-US" altLang="ja-JP" sz="1000">
              <a:latin typeface="ＭＳ 明朝" panose="02020609040205080304" pitchFamily="17" charset="-128"/>
              <a:ea typeface="ＭＳ 明朝" panose="02020609040205080304" pitchFamily="17" charset="-128"/>
            </a:rPr>
            <a:t>3</a:t>
          </a:r>
          <a:r>
            <a:rPr kumimoji="1" lang="ja-JP" altLang="en-US" sz="1000">
              <a:latin typeface="ＭＳ 明朝" panose="02020609040205080304" pitchFamily="17" charset="-128"/>
              <a:ea typeface="ＭＳ 明朝" panose="02020609040205080304" pitchFamily="17" charset="-128"/>
            </a:rPr>
            <a:t>号に規定する</a:t>
          </a:r>
          <a:r>
            <a:rPr kumimoji="1" lang="en-US" altLang="ja-JP" sz="1000">
              <a:latin typeface="ＭＳ 明朝" panose="02020609040205080304" pitchFamily="17" charset="-128"/>
              <a:ea typeface="ＭＳ 明朝" panose="02020609040205080304" pitchFamily="17" charset="-128"/>
            </a:rPr>
            <a:t>4</a:t>
          </a:r>
          <a:r>
            <a:rPr kumimoji="1" lang="ja-JP" altLang="en-US" sz="1000">
              <a:latin typeface="ＭＳ 明朝" panose="02020609040205080304" pitchFamily="17" charset="-128"/>
              <a:ea typeface="ＭＳ 明朝" panose="02020609040205080304" pitchFamily="17" charset="-128"/>
            </a:rPr>
            <a:t>桁以下のアラビア数字、燃料供給量及び燃料供給金額が記載された書面で、燃料供給業者から給油の際に受領したものをいう。）の写し）とともに選挙の期日後速やかに提出してください。</a:t>
          </a:r>
        </a:p>
        <a:p>
          <a:pPr marL="144000" indent="-288000"/>
          <a:r>
            <a:rPr kumimoji="1" lang="ja-JP" altLang="en-US" sz="1000">
              <a:latin typeface="ＭＳ 明朝" panose="02020609040205080304" pitchFamily="17" charset="-128"/>
              <a:ea typeface="ＭＳ 明朝" panose="02020609040205080304" pitchFamily="17" charset="-128"/>
            </a:rPr>
            <a:t>２　候補者が供託物を没収された場合には、都道府県に支払を請求することはできません。</a:t>
          </a:r>
        </a:p>
        <a:p>
          <a:pPr marL="144000" indent="-288000"/>
          <a:r>
            <a:rPr kumimoji="1" lang="ja-JP" altLang="en-US" sz="1000">
              <a:latin typeface="ＭＳ 明朝" panose="02020609040205080304" pitchFamily="17" charset="-128"/>
              <a:ea typeface="ＭＳ 明朝" panose="02020609040205080304" pitchFamily="17" charset="-128"/>
            </a:rPr>
            <a:t>３　燃料代の請求は、契約届出書に記載された選挙運動用自動車に供給したもので、自動車燃料代確認書に記載された「確認金額」の範囲内に限られています。</a:t>
          </a:r>
        </a:p>
        <a:p>
          <a:pPr marL="144000" indent="-288000"/>
          <a:r>
            <a:rPr kumimoji="1" lang="ja-JP" altLang="en-US" sz="1000">
              <a:latin typeface="ＭＳ 明朝" panose="02020609040205080304" pitchFamily="17" charset="-128"/>
              <a:ea typeface="ＭＳ 明朝" panose="02020609040205080304" pitchFamily="17" charset="-128"/>
            </a:rPr>
            <a:t>４　契約業者等（法人にあっては、その代表者）本人が提出する場合にあっては本人確認書類の提示又は提出を、その代理人が提出する場合にあっては委任状の提示又は提出及び当該代理人の本人確認書類の提示又は提出を行ってください。ただし、契約業者等（法人にあっては、その代表者）本人の署名その他の措置がある場合はこの限りではありません。</a:t>
          </a:r>
        </a:p>
        <a:p>
          <a:pPr marL="144000" indent="-288000"/>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7BE6297F-9C39-4EF4-B637-1B95BD015B98}"/>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3B23D0D8-624C-4B0D-A371-A80BD61D1A51}"/>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33</xdr:row>
      <xdr:rowOff>0</xdr:rowOff>
    </xdr:from>
    <xdr:to>
      <xdr:col>22</xdr:col>
      <xdr:colOff>0</xdr:colOff>
      <xdr:row>34</xdr:row>
      <xdr:rowOff>142875</xdr:rowOff>
    </xdr:to>
    <xdr:sp macro="" textlink="">
      <xdr:nvSpPr>
        <xdr:cNvPr id="7" name="テキスト ボックス 6">
          <a:extLst>
            <a:ext uri="{FF2B5EF4-FFF2-40B4-BE49-F238E27FC236}">
              <a16:creationId xmlns:a16="http://schemas.microsoft.com/office/drawing/2014/main" id="{0F5CC1FC-DD92-47EB-A2BB-B1D5157CDDC3}"/>
            </a:ext>
          </a:extLst>
        </xdr:cNvPr>
        <xdr:cNvSpPr txBox="1"/>
      </xdr:nvSpPr>
      <xdr:spPr>
        <a:xfrm>
          <a:off x="3733800" y="8201025"/>
          <a:ext cx="5981700"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　「請求金額」欄には、</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ｲ</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又は</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ﾛ</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のうちいずれか少ない方の額を記載してください。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98359467-E785-42C8-91D8-718A4F19E184}"/>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8A0A4CA3-6BA0-40FF-93DD-E9588C430EF2}"/>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33</xdr:row>
      <xdr:rowOff>28575</xdr:rowOff>
    </xdr:from>
    <xdr:to>
      <xdr:col>22</xdr:col>
      <xdr:colOff>0</xdr:colOff>
      <xdr:row>34</xdr:row>
      <xdr:rowOff>171450</xdr:rowOff>
    </xdr:to>
    <xdr:sp macro="" textlink="">
      <xdr:nvSpPr>
        <xdr:cNvPr id="5" name="テキスト ボックス 4">
          <a:extLst>
            <a:ext uri="{FF2B5EF4-FFF2-40B4-BE49-F238E27FC236}">
              <a16:creationId xmlns:a16="http://schemas.microsoft.com/office/drawing/2014/main" id="{4E814D04-BA22-44C5-A455-3DC05F15F6F3}"/>
            </a:ext>
          </a:extLst>
        </xdr:cNvPr>
        <xdr:cNvSpPr txBox="1"/>
      </xdr:nvSpPr>
      <xdr:spPr>
        <a:xfrm>
          <a:off x="3733800" y="9105900"/>
          <a:ext cx="5981700"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　「請求金額」欄には、</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ｲ</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又は</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ﾛ</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のうちいずれか少ない方の額を記載してください。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2ECF798-19AD-4DEC-9198-4AFDF10AE179}"/>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A7B9B457-926A-45AA-939B-3D1FF0ACFAF0}"/>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34</xdr:row>
      <xdr:rowOff>1</xdr:rowOff>
    </xdr:from>
    <xdr:to>
      <xdr:col>19</xdr:col>
      <xdr:colOff>0</xdr:colOff>
      <xdr:row>42</xdr:row>
      <xdr:rowOff>152401</xdr:rowOff>
    </xdr:to>
    <xdr:sp macro="" textlink="">
      <xdr:nvSpPr>
        <xdr:cNvPr id="5" name="テキスト ボックス 4">
          <a:extLst>
            <a:ext uri="{FF2B5EF4-FFF2-40B4-BE49-F238E27FC236}">
              <a16:creationId xmlns:a16="http://schemas.microsoft.com/office/drawing/2014/main" id="{06F1C075-785A-4AD9-87C5-C2070D4D906A}"/>
            </a:ext>
          </a:extLst>
        </xdr:cNvPr>
        <xdr:cNvSpPr txBox="1"/>
      </xdr:nvSpPr>
      <xdr:spPr>
        <a:xfrm>
          <a:off x="3733800" y="7772401"/>
          <a:ext cx="5962650" cy="160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kumimoji="1" lang="ja-JP" altLang="en-US" sz="1000">
              <a:latin typeface="ＭＳ 明朝" panose="02020609040205080304" pitchFamily="17" charset="-128"/>
              <a:ea typeface="ＭＳ 明朝" panose="02020609040205080304" pitchFamily="17" charset="-128"/>
            </a:rPr>
            <a:t>備考</a:t>
          </a:r>
        </a:p>
        <a:p>
          <a:pPr marL="144000" indent="-288000"/>
          <a:r>
            <a:rPr kumimoji="1" lang="ja-JP" altLang="en-US" sz="1000">
              <a:latin typeface="ＭＳ 明朝" panose="02020609040205080304" pitchFamily="17" charset="-128"/>
              <a:ea typeface="ＭＳ 明朝" panose="02020609040205080304" pitchFamily="17" charset="-128"/>
            </a:rPr>
            <a:t>１　「基準限度額」</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計</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欄には、確認書に記載された額の合計を記載してください。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２　「請求金額」欄には、</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ｲ</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の</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計</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欄又は</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ﾛ</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の</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計</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欄のうちいずれか少ない方の額を記載してください。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３　「燃料の供給を受けた選挙運動用自動車の自動車登録番号又は車両番号」欄には、契約届出書に記載された選挙運動用自動車の自動車登録番号又は車両番号を記載してください。</a:t>
          </a:r>
        </a:p>
        <a:p>
          <a:pPr marL="144000" indent="-288000"/>
          <a:r>
            <a:rPr kumimoji="1" lang="ja-JP" altLang="en-US" sz="1000">
              <a:latin typeface="ＭＳ 明朝" panose="02020609040205080304" pitchFamily="17" charset="-128"/>
              <a:ea typeface="ＭＳ 明朝" panose="02020609040205080304" pitchFamily="17" charset="-128"/>
            </a:rPr>
            <a:t>４　「燃料の供給を受けた選挙運動用自動車の自動車登録番号又は車両番号」欄及び「</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ｲ</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」欄は、燃料の供給を受けた日ごとに記載してください。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8" tint="-0.499984740745262"/>
    <pageSetUpPr fitToPage="1"/>
  </sheetPr>
  <dimension ref="A1:H48"/>
  <sheetViews>
    <sheetView showGridLines="0" tabSelected="1" zoomScale="90" zoomScaleNormal="90" workbookViewId="0">
      <selection activeCell="E4" sqref="E4"/>
    </sheetView>
  </sheetViews>
  <sheetFormatPr defaultColWidth="9" defaultRowHeight="17.25"/>
  <cols>
    <col min="1" max="1" width="2.25" style="10" customWidth="1"/>
    <col min="2" max="2" width="5.5" style="1" bestFit="1" customWidth="1"/>
    <col min="3" max="3" width="9" style="8" customWidth="1"/>
    <col min="4" max="4" width="50" style="8" customWidth="1"/>
    <col min="5" max="5" width="29.875" style="11" customWidth="1"/>
    <col min="6" max="6" width="22.5" style="9" customWidth="1"/>
    <col min="7" max="8" width="7.5" style="1" customWidth="1"/>
    <col min="9" max="16384" width="9" style="1"/>
  </cols>
  <sheetData>
    <row r="1" spans="2:8" ht="30" customHeight="1" thickBot="1">
      <c r="B1" s="271" t="s">
        <v>273</v>
      </c>
    </row>
    <row r="2" spans="2:8">
      <c r="B2" s="23" t="s">
        <v>17</v>
      </c>
      <c r="C2" s="24" t="s">
        <v>8</v>
      </c>
      <c r="D2" s="24" t="s">
        <v>9</v>
      </c>
      <c r="E2" s="24" t="s">
        <v>2</v>
      </c>
      <c r="F2" s="24" t="s">
        <v>10</v>
      </c>
      <c r="G2" s="87" t="s">
        <v>18</v>
      </c>
      <c r="H2" s="88"/>
    </row>
    <row r="3" spans="2:8" ht="18" thickBot="1">
      <c r="B3" s="25"/>
      <c r="C3" s="26"/>
      <c r="D3" s="26"/>
      <c r="E3" s="26"/>
      <c r="F3" s="26"/>
      <c r="G3" s="89" t="s">
        <v>6</v>
      </c>
      <c r="H3" s="90" t="s">
        <v>272</v>
      </c>
    </row>
    <row r="4" spans="2:8" ht="24.75" customHeight="1">
      <c r="B4" s="272" t="s">
        <v>22</v>
      </c>
      <c r="C4" s="18">
        <v>1</v>
      </c>
      <c r="D4" s="18" t="str" cm="1">
        <f t="array" aca="1" ref="D4" ca="1">INDIRECT(C4&amp;"!F3")</f>
        <v>選挙運動用自動車の使用の契約届出書</v>
      </c>
      <c r="E4" s="19"/>
      <c r="F4" s="20" t="str">
        <f>HYPERLINK("#"&amp;C4&amp;"!A1","シート「"&amp;C4&amp;"」へ")</f>
        <v>シート「1」へ</v>
      </c>
      <c r="G4" s="21" t="s">
        <v>19</v>
      </c>
      <c r="H4" s="22"/>
    </row>
    <row r="5" spans="2:8" ht="24.75" customHeight="1">
      <c r="B5" s="273"/>
      <c r="C5" s="14">
        <v>2</v>
      </c>
      <c r="D5" s="14" t="str" cm="1">
        <f t="array" aca="1" ref="D5" ca="1">INDIRECT(C5&amp;"!F3")</f>
        <v>自動車燃料代確認申請書</v>
      </c>
      <c r="E5" s="15"/>
      <c r="F5" s="16" t="str">
        <f t="shared" ref="F5:F46" si="0">HYPERLINK("#"&amp;C5&amp;"!A1","シート「"&amp;C5&amp;"」へ")</f>
        <v>シート「2」へ</v>
      </c>
      <c r="G5" s="12" t="s">
        <v>20</v>
      </c>
      <c r="H5" s="13"/>
    </row>
    <row r="6" spans="2:8" ht="24.75" customHeight="1">
      <c r="B6" s="273"/>
      <c r="C6" s="14">
        <v>3</v>
      </c>
      <c r="D6" s="14" t="str" cm="1">
        <f t="array" aca="1" ref="D6" ca="1">INDIRECT(C6&amp;"!F3")</f>
        <v>選挙運動用自動車使用証明書</v>
      </c>
      <c r="E6" s="17" t="s">
        <v>116</v>
      </c>
      <c r="F6" s="16" t="str">
        <f t="shared" si="0"/>
        <v>シート「3」へ</v>
      </c>
      <c r="G6" s="12" t="s">
        <v>20</v>
      </c>
      <c r="H6" s="13"/>
    </row>
    <row r="7" spans="2:8" ht="24.75" customHeight="1">
      <c r="B7" s="273"/>
      <c r="C7" s="14">
        <v>4</v>
      </c>
      <c r="D7" s="14" t="str" cm="1">
        <f t="array" aca="1" ref="D7" ca="1">INDIRECT(C7&amp;"!F3")</f>
        <v>選挙運動用自動車使用証明書</v>
      </c>
      <c r="E7" s="15" t="s">
        <v>117</v>
      </c>
      <c r="F7" s="16" t="str">
        <f t="shared" si="0"/>
        <v>シート「4」へ</v>
      </c>
      <c r="G7" s="12" t="s">
        <v>20</v>
      </c>
      <c r="H7" s="13"/>
    </row>
    <row r="8" spans="2:8" ht="24.75" customHeight="1">
      <c r="B8" s="273"/>
      <c r="C8" s="14">
        <v>5</v>
      </c>
      <c r="D8" s="14" t="str" cm="1">
        <f t="array" aca="1" ref="D8" ca="1">INDIRECT(C8&amp;"!F3")</f>
        <v>選挙運動用自動車使用証明書</v>
      </c>
      <c r="E8" s="17" t="s">
        <v>118</v>
      </c>
      <c r="F8" s="16" t="str">
        <f t="shared" si="0"/>
        <v>シート「5」へ</v>
      </c>
      <c r="G8" s="12" t="s">
        <v>20</v>
      </c>
      <c r="H8" s="13"/>
    </row>
    <row r="9" spans="2:8" ht="24.75" customHeight="1">
      <c r="B9" s="273"/>
      <c r="C9" s="14">
        <v>6</v>
      </c>
      <c r="D9" s="14" t="str" cm="1">
        <f t="array" aca="1" ref="D9" ca="1">INDIRECT(C9&amp;"!F3")</f>
        <v>請求書</v>
      </c>
      <c r="E9" s="17" t="s">
        <v>119</v>
      </c>
      <c r="F9" s="16" t="str">
        <f t="shared" si="0"/>
        <v>シート「6」へ</v>
      </c>
      <c r="G9" s="12" t="s">
        <v>20</v>
      </c>
      <c r="H9" s="13"/>
    </row>
    <row r="10" spans="2:8" ht="24.75" customHeight="1">
      <c r="B10" s="273"/>
      <c r="C10" s="14" t="s">
        <v>93</v>
      </c>
      <c r="D10" s="14" t="str" cm="1">
        <f t="array" aca="1" ref="D10" ca="1">INDIRECT(C10&amp;"!F3")</f>
        <v>請求内訳書</v>
      </c>
      <c r="E10" s="15" t="s">
        <v>120</v>
      </c>
      <c r="F10" s="16" t="str">
        <f t="shared" si="0"/>
        <v>シート「6の2」へ</v>
      </c>
      <c r="G10" s="12" t="s">
        <v>20</v>
      </c>
      <c r="H10" s="13"/>
    </row>
    <row r="11" spans="2:8" ht="24.75" customHeight="1">
      <c r="B11" s="273"/>
      <c r="C11" s="14" t="s">
        <v>109</v>
      </c>
      <c r="D11" s="14" t="str" cm="1">
        <f t="array" aca="1" ref="D11" ca="1">INDIRECT(C11&amp;"!F3")</f>
        <v>請求内訳書</v>
      </c>
      <c r="E11" s="17" t="s">
        <v>121</v>
      </c>
      <c r="F11" s="16" t="str">
        <f t="shared" ref="F11:F12" si="1">HYPERLINK("#"&amp;C11&amp;"!A1","シート「"&amp;C11&amp;"」へ")</f>
        <v>シート「6の3」へ</v>
      </c>
      <c r="G11" s="12" t="s">
        <v>20</v>
      </c>
      <c r="H11" s="13"/>
    </row>
    <row r="12" spans="2:8" ht="24.75" customHeight="1">
      <c r="B12" s="273"/>
      <c r="C12" s="14" t="s">
        <v>110</v>
      </c>
      <c r="D12" s="14" t="str" cm="1">
        <f t="array" aca="1" ref="D12" ca="1">INDIRECT(C12&amp;"!F3")</f>
        <v>請求内訳書</v>
      </c>
      <c r="E12" s="15" t="s">
        <v>117</v>
      </c>
      <c r="F12" s="16" t="str">
        <f t="shared" si="1"/>
        <v>シート「6の4」へ</v>
      </c>
      <c r="G12" s="12" t="s">
        <v>20</v>
      </c>
      <c r="H12" s="13"/>
    </row>
    <row r="13" spans="2:8" ht="24.75" customHeight="1">
      <c r="B13" s="274"/>
      <c r="C13" s="27" t="s">
        <v>122</v>
      </c>
      <c r="D13" s="27" t="str" cm="1">
        <f t="array" aca="1" ref="D13" ca="1">INDIRECT(C13&amp;"!F3")</f>
        <v>請求内訳書</v>
      </c>
      <c r="E13" s="28" t="s">
        <v>118</v>
      </c>
      <c r="F13" s="29" t="str">
        <f t="shared" si="0"/>
        <v>シート「6の5」へ</v>
      </c>
      <c r="G13" s="30" t="s">
        <v>20</v>
      </c>
      <c r="H13" s="31"/>
    </row>
    <row r="14" spans="2:8" ht="24.75" customHeight="1">
      <c r="B14" s="275" t="s">
        <v>132</v>
      </c>
      <c r="C14" s="32">
        <v>7</v>
      </c>
      <c r="D14" s="32" t="str" cm="1">
        <f t="array" aca="1" ref="D14" ca="1">INDIRECT(C14&amp;"!F3")</f>
        <v>通常葉書作成契約届出書</v>
      </c>
      <c r="E14" s="33"/>
      <c r="F14" s="34" t="str">
        <f t="shared" si="0"/>
        <v>シート「7」へ</v>
      </c>
      <c r="G14" s="35" t="s">
        <v>20</v>
      </c>
      <c r="H14" s="36"/>
    </row>
    <row r="15" spans="2:8" ht="24.75" customHeight="1">
      <c r="B15" s="276"/>
      <c r="C15" s="14">
        <v>8</v>
      </c>
      <c r="D15" s="14" t="str" cm="1">
        <f t="array" aca="1" ref="D15" ca="1">INDIRECT(C15&amp;"!F3")</f>
        <v>通常葉書作成枚数確認申請書</v>
      </c>
      <c r="E15" s="15"/>
      <c r="F15" s="16" t="str">
        <f t="shared" si="0"/>
        <v>シート「8」へ</v>
      </c>
      <c r="G15" s="12" t="s">
        <v>20</v>
      </c>
      <c r="H15" s="13"/>
    </row>
    <row r="16" spans="2:8" ht="24.75" customHeight="1">
      <c r="B16" s="276"/>
      <c r="C16" s="14">
        <v>9</v>
      </c>
      <c r="D16" s="14" t="str" cm="1">
        <f t="array" aca="1" ref="D16" ca="1">INDIRECT(C16&amp;"!F3")</f>
        <v>通常葉書作成証明書</v>
      </c>
      <c r="E16" s="15"/>
      <c r="F16" s="16" t="str">
        <f t="shared" ref="F16" si="2">HYPERLINK("#"&amp;C16&amp;"!A1","シート「"&amp;C16&amp;"」へ")</f>
        <v>シート「9」へ</v>
      </c>
      <c r="G16" s="12" t="s">
        <v>20</v>
      </c>
      <c r="H16" s="13"/>
    </row>
    <row r="17" spans="2:8" ht="24.75" customHeight="1">
      <c r="B17" s="276"/>
      <c r="C17" s="14">
        <v>10</v>
      </c>
      <c r="D17" s="14" t="str" cm="1">
        <f t="array" aca="1" ref="D17" ca="1">INDIRECT(C17&amp;"!F3")</f>
        <v>請求書</v>
      </c>
      <c r="E17" s="15" t="s">
        <v>224</v>
      </c>
      <c r="F17" s="16" t="str">
        <f t="shared" si="0"/>
        <v>シート「10」へ</v>
      </c>
      <c r="G17" s="12" t="s">
        <v>20</v>
      </c>
      <c r="H17" s="13"/>
    </row>
    <row r="18" spans="2:8" ht="24.75" customHeight="1">
      <c r="B18" s="277"/>
      <c r="C18" s="37" t="s">
        <v>137</v>
      </c>
      <c r="D18" s="37" t="str" cm="1">
        <f t="array" aca="1" ref="D18" ca="1">INDIRECT(C18&amp;"!F3")</f>
        <v>請求内訳書</v>
      </c>
      <c r="E18" s="38"/>
      <c r="F18" s="39" t="str">
        <f t="shared" si="0"/>
        <v>シート「10の2」へ</v>
      </c>
      <c r="G18" s="40" t="s">
        <v>20</v>
      </c>
      <c r="H18" s="41"/>
    </row>
    <row r="19" spans="2:8" ht="24.75" customHeight="1">
      <c r="B19" s="275" t="s">
        <v>138</v>
      </c>
      <c r="C19" s="32">
        <v>11</v>
      </c>
      <c r="D19" s="32" t="str" cm="1">
        <f t="array" aca="1" ref="D19" ca="1">INDIRECT(C19&amp;"!F3")</f>
        <v>ビラ作成契約届出書</v>
      </c>
      <c r="E19" s="33"/>
      <c r="F19" s="34" t="str">
        <f t="shared" ref="F19:F23" si="3">HYPERLINK("#"&amp;C19&amp;"!A1","シート「"&amp;C19&amp;"」へ")</f>
        <v>シート「11」へ</v>
      </c>
      <c r="G19" s="35" t="s">
        <v>20</v>
      </c>
      <c r="H19" s="36"/>
    </row>
    <row r="20" spans="2:8" ht="24.75" customHeight="1">
      <c r="B20" s="276"/>
      <c r="C20" s="14">
        <v>12</v>
      </c>
      <c r="D20" s="14" t="str" cm="1">
        <f t="array" aca="1" ref="D20" ca="1">INDIRECT(C20&amp;"!F3")</f>
        <v>ビラ作成枚数確認申請書</v>
      </c>
      <c r="E20" s="15"/>
      <c r="F20" s="16" t="str">
        <f t="shared" si="3"/>
        <v>シート「12」へ</v>
      </c>
      <c r="G20" s="12" t="s">
        <v>20</v>
      </c>
      <c r="H20" s="13"/>
    </row>
    <row r="21" spans="2:8" ht="24.75" customHeight="1">
      <c r="B21" s="276"/>
      <c r="C21" s="14">
        <v>13</v>
      </c>
      <c r="D21" s="14" t="str" cm="1">
        <f t="array" aca="1" ref="D21" ca="1">INDIRECT(C21&amp;"!F3")</f>
        <v>ビラ作成証明書</v>
      </c>
      <c r="E21" s="15"/>
      <c r="F21" s="16" t="str">
        <f t="shared" si="3"/>
        <v>シート「13」へ</v>
      </c>
      <c r="G21" s="12" t="s">
        <v>20</v>
      </c>
      <c r="H21" s="13"/>
    </row>
    <row r="22" spans="2:8" ht="24.75" customHeight="1">
      <c r="B22" s="276"/>
      <c r="C22" s="14">
        <v>14</v>
      </c>
      <c r="D22" s="14" t="str" cm="1">
        <f t="array" aca="1" ref="D22" ca="1">INDIRECT(C22&amp;"!F3")</f>
        <v>請求書</v>
      </c>
      <c r="E22" s="15" t="s">
        <v>274</v>
      </c>
      <c r="F22" s="16" t="str">
        <f t="shared" si="3"/>
        <v>シート「14」へ</v>
      </c>
      <c r="G22" s="12" t="s">
        <v>20</v>
      </c>
      <c r="H22" s="13"/>
    </row>
    <row r="23" spans="2:8" ht="24.75" customHeight="1">
      <c r="B23" s="277"/>
      <c r="C23" s="37" t="s">
        <v>139</v>
      </c>
      <c r="D23" s="37" t="str" cm="1">
        <f t="array" aca="1" ref="D23" ca="1">INDIRECT(C23&amp;"!F3")</f>
        <v>請求内訳書</v>
      </c>
      <c r="E23" s="38"/>
      <c r="F23" s="39" t="str">
        <f t="shared" si="3"/>
        <v>シート「14の2」へ</v>
      </c>
      <c r="G23" s="40" t="s">
        <v>20</v>
      </c>
      <c r="H23" s="41"/>
    </row>
    <row r="24" spans="2:8" ht="24.75" customHeight="1">
      <c r="B24" s="281" t="s">
        <v>140</v>
      </c>
      <c r="C24" s="32">
        <v>15</v>
      </c>
      <c r="D24" s="32" t="str" cm="1">
        <f t="array" aca="1" ref="D24" ca="1">INDIRECT(C24&amp;"!F3")</f>
        <v>選挙事務所用立札・看板作成契約届出書</v>
      </c>
      <c r="E24" s="33"/>
      <c r="F24" s="34" t="str">
        <f t="shared" ref="F24:F28" si="4">HYPERLINK("#"&amp;C24&amp;"!A1","シート「"&amp;C24&amp;"」へ")</f>
        <v>シート「15」へ</v>
      </c>
      <c r="G24" s="35" t="s">
        <v>20</v>
      </c>
      <c r="H24" s="36"/>
    </row>
    <row r="25" spans="2:8" ht="24.75" customHeight="1">
      <c r="B25" s="282"/>
      <c r="C25" s="14">
        <v>16</v>
      </c>
      <c r="D25" s="14" t="str" cm="1">
        <f t="array" aca="1" ref="D25" ca="1">INDIRECT(C25&amp;"!F3")</f>
        <v>選挙事務所用立札・看板作成数確認申請書</v>
      </c>
      <c r="E25" s="15"/>
      <c r="F25" s="16" t="str">
        <f t="shared" si="4"/>
        <v>シート「16」へ</v>
      </c>
      <c r="G25" s="12" t="s">
        <v>20</v>
      </c>
      <c r="H25" s="13"/>
    </row>
    <row r="26" spans="2:8" ht="24.75" customHeight="1">
      <c r="B26" s="282"/>
      <c r="C26" s="14">
        <v>17</v>
      </c>
      <c r="D26" s="14" t="str" cm="1">
        <f t="array" aca="1" ref="D26" ca="1">INDIRECT(C26&amp;"!F3")</f>
        <v>選挙事務所用立札・看板作成証明書</v>
      </c>
      <c r="E26" s="15"/>
      <c r="F26" s="16" t="str">
        <f t="shared" si="4"/>
        <v>シート「17」へ</v>
      </c>
      <c r="G26" s="12" t="s">
        <v>20</v>
      </c>
      <c r="H26" s="13"/>
    </row>
    <row r="27" spans="2:8" ht="24.75" customHeight="1">
      <c r="B27" s="282"/>
      <c r="C27" s="14">
        <v>18</v>
      </c>
      <c r="D27" s="14" t="str" cm="1">
        <f t="array" aca="1" ref="D27" ca="1">INDIRECT(C27&amp;"!F3")</f>
        <v>請求書</v>
      </c>
      <c r="E27" s="15" t="s">
        <v>275</v>
      </c>
      <c r="F27" s="16" t="str">
        <f t="shared" si="4"/>
        <v>シート「18」へ</v>
      </c>
      <c r="G27" s="12" t="s">
        <v>20</v>
      </c>
      <c r="H27" s="13"/>
    </row>
    <row r="28" spans="2:8" ht="24.75" customHeight="1">
      <c r="B28" s="283"/>
      <c r="C28" s="37" t="s">
        <v>141</v>
      </c>
      <c r="D28" s="37" t="str" cm="1">
        <f t="array" aca="1" ref="D28" ca="1">INDIRECT(C28&amp;"!F3")</f>
        <v>請求内訳書</v>
      </c>
      <c r="E28" s="38"/>
      <c r="F28" s="39" t="str">
        <f t="shared" si="4"/>
        <v>シート「18の2」へ</v>
      </c>
      <c r="G28" s="40" t="s">
        <v>20</v>
      </c>
      <c r="H28" s="41"/>
    </row>
    <row r="29" spans="2:8" ht="24.75" customHeight="1">
      <c r="B29" s="281" t="s">
        <v>142</v>
      </c>
      <c r="C29" s="32">
        <v>19</v>
      </c>
      <c r="D29" s="32" t="str" cm="1">
        <f t="array" aca="1" ref="D29" ca="1">INDIRECT(C29&amp;"!F3")</f>
        <v>自動車等取付用立札・看板作成契約届出書</v>
      </c>
      <c r="E29" s="33"/>
      <c r="F29" s="34" t="str">
        <f t="shared" ref="F29:F33" si="5">HYPERLINK("#"&amp;C29&amp;"!A1","シート「"&amp;C29&amp;"」へ")</f>
        <v>シート「19」へ</v>
      </c>
      <c r="G29" s="35" t="s">
        <v>20</v>
      </c>
      <c r="H29" s="36"/>
    </row>
    <row r="30" spans="2:8" ht="24.75" customHeight="1">
      <c r="B30" s="282"/>
      <c r="C30" s="14">
        <v>20</v>
      </c>
      <c r="D30" s="14" t="str" cm="1">
        <f t="array" aca="1" ref="D30" ca="1">INDIRECT(C30&amp;"!F3")</f>
        <v>自動車等取付用立札・看板作成数確認申請書</v>
      </c>
      <c r="E30" s="15"/>
      <c r="F30" s="16" t="str">
        <f t="shared" si="5"/>
        <v>シート「20」へ</v>
      </c>
      <c r="G30" s="12" t="s">
        <v>20</v>
      </c>
      <c r="H30" s="13"/>
    </row>
    <row r="31" spans="2:8" ht="24.75" customHeight="1">
      <c r="B31" s="282"/>
      <c r="C31" s="14">
        <v>21</v>
      </c>
      <c r="D31" s="14" t="str" cm="1">
        <f t="array" aca="1" ref="D31" ca="1">INDIRECT(C31&amp;"!F3")</f>
        <v>自動車等取付用立札・看板作成証明書</v>
      </c>
      <c r="E31" s="15"/>
      <c r="F31" s="16" t="str">
        <f t="shared" si="5"/>
        <v>シート「21」へ</v>
      </c>
      <c r="G31" s="12" t="s">
        <v>20</v>
      </c>
      <c r="H31" s="13"/>
    </row>
    <row r="32" spans="2:8" ht="24.75" customHeight="1">
      <c r="B32" s="282"/>
      <c r="C32" s="14">
        <v>22</v>
      </c>
      <c r="D32" s="14" t="str" cm="1">
        <f t="array" aca="1" ref="D32" ca="1">INDIRECT(C32&amp;"!F3")</f>
        <v>請求書</v>
      </c>
      <c r="E32" s="15" t="s">
        <v>276</v>
      </c>
      <c r="F32" s="16" t="str">
        <f t="shared" si="5"/>
        <v>シート「22」へ</v>
      </c>
      <c r="G32" s="12" t="s">
        <v>20</v>
      </c>
      <c r="H32" s="13"/>
    </row>
    <row r="33" spans="2:8" ht="24.75" customHeight="1">
      <c r="B33" s="283"/>
      <c r="C33" s="37" t="s">
        <v>21</v>
      </c>
      <c r="D33" s="37" t="str" cm="1">
        <f t="array" aca="1" ref="D33" ca="1">INDIRECT(C33&amp;"!F3")</f>
        <v>請求内訳書</v>
      </c>
      <c r="E33" s="38"/>
      <c r="F33" s="39" t="str">
        <f t="shared" si="5"/>
        <v>シート「22の2」へ</v>
      </c>
      <c r="G33" s="40" t="s">
        <v>20</v>
      </c>
      <c r="H33" s="41"/>
    </row>
    <row r="34" spans="2:8" ht="24.75" customHeight="1">
      <c r="B34" s="281" t="s">
        <v>143</v>
      </c>
      <c r="C34" s="32">
        <v>23</v>
      </c>
      <c r="D34" s="32" t="str" cm="1">
        <f t="array" aca="1" ref="D34" ca="1">INDIRECT(C34&amp;"!F3")</f>
        <v>個人演説会場用立札・看板作成契約届出書</v>
      </c>
      <c r="E34" s="33"/>
      <c r="F34" s="34" t="str">
        <f t="shared" ref="F34:F38" si="6">HYPERLINK("#"&amp;C34&amp;"!A1","シート「"&amp;C34&amp;"」へ")</f>
        <v>シート「23」へ</v>
      </c>
      <c r="G34" s="35" t="s">
        <v>20</v>
      </c>
      <c r="H34" s="36"/>
    </row>
    <row r="35" spans="2:8" ht="24.75" customHeight="1">
      <c r="B35" s="282"/>
      <c r="C35" s="14">
        <v>24</v>
      </c>
      <c r="D35" s="14" t="str" cm="1">
        <f t="array" aca="1" ref="D35" ca="1">INDIRECT(C35&amp;"!F3")</f>
        <v>個人演説会場用立札・看板作成数確認申請書</v>
      </c>
      <c r="E35" s="15"/>
      <c r="F35" s="16" t="str">
        <f t="shared" si="6"/>
        <v>シート「24」へ</v>
      </c>
      <c r="G35" s="12" t="s">
        <v>20</v>
      </c>
      <c r="H35" s="13"/>
    </row>
    <row r="36" spans="2:8" ht="24.75" customHeight="1">
      <c r="B36" s="282"/>
      <c r="C36" s="14">
        <v>25</v>
      </c>
      <c r="D36" s="14" t="str" cm="1">
        <f t="array" aca="1" ref="D36" ca="1">INDIRECT(C36&amp;"!F3")</f>
        <v>個人演説会場用立札・看板作成証明書</v>
      </c>
      <c r="E36" s="15"/>
      <c r="F36" s="16" t="str">
        <f t="shared" si="6"/>
        <v>シート「25」へ</v>
      </c>
      <c r="G36" s="12" t="s">
        <v>20</v>
      </c>
      <c r="H36" s="13"/>
    </row>
    <row r="37" spans="2:8" ht="24.75" customHeight="1">
      <c r="B37" s="282"/>
      <c r="C37" s="14">
        <v>26</v>
      </c>
      <c r="D37" s="14" t="str" cm="1">
        <f t="array" aca="1" ref="D37" ca="1">INDIRECT(C37&amp;"!F3")</f>
        <v>請求書</v>
      </c>
      <c r="E37" s="15" t="s">
        <v>277</v>
      </c>
      <c r="F37" s="16" t="str">
        <f t="shared" si="6"/>
        <v>シート「26」へ</v>
      </c>
      <c r="G37" s="12" t="s">
        <v>20</v>
      </c>
      <c r="H37" s="13"/>
    </row>
    <row r="38" spans="2:8" ht="24.75" customHeight="1">
      <c r="B38" s="283"/>
      <c r="C38" s="37" t="s">
        <v>144</v>
      </c>
      <c r="D38" s="37" t="str" cm="1">
        <f t="array" aca="1" ref="D38" ca="1">INDIRECT(C38&amp;"!F3")</f>
        <v>請求内訳書</v>
      </c>
      <c r="E38" s="38"/>
      <c r="F38" s="39" t="str">
        <f t="shared" si="6"/>
        <v>シート「26の2」へ</v>
      </c>
      <c r="G38" s="40" t="s">
        <v>20</v>
      </c>
      <c r="H38" s="41"/>
    </row>
    <row r="39" spans="2:8" ht="24.75" customHeight="1">
      <c r="B39" s="281" t="s">
        <v>145</v>
      </c>
      <c r="C39" s="32">
        <v>27</v>
      </c>
      <c r="D39" s="32" t="str" cm="1">
        <f t="array" aca="1" ref="D39" ca="1">INDIRECT(C39&amp;"!F3")</f>
        <v>ポスター作成契約届出書</v>
      </c>
      <c r="E39" s="33"/>
      <c r="F39" s="34" t="str">
        <f t="shared" ref="F39:F43" si="7">HYPERLINK("#"&amp;C39&amp;"!A1","シート「"&amp;C39&amp;"」へ")</f>
        <v>シート「27」へ</v>
      </c>
      <c r="G39" s="35" t="s">
        <v>20</v>
      </c>
      <c r="H39" s="36"/>
    </row>
    <row r="40" spans="2:8" ht="24.75" customHeight="1">
      <c r="B40" s="282"/>
      <c r="C40" s="14">
        <v>28</v>
      </c>
      <c r="D40" s="14" t="str" cm="1">
        <f t="array" aca="1" ref="D40" ca="1">INDIRECT(C40&amp;"!F3")</f>
        <v>ポスター作成枚数確認申請書</v>
      </c>
      <c r="E40" s="15"/>
      <c r="F40" s="16" t="str">
        <f t="shared" si="7"/>
        <v>シート「28」へ</v>
      </c>
      <c r="G40" s="12" t="s">
        <v>20</v>
      </c>
      <c r="H40" s="13"/>
    </row>
    <row r="41" spans="2:8" ht="24.75" customHeight="1">
      <c r="B41" s="282"/>
      <c r="C41" s="14">
        <v>29</v>
      </c>
      <c r="D41" s="14" t="str" cm="1">
        <f t="array" aca="1" ref="D41" ca="1">INDIRECT(C41&amp;"!F3")</f>
        <v>ポスター作成証明書</v>
      </c>
      <c r="E41" s="15"/>
      <c r="F41" s="16" t="str">
        <f t="shared" si="7"/>
        <v>シート「29」へ</v>
      </c>
      <c r="G41" s="12" t="s">
        <v>20</v>
      </c>
      <c r="H41" s="13"/>
    </row>
    <row r="42" spans="2:8" ht="24.75" customHeight="1">
      <c r="B42" s="282"/>
      <c r="C42" s="14">
        <v>30</v>
      </c>
      <c r="D42" s="14" t="str" cm="1">
        <f t="array" aca="1" ref="D42" ca="1">INDIRECT(C42&amp;"!F3")</f>
        <v>請求書</v>
      </c>
      <c r="E42" s="15" t="s">
        <v>278</v>
      </c>
      <c r="F42" s="16" t="str">
        <f t="shared" si="7"/>
        <v>シート「30」へ</v>
      </c>
      <c r="G42" s="12" t="s">
        <v>20</v>
      </c>
      <c r="H42" s="13"/>
    </row>
    <row r="43" spans="2:8" ht="24.75" customHeight="1">
      <c r="B43" s="283"/>
      <c r="C43" s="37" t="s">
        <v>146</v>
      </c>
      <c r="D43" s="37" t="str" cm="1">
        <f t="array" aca="1" ref="D43" ca="1">INDIRECT(C43&amp;"!F3")</f>
        <v>請求内訳書</v>
      </c>
      <c r="E43" s="38"/>
      <c r="F43" s="39" t="str">
        <f t="shared" si="7"/>
        <v>シート「30の2」へ</v>
      </c>
      <c r="G43" s="40" t="s">
        <v>20</v>
      </c>
      <c r="H43" s="41"/>
    </row>
    <row r="44" spans="2:8" ht="24.75" customHeight="1">
      <c r="B44" s="278" t="s">
        <v>147</v>
      </c>
      <c r="C44" s="32">
        <v>31</v>
      </c>
      <c r="D44" s="32" t="str" cm="1">
        <f t="array" aca="1" ref="D44" ca="1">INDIRECT(C44&amp;"!F3")</f>
        <v>政見放送用の録音・録画の契約届出書</v>
      </c>
      <c r="E44" s="33"/>
      <c r="F44" s="34" t="str">
        <f t="shared" si="0"/>
        <v>シート「31」へ</v>
      </c>
      <c r="G44" s="35"/>
      <c r="H44" s="36" t="s">
        <v>20</v>
      </c>
    </row>
    <row r="45" spans="2:8" ht="24.75" customHeight="1">
      <c r="B45" s="279"/>
      <c r="C45" s="14">
        <v>32</v>
      </c>
      <c r="D45" s="14" t="str" cm="1">
        <f t="array" aca="1" ref="D45" ca="1">INDIRECT(C45&amp;"!F3")</f>
        <v>政見放送用録音・録画証明書</v>
      </c>
      <c r="E45" s="15"/>
      <c r="F45" s="16" t="str">
        <f t="shared" si="0"/>
        <v>シート「32」へ</v>
      </c>
      <c r="G45" s="12"/>
      <c r="H45" s="13" t="s">
        <v>20</v>
      </c>
    </row>
    <row r="46" spans="2:8" ht="24.75" customHeight="1">
      <c r="B46" s="279"/>
      <c r="C46" s="14">
        <v>33</v>
      </c>
      <c r="D46" s="14" t="str" cm="1">
        <f t="array" aca="1" ref="D46" ca="1">INDIRECT(C46&amp;"!F3")</f>
        <v>請求書</v>
      </c>
      <c r="E46" s="15" t="s">
        <v>279</v>
      </c>
      <c r="F46" s="16" t="str">
        <f t="shared" si="0"/>
        <v>シート「33」へ</v>
      </c>
      <c r="G46" s="12"/>
      <c r="H46" s="13" t="s">
        <v>20</v>
      </c>
    </row>
    <row r="47" spans="2:8" ht="24.75" customHeight="1">
      <c r="B47" s="279"/>
      <c r="C47" s="14" t="s">
        <v>148</v>
      </c>
      <c r="D47" s="14" t="str" cm="1">
        <f t="array" aca="1" ref="D47" ca="1">INDIRECT(C47&amp;"!F3")</f>
        <v>請求内訳書</v>
      </c>
      <c r="E47" s="15" t="s">
        <v>218</v>
      </c>
      <c r="F47" s="16" t="str">
        <f t="shared" ref="F47" si="8">HYPERLINK("#"&amp;C47&amp;"!A1","シート「"&amp;C47&amp;"」へ")</f>
        <v>シート「33の2」へ</v>
      </c>
      <c r="G47" s="12"/>
      <c r="H47" s="13" t="s">
        <v>20</v>
      </c>
    </row>
    <row r="48" spans="2:8" ht="24.75" customHeight="1" thickBot="1">
      <c r="B48" s="280"/>
      <c r="C48" s="82" t="s">
        <v>149</v>
      </c>
      <c r="D48" s="82" t="str" cm="1">
        <f t="array" aca="1" ref="D48" ca="1">INDIRECT(C48&amp;"!F3")</f>
        <v>請求内訳書</v>
      </c>
      <c r="E48" s="83" t="s">
        <v>219</v>
      </c>
      <c r="F48" s="84" t="str">
        <f t="shared" ref="F48" si="9">HYPERLINK("#"&amp;C48&amp;"!A1","シート「"&amp;C48&amp;"」へ")</f>
        <v>シート「33の3」へ</v>
      </c>
      <c r="G48" s="85"/>
      <c r="H48" s="86" t="s">
        <v>20</v>
      </c>
    </row>
  </sheetData>
  <sheetProtection algorithmName="SHA-512" hashValue="JO7IKherZMUl6EfbeeXEJO5PXILKnjfHk0klW+mrGMo2JdDIx2cW+xZQSI+z3z8qMRm+8tYxA6Vgo4Kk4r9kJA==" saltValue="nQblwXht4q7kFSRMqgyeAw==" spinCount="100000" sheet="1" objects="1" scenarios="1" formatCells="0" formatRows="0" insertRows="0"/>
  <mergeCells count="8">
    <mergeCell ref="B4:B13"/>
    <mergeCell ref="B14:B18"/>
    <mergeCell ref="B44:B48"/>
    <mergeCell ref="B19:B23"/>
    <mergeCell ref="B24:B28"/>
    <mergeCell ref="B29:B33"/>
    <mergeCell ref="B34:B38"/>
    <mergeCell ref="B39:B43"/>
  </mergeCells>
  <phoneticPr fontId="4"/>
  <pageMargins left="0.70866141732283472" right="0.70866141732283472" top="0.74803149606299213" bottom="0.39370078740157483" header="0.31496062992125984" footer="0.31496062992125984"/>
  <pageSetup paperSize="9" scale="5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456CB-1595-4AB7-A9E6-40200D1BD7DF}">
  <dimension ref="B1:W33"/>
  <sheetViews>
    <sheetView showGridLines="0" view="pageBreakPreview" topLeftCell="C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1.25" style="44" customWidth="1"/>
    <col min="7" max="7" width="2" style="44" customWidth="1"/>
    <col min="8" max="8" width="7" style="44" customWidth="1"/>
    <col min="9" max="9" width="2" style="44" customWidth="1"/>
    <col min="10" max="10" width="2.5" style="44" customWidth="1"/>
    <col min="11" max="14" width="2" style="44" customWidth="1"/>
    <col min="15" max="16" width="7" style="44" customWidth="1"/>
    <col min="17" max="17" width="2.5" style="44" customWidth="1"/>
    <col min="18" max="19" width="2" style="44" customWidth="1"/>
    <col min="20" max="20" width="7" style="44" customWidth="1"/>
    <col min="21" max="21" width="10.75" style="44" customWidth="1"/>
    <col min="22" max="22" width="7.5" style="44" customWidth="1"/>
    <col min="23" max="23" width="4.625" style="44" customWidth="1"/>
    <col min="24" max="16384" width="9" style="44"/>
  </cols>
  <sheetData>
    <row r="1" spans="2:23">
      <c r="F1" s="42" t="s">
        <v>113</v>
      </c>
      <c r="V1" s="49"/>
    </row>
    <row r="2" spans="2:23" ht="7.5" customHeight="1"/>
    <row r="3" spans="2:23" ht="17.25">
      <c r="B3" s="100"/>
      <c r="F3" s="45" t="s">
        <v>94</v>
      </c>
      <c r="G3" s="46"/>
      <c r="H3" s="46"/>
      <c r="I3" s="46"/>
      <c r="J3" s="46"/>
      <c r="K3" s="46"/>
      <c r="L3" s="46"/>
      <c r="M3" s="46"/>
      <c r="N3" s="46"/>
      <c r="O3" s="46"/>
      <c r="P3" s="46"/>
      <c r="Q3" s="46"/>
      <c r="R3" s="46"/>
      <c r="S3" s="46"/>
      <c r="T3" s="46"/>
      <c r="U3" s="46"/>
      <c r="V3" s="46"/>
    </row>
    <row r="4" spans="2:23">
      <c r="F4" s="126" t="s">
        <v>114</v>
      </c>
      <c r="G4" s="126"/>
      <c r="H4" s="126"/>
      <c r="I4" s="126"/>
      <c r="J4" s="126"/>
      <c r="K4" s="126"/>
      <c r="L4" s="126"/>
      <c r="M4" s="126"/>
      <c r="N4" s="126"/>
      <c r="O4" s="126"/>
      <c r="P4" s="126"/>
      <c r="Q4" s="126"/>
      <c r="R4" s="126"/>
      <c r="S4" s="126"/>
      <c r="T4" s="126"/>
      <c r="U4" s="126"/>
      <c r="V4" s="126"/>
    </row>
    <row r="5" spans="2:23">
      <c r="B5" s="100"/>
    </row>
    <row r="6" spans="2:23">
      <c r="B6" s="100" t="s">
        <v>11</v>
      </c>
      <c r="F6" s="44" t="s">
        <v>115</v>
      </c>
    </row>
    <row r="7" spans="2:23" ht="18" customHeight="1">
      <c r="F7" s="96" t="s">
        <v>96</v>
      </c>
      <c r="G7" s="127" t="s">
        <v>123</v>
      </c>
      <c r="H7" s="127"/>
      <c r="I7" s="127"/>
      <c r="J7" s="127"/>
      <c r="K7" s="127"/>
      <c r="L7" s="127"/>
      <c r="M7" s="127"/>
      <c r="N7" s="127"/>
      <c r="O7" s="127"/>
      <c r="P7" s="127" t="s">
        <v>98</v>
      </c>
      <c r="Q7" s="127"/>
      <c r="R7" s="127"/>
      <c r="S7" s="127"/>
      <c r="T7" s="127"/>
      <c r="U7" s="96" t="s">
        <v>99</v>
      </c>
      <c r="V7" s="96" t="s">
        <v>2</v>
      </c>
      <c r="W7" s="42"/>
    </row>
    <row r="8" spans="2:23" ht="21" customHeight="1">
      <c r="F8" s="122" t="s">
        <v>105</v>
      </c>
      <c r="G8" s="99"/>
      <c r="H8" s="128" t="s">
        <v>77</v>
      </c>
      <c r="I8" s="129"/>
      <c r="J8" s="129"/>
      <c r="K8" s="129"/>
      <c r="L8" s="128" t="s">
        <v>104</v>
      </c>
      <c r="M8" s="129"/>
      <c r="N8" s="129"/>
      <c r="O8" s="130" t="s">
        <v>77</v>
      </c>
      <c r="P8" s="131" t="s">
        <v>77</v>
      </c>
      <c r="Q8" s="129"/>
      <c r="R8" s="128" t="s">
        <v>104</v>
      </c>
      <c r="S8" s="129"/>
      <c r="T8" s="130" t="s">
        <v>77</v>
      </c>
      <c r="U8" s="132" t="s">
        <v>77</v>
      </c>
      <c r="V8" s="133"/>
      <c r="W8" s="42"/>
    </row>
    <row r="9" spans="2:23" ht="27" customHeight="1">
      <c r="F9" s="123" t="s">
        <v>106</v>
      </c>
      <c r="G9" s="134" t="s">
        <v>100</v>
      </c>
      <c r="H9" s="124"/>
      <c r="I9" s="135" t="s">
        <v>101</v>
      </c>
      <c r="J9" s="136" t="s">
        <v>102</v>
      </c>
      <c r="K9" s="137" t="s">
        <v>100</v>
      </c>
      <c r="L9" s="125"/>
      <c r="M9" s="135" t="s">
        <v>101</v>
      </c>
      <c r="N9" s="136" t="s">
        <v>103</v>
      </c>
      <c r="O9" s="138" t="str">
        <f>IF(H9="","",H9*L9)</f>
        <v/>
      </c>
      <c r="P9" s="139">
        <v>16100</v>
      </c>
      <c r="Q9" s="136" t="s">
        <v>102</v>
      </c>
      <c r="R9" s="140">
        <v>1</v>
      </c>
      <c r="S9" s="136" t="s">
        <v>103</v>
      </c>
      <c r="T9" s="138">
        <f>P9*R9</f>
        <v>16100</v>
      </c>
      <c r="U9" s="141" t="str">
        <f>IF(O9="","",MIN(O9,T9))</f>
        <v/>
      </c>
      <c r="V9" s="142"/>
      <c r="W9" s="42"/>
    </row>
    <row r="10" spans="2:23" ht="21" customHeight="1">
      <c r="F10" s="133" t="str">
        <f>$F$8</f>
        <v>令和　年</v>
      </c>
      <c r="G10" s="99"/>
      <c r="H10" s="128" t="s">
        <v>77</v>
      </c>
      <c r="I10" s="129"/>
      <c r="J10" s="129"/>
      <c r="K10" s="129"/>
      <c r="L10" s="128" t="s">
        <v>104</v>
      </c>
      <c r="M10" s="129"/>
      <c r="N10" s="129"/>
      <c r="O10" s="130" t="s">
        <v>77</v>
      </c>
      <c r="P10" s="131" t="s">
        <v>77</v>
      </c>
      <c r="Q10" s="129"/>
      <c r="R10" s="128" t="s">
        <v>104</v>
      </c>
      <c r="S10" s="129"/>
      <c r="T10" s="130" t="s">
        <v>77</v>
      </c>
      <c r="U10" s="132" t="s">
        <v>77</v>
      </c>
      <c r="V10" s="133"/>
      <c r="W10" s="42"/>
    </row>
    <row r="11" spans="2:23" ht="27" customHeight="1">
      <c r="F11" s="123" t="s">
        <v>106</v>
      </c>
      <c r="G11" s="134" t="s">
        <v>100</v>
      </c>
      <c r="H11" s="124"/>
      <c r="I11" s="135" t="s">
        <v>101</v>
      </c>
      <c r="J11" s="136" t="s">
        <v>102</v>
      </c>
      <c r="K11" s="137" t="s">
        <v>100</v>
      </c>
      <c r="L11" s="125"/>
      <c r="M11" s="135" t="s">
        <v>101</v>
      </c>
      <c r="N11" s="136" t="s">
        <v>103</v>
      </c>
      <c r="O11" s="138" t="str">
        <f>IF(H11="","",H11*L11)</f>
        <v/>
      </c>
      <c r="P11" s="139">
        <f>$P$9</f>
        <v>16100</v>
      </c>
      <c r="Q11" s="136" t="s">
        <v>102</v>
      </c>
      <c r="R11" s="140">
        <v>1</v>
      </c>
      <c r="S11" s="136" t="s">
        <v>103</v>
      </c>
      <c r="T11" s="138">
        <f t="shared" ref="T11" si="0">P11*R11</f>
        <v>16100</v>
      </c>
      <c r="U11" s="141" t="str">
        <f>IF(O11="","",MIN(O11,T11))</f>
        <v/>
      </c>
      <c r="V11" s="142"/>
      <c r="W11" s="42"/>
    </row>
    <row r="12" spans="2:23" ht="21" customHeight="1">
      <c r="F12" s="133" t="str">
        <f>$F$8</f>
        <v>令和　年</v>
      </c>
      <c r="G12" s="99"/>
      <c r="H12" s="128" t="s">
        <v>77</v>
      </c>
      <c r="I12" s="129"/>
      <c r="J12" s="129"/>
      <c r="K12" s="129"/>
      <c r="L12" s="128" t="s">
        <v>104</v>
      </c>
      <c r="M12" s="129"/>
      <c r="N12" s="129"/>
      <c r="O12" s="130" t="s">
        <v>77</v>
      </c>
      <c r="P12" s="131" t="s">
        <v>77</v>
      </c>
      <c r="Q12" s="129"/>
      <c r="R12" s="128" t="s">
        <v>104</v>
      </c>
      <c r="S12" s="129"/>
      <c r="T12" s="130" t="s">
        <v>77</v>
      </c>
      <c r="U12" s="132" t="s">
        <v>77</v>
      </c>
      <c r="V12" s="133"/>
      <c r="W12" s="42"/>
    </row>
    <row r="13" spans="2:23" ht="27" customHeight="1">
      <c r="F13" s="123" t="s">
        <v>106</v>
      </c>
      <c r="G13" s="134" t="s">
        <v>100</v>
      </c>
      <c r="H13" s="124"/>
      <c r="I13" s="135" t="s">
        <v>101</v>
      </c>
      <c r="J13" s="136" t="s">
        <v>102</v>
      </c>
      <c r="K13" s="137" t="s">
        <v>100</v>
      </c>
      <c r="L13" s="125"/>
      <c r="M13" s="135" t="s">
        <v>101</v>
      </c>
      <c r="N13" s="136" t="s">
        <v>103</v>
      </c>
      <c r="O13" s="138" t="str">
        <f>IF(H13="","",H13*L13)</f>
        <v/>
      </c>
      <c r="P13" s="139">
        <f>$P$9</f>
        <v>16100</v>
      </c>
      <c r="Q13" s="136" t="s">
        <v>102</v>
      </c>
      <c r="R13" s="140">
        <v>1</v>
      </c>
      <c r="S13" s="136" t="s">
        <v>103</v>
      </c>
      <c r="T13" s="138">
        <f t="shared" ref="T13" si="1">P13*R13</f>
        <v>16100</v>
      </c>
      <c r="U13" s="141" t="str">
        <f>IF(O13="","",MIN(O13,T13))</f>
        <v/>
      </c>
      <c r="V13" s="142"/>
      <c r="W13" s="42"/>
    </row>
    <row r="14" spans="2:23" ht="21" customHeight="1">
      <c r="F14" s="133" t="str">
        <f>$F$8</f>
        <v>令和　年</v>
      </c>
      <c r="G14" s="99"/>
      <c r="H14" s="128" t="s">
        <v>77</v>
      </c>
      <c r="I14" s="129"/>
      <c r="J14" s="129"/>
      <c r="K14" s="129"/>
      <c r="L14" s="128" t="s">
        <v>104</v>
      </c>
      <c r="M14" s="129"/>
      <c r="N14" s="129"/>
      <c r="O14" s="130" t="s">
        <v>77</v>
      </c>
      <c r="P14" s="131" t="s">
        <v>77</v>
      </c>
      <c r="Q14" s="129"/>
      <c r="R14" s="128" t="s">
        <v>104</v>
      </c>
      <c r="S14" s="129"/>
      <c r="T14" s="130" t="s">
        <v>77</v>
      </c>
      <c r="U14" s="132" t="s">
        <v>77</v>
      </c>
      <c r="V14" s="133"/>
      <c r="W14" s="42"/>
    </row>
    <row r="15" spans="2:23" ht="27" customHeight="1">
      <c r="F15" s="123" t="s">
        <v>106</v>
      </c>
      <c r="G15" s="134" t="s">
        <v>100</v>
      </c>
      <c r="H15" s="124"/>
      <c r="I15" s="135" t="s">
        <v>101</v>
      </c>
      <c r="J15" s="136" t="s">
        <v>102</v>
      </c>
      <c r="K15" s="137" t="s">
        <v>100</v>
      </c>
      <c r="L15" s="125"/>
      <c r="M15" s="135" t="s">
        <v>101</v>
      </c>
      <c r="N15" s="136" t="s">
        <v>103</v>
      </c>
      <c r="O15" s="138" t="str">
        <f>IF(H15="","",H15*L15)</f>
        <v/>
      </c>
      <c r="P15" s="139">
        <f>$P$9</f>
        <v>16100</v>
      </c>
      <c r="Q15" s="136" t="s">
        <v>102</v>
      </c>
      <c r="R15" s="140">
        <v>1</v>
      </c>
      <c r="S15" s="136" t="s">
        <v>103</v>
      </c>
      <c r="T15" s="138">
        <f t="shared" ref="T15" si="2">P15*R15</f>
        <v>16100</v>
      </c>
      <c r="U15" s="141" t="str">
        <f>IF(O15="","",MIN(O15,T15))</f>
        <v/>
      </c>
      <c r="V15" s="142"/>
      <c r="W15" s="42"/>
    </row>
    <row r="16" spans="2:23" ht="21" customHeight="1">
      <c r="F16" s="133" t="str">
        <f>$F$8</f>
        <v>令和　年</v>
      </c>
      <c r="G16" s="99"/>
      <c r="H16" s="128" t="s">
        <v>77</v>
      </c>
      <c r="I16" s="129"/>
      <c r="J16" s="129"/>
      <c r="K16" s="129"/>
      <c r="L16" s="128" t="s">
        <v>104</v>
      </c>
      <c r="M16" s="129"/>
      <c r="N16" s="129"/>
      <c r="O16" s="130" t="s">
        <v>77</v>
      </c>
      <c r="P16" s="131" t="s">
        <v>77</v>
      </c>
      <c r="Q16" s="129"/>
      <c r="R16" s="128" t="s">
        <v>104</v>
      </c>
      <c r="S16" s="129"/>
      <c r="T16" s="130" t="s">
        <v>77</v>
      </c>
      <c r="U16" s="132" t="s">
        <v>77</v>
      </c>
      <c r="V16" s="133"/>
      <c r="W16" s="42"/>
    </row>
    <row r="17" spans="6:23" ht="27" customHeight="1">
      <c r="F17" s="123" t="s">
        <v>106</v>
      </c>
      <c r="G17" s="134" t="s">
        <v>100</v>
      </c>
      <c r="H17" s="124"/>
      <c r="I17" s="135" t="s">
        <v>101</v>
      </c>
      <c r="J17" s="136" t="s">
        <v>102</v>
      </c>
      <c r="K17" s="137" t="s">
        <v>100</v>
      </c>
      <c r="L17" s="125"/>
      <c r="M17" s="135" t="s">
        <v>101</v>
      </c>
      <c r="N17" s="136" t="s">
        <v>103</v>
      </c>
      <c r="O17" s="138" t="str">
        <f>IF(H17="","",H17*L17)</f>
        <v/>
      </c>
      <c r="P17" s="139">
        <f>$P$9</f>
        <v>16100</v>
      </c>
      <c r="Q17" s="136" t="s">
        <v>102</v>
      </c>
      <c r="R17" s="140">
        <v>1</v>
      </c>
      <c r="S17" s="136" t="s">
        <v>103</v>
      </c>
      <c r="T17" s="138">
        <f t="shared" ref="T17" si="3">P17*R17</f>
        <v>16100</v>
      </c>
      <c r="U17" s="141" t="str">
        <f>IF(O17="","",MIN(O17,T17))</f>
        <v/>
      </c>
      <c r="V17" s="142"/>
      <c r="W17" s="42"/>
    </row>
    <row r="18" spans="6:23" ht="21" customHeight="1">
      <c r="F18" s="133" t="str">
        <f>$F$8</f>
        <v>令和　年</v>
      </c>
      <c r="G18" s="99"/>
      <c r="H18" s="128" t="s">
        <v>77</v>
      </c>
      <c r="I18" s="129"/>
      <c r="J18" s="129"/>
      <c r="K18" s="129"/>
      <c r="L18" s="128" t="s">
        <v>104</v>
      </c>
      <c r="M18" s="129"/>
      <c r="N18" s="129"/>
      <c r="O18" s="130" t="s">
        <v>77</v>
      </c>
      <c r="P18" s="131" t="s">
        <v>77</v>
      </c>
      <c r="Q18" s="129"/>
      <c r="R18" s="128" t="s">
        <v>104</v>
      </c>
      <c r="S18" s="129"/>
      <c r="T18" s="130" t="s">
        <v>77</v>
      </c>
      <c r="U18" s="132" t="s">
        <v>77</v>
      </c>
      <c r="V18" s="133"/>
      <c r="W18" s="42"/>
    </row>
    <row r="19" spans="6:23" ht="27" customHeight="1">
      <c r="F19" s="123" t="s">
        <v>106</v>
      </c>
      <c r="G19" s="134" t="s">
        <v>100</v>
      </c>
      <c r="H19" s="124"/>
      <c r="I19" s="135" t="s">
        <v>101</v>
      </c>
      <c r="J19" s="136" t="s">
        <v>102</v>
      </c>
      <c r="K19" s="137" t="s">
        <v>100</v>
      </c>
      <c r="L19" s="125"/>
      <c r="M19" s="135" t="s">
        <v>101</v>
      </c>
      <c r="N19" s="136" t="s">
        <v>103</v>
      </c>
      <c r="O19" s="138" t="str">
        <f>IF(H19="","",H19*L19)</f>
        <v/>
      </c>
      <c r="P19" s="139">
        <f>$P$9</f>
        <v>16100</v>
      </c>
      <c r="Q19" s="136" t="s">
        <v>102</v>
      </c>
      <c r="R19" s="140">
        <v>1</v>
      </c>
      <c r="S19" s="136" t="s">
        <v>103</v>
      </c>
      <c r="T19" s="138">
        <f t="shared" ref="T19" si="4">P19*R19</f>
        <v>16100</v>
      </c>
      <c r="U19" s="141" t="str">
        <f>IF(O19="","",MIN(O19,T19))</f>
        <v/>
      </c>
      <c r="V19" s="142"/>
      <c r="W19" s="42"/>
    </row>
    <row r="20" spans="6:23" ht="21" customHeight="1">
      <c r="F20" s="133" t="str">
        <f>$F$8</f>
        <v>令和　年</v>
      </c>
      <c r="G20" s="99"/>
      <c r="H20" s="128" t="s">
        <v>77</v>
      </c>
      <c r="I20" s="129"/>
      <c r="J20" s="129"/>
      <c r="K20" s="129"/>
      <c r="L20" s="128" t="s">
        <v>104</v>
      </c>
      <c r="M20" s="129"/>
      <c r="N20" s="129"/>
      <c r="O20" s="130" t="s">
        <v>77</v>
      </c>
      <c r="P20" s="131" t="s">
        <v>77</v>
      </c>
      <c r="Q20" s="129"/>
      <c r="R20" s="128" t="s">
        <v>104</v>
      </c>
      <c r="S20" s="129"/>
      <c r="T20" s="130" t="s">
        <v>77</v>
      </c>
      <c r="U20" s="132" t="s">
        <v>77</v>
      </c>
      <c r="V20" s="133"/>
      <c r="W20" s="42"/>
    </row>
    <row r="21" spans="6:23" ht="27" customHeight="1">
      <c r="F21" s="123" t="s">
        <v>106</v>
      </c>
      <c r="G21" s="134" t="s">
        <v>100</v>
      </c>
      <c r="H21" s="124"/>
      <c r="I21" s="135" t="s">
        <v>101</v>
      </c>
      <c r="J21" s="136" t="s">
        <v>102</v>
      </c>
      <c r="K21" s="137" t="s">
        <v>100</v>
      </c>
      <c r="L21" s="125"/>
      <c r="M21" s="135" t="s">
        <v>101</v>
      </c>
      <c r="N21" s="136" t="s">
        <v>103</v>
      </c>
      <c r="O21" s="138" t="str">
        <f>IF(H21="","",H21*L21)</f>
        <v/>
      </c>
      <c r="P21" s="139">
        <f>$P$9</f>
        <v>16100</v>
      </c>
      <c r="Q21" s="136" t="s">
        <v>102</v>
      </c>
      <c r="R21" s="140">
        <v>1</v>
      </c>
      <c r="S21" s="136" t="s">
        <v>103</v>
      </c>
      <c r="T21" s="138">
        <f t="shared" ref="T21" si="5">P21*R21</f>
        <v>16100</v>
      </c>
      <c r="U21" s="141" t="str">
        <f>IF(O21="","",MIN(O21,T21))</f>
        <v/>
      </c>
      <c r="V21" s="142"/>
      <c r="W21" s="42"/>
    </row>
    <row r="22" spans="6:23" ht="21" customHeight="1">
      <c r="F22" s="133" t="str">
        <f>$F$8</f>
        <v>令和　年</v>
      </c>
      <c r="G22" s="99"/>
      <c r="H22" s="128" t="s">
        <v>77</v>
      </c>
      <c r="I22" s="129"/>
      <c r="J22" s="129"/>
      <c r="K22" s="129"/>
      <c r="L22" s="128" t="s">
        <v>104</v>
      </c>
      <c r="M22" s="129"/>
      <c r="N22" s="129"/>
      <c r="O22" s="130" t="s">
        <v>77</v>
      </c>
      <c r="P22" s="131" t="s">
        <v>77</v>
      </c>
      <c r="Q22" s="129"/>
      <c r="R22" s="128" t="s">
        <v>104</v>
      </c>
      <c r="S22" s="129"/>
      <c r="T22" s="130" t="s">
        <v>77</v>
      </c>
      <c r="U22" s="132" t="s">
        <v>77</v>
      </c>
      <c r="V22" s="133"/>
      <c r="W22" s="42"/>
    </row>
    <row r="23" spans="6:23" ht="27" customHeight="1">
      <c r="F23" s="123" t="s">
        <v>106</v>
      </c>
      <c r="G23" s="134" t="s">
        <v>100</v>
      </c>
      <c r="H23" s="124"/>
      <c r="I23" s="135" t="s">
        <v>101</v>
      </c>
      <c r="J23" s="136" t="s">
        <v>102</v>
      </c>
      <c r="K23" s="137" t="s">
        <v>100</v>
      </c>
      <c r="L23" s="125"/>
      <c r="M23" s="135" t="s">
        <v>101</v>
      </c>
      <c r="N23" s="136" t="s">
        <v>103</v>
      </c>
      <c r="O23" s="138" t="str">
        <f>IF(H23="","",H23*L23)</f>
        <v/>
      </c>
      <c r="P23" s="139">
        <f>$P$9</f>
        <v>16100</v>
      </c>
      <c r="Q23" s="136" t="s">
        <v>102</v>
      </c>
      <c r="R23" s="140">
        <v>1</v>
      </c>
      <c r="S23" s="136" t="s">
        <v>103</v>
      </c>
      <c r="T23" s="138">
        <f t="shared" ref="T23" si="6">P23*R23</f>
        <v>16100</v>
      </c>
      <c r="U23" s="141" t="str">
        <f>IF(O23="","",MIN(O23,T23))</f>
        <v/>
      </c>
      <c r="V23" s="142"/>
      <c r="W23" s="42"/>
    </row>
    <row r="24" spans="6:23" ht="21" customHeight="1">
      <c r="F24" s="133" t="str">
        <f>$F$8</f>
        <v>令和　年</v>
      </c>
      <c r="G24" s="99"/>
      <c r="H24" s="128" t="s">
        <v>77</v>
      </c>
      <c r="I24" s="129"/>
      <c r="J24" s="129"/>
      <c r="K24" s="129"/>
      <c r="L24" s="128" t="s">
        <v>104</v>
      </c>
      <c r="M24" s="129"/>
      <c r="N24" s="129"/>
      <c r="O24" s="130" t="s">
        <v>77</v>
      </c>
      <c r="P24" s="131" t="s">
        <v>77</v>
      </c>
      <c r="Q24" s="129"/>
      <c r="R24" s="128" t="s">
        <v>104</v>
      </c>
      <c r="S24" s="129"/>
      <c r="T24" s="130" t="s">
        <v>77</v>
      </c>
      <c r="U24" s="132" t="s">
        <v>77</v>
      </c>
      <c r="V24" s="133"/>
      <c r="W24" s="42"/>
    </row>
    <row r="25" spans="6:23" ht="27" customHeight="1">
      <c r="F25" s="123" t="s">
        <v>106</v>
      </c>
      <c r="G25" s="134" t="s">
        <v>100</v>
      </c>
      <c r="H25" s="124"/>
      <c r="I25" s="135" t="s">
        <v>101</v>
      </c>
      <c r="J25" s="136" t="s">
        <v>102</v>
      </c>
      <c r="K25" s="137" t="s">
        <v>100</v>
      </c>
      <c r="L25" s="125"/>
      <c r="M25" s="135" t="s">
        <v>101</v>
      </c>
      <c r="N25" s="136" t="s">
        <v>103</v>
      </c>
      <c r="O25" s="138" t="str">
        <f>IF(H25="","",H25*L25)</f>
        <v/>
      </c>
      <c r="P25" s="139">
        <f>$P$9</f>
        <v>16100</v>
      </c>
      <c r="Q25" s="136" t="s">
        <v>102</v>
      </c>
      <c r="R25" s="140">
        <v>1</v>
      </c>
      <c r="S25" s="136" t="s">
        <v>103</v>
      </c>
      <c r="T25" s="138">
        <f t="shared" ref="T25" si="7">P25*R25</f>
        <v>16100</v>
      </c>
      <c r="U25" s="141" t="str">
        <f>IF(O25="","",MIN(O25,T25))</f>
        <v/>
      </c>
      <c r="V25" s="142"/>
      <c r="W25" s="42"/>
    </row>
    <row r="26" spans="6:23" ht="21" customHeight="1">
      <c r="F26" s="133" t="str">
        <f>$F$8</f>
        <v>令和　年</v>
      </c>
      <c r="G26" s="99"/>
      <c r="H26" s="128" t="s">
        <v>77</v>
      </c>
      <c r="I26" s="129"/>
      <c r="J26" s="129"/>
      <c r="K26" s="129"/>
      <c r="L26" s="128" t="s">
        <v>104</v>
      </c>
      <c r="M26" s="129"/>
      <c r="N26" s="129"/>
      <c r="O26" s="130" t="s">
        <v>77</v>
      </c>
      <c r="P26" s="131" t="s">
        <v>77</v>
      </c>
      <c r="Q26" s="129"/>
      <c r="R26" s="128" t="s">
        <v>104</v>
      </c>
      <c r="S26" s="129"/>
      <c r="T26" s="130" t="s">
        <v>77</v>
      </c>
      <c r="U26" s="132" t="s">
        <v>77</v>
      </c>
      <c r="V26" s="133"/>
      <c r="W26" s="42"/>
    </row>
    <row r="27" spans="6:23" ht="27" customHeight="1">
      <c r="F27" s="123" t="s">
        <v>106</v>
      </c>
      <c r="G27" s="134" t="s">
        <v>100</v>
      </c>
      <c r="H27" s="124"/>
      <c r="I27" s="135" t="s">
        <v>101</v>
      </c>
      <c r="J27" s="136" t="s">
        <v>102</v>
      </c>
      <c r="K27" s="137" t="s">
        <v>100</v>
      </c>
      <c r="L27" s="125"/>
      <c r="M27" s="135" t="s">
        <v>101</v>
      </c>
      <c r="N27" s="136" t="s">
        <v>103</v>
      </c>
      <c r="O27" s="138" t="str">
        <f>IF(H27="","",H27*L27)</f>
        <v/>
      </c>
      <c r="P27" s="139">
        <f>$P$9</f>
        <v>16100</v>
      </c>
      <c r="Q27" s="136" t="s">
        <v>102</v>
      </c>
      <c r="R27" s="140">
        <v>1</v>
      </c>
      <c r="S27" s="136" t="s">
        <v>103</v>
      </c>
      <c r="T27" s="138">
        <f t="shared" ref="T27" si="8">P27*R27</f>
        <v>16100</v>
      </c>
      <c r="U27" s="141" t="str">
        <f>IF(O27="","",MIN(O27,T27))</f>
        <v/>
      </c>
      <c r="V27" s="142"/>
      <c r="W27" s="42"/>
    </row>
    <row r="28" spans="6:23" ht="21" customHeight="1">
      <c r="F28" s="133" t="str">
        <f>$F$8</f>
        <v>令和　年</v>
      </c>
      <c r="G28" s="99"/>
      <c r="H28" s="128" t="s">
        <v>77</v>
      </c>
      <c r="I28" s="129"/>
      <c r="J28" s="129"/>
      <c r="K28" s="129"/>
      <c r="L28" s="128" t="s">
        <v>104</v>
      </c>
      <c r="M28" s="129"/>
      <c r="N28" s="129"/>
      <c r="O28" s="130" t="s">
        <v>77</v>
      </c>
      <c r="P28" s="131" t="s">
        <v>77</v>
      </c>
      <c r="Q28" s="129"/>
      <c r="R28" s="128" t="s">
        <v>104</v>
      </c>
      <c r="S28" s="129"/>
      <c r="T28" s="130" t="s">
        <v>77</v>
      </c>
      <c r="U28" s="132" t="s">
        <v>77</v>
      </c>
      <c r="V28" s="133"/>
      <c r="W28" s="42"/>
    </row>
    <row r="29" spans="6:23" ht="27" customHeight="1">
      <c r="F29" s="123" t="s">
        <v>106</v>
      </c>
      <c r="G29" s="134" t="s">
        <v>100</v>
      </c>
      <c r="H29" s="124"/>
      <c r="I29" s="135" t="s">
        <v>101</v>
      </c>
      <c r="J29" s="136" t="s">
        <v>102</v>
      </c>
      <c r="K29" s="137" t="s">
        <v>100</v>
      </c>
      <c r="L29" s="125"/>
      <c r="M29" s="135" t="s">
        <v>101</v>
      </c>
      <c r="N29" s="136" t="s">
        <v>103</v>
      </c>
      <c r="O29" s="138" t="str">
        <f>IF(H29="","",H29*L29)</f>
        <v/>
      </c>
      <c r="P29" s="139">
        <f>$P$9</f>
        <v>16100</v>
      </c>
      <c r="Q29" s="136" t="s">
        <v>102</v>
      </c>
      <c r="R29" s="140">
        <v>1</v>
      </c>
      <c r="S29" s="136" t="s">
        <v>103</v>
      </c>
      <c r="T29" s="138">
        <f t="shared" ref="T29" si="9">P29*R29</f>
        <v>16100</v>
      </c>
      <c r="U29" s="141" t="str">
        <f>IF(O29="","",MIN(O29,T29))</f>
        <v/>
      </c>
      <c r="V29" s="142"/>
      <c r="W29" s="42"/>
    </row>
    <row r="30" spans="6:23" ht="21" customHeight="1">
      <c r="F30" s="133" t="str">
        <f>$F$8</f>
        <v>令和　年</v>
      </c>
      <c r="G30" s="99"/>
      <c r="H30" s="128" t="s">
        <v>77</v>
      </c>
      <c r="I30" s="129"/>
      <c r="J30" s="129"/>
      <c r="K30" s="129"/>
      <c r="L30" s="128" t="s">
        <v>104</v>
      </c>
      <c r="M30" s="129"/>
      <c r="N30" s="129"/>
      <c r="O30" s="130" t="s">
        <v>77</v>
      </c>
      <c r="P30" s="131" t="s">
        <v>77</v>
      </c>
      <c r="Q30" s="129"/>
      <c r="R30" s="128" t="s">
        <v>104</v>
      </c>
      <c r="S30" s="129"/>
      <c r="T30" s="130" t="s">
        <v>77</v>
      </c>
      <c r="U30" s="132" t="s">
        <v>77</v>
      </c>
      <c r="V30" s="133"/>
      <c r="W30" s="42"/>
    </row>
    <row r="31" spans="6:23" ht="27" customHeight="1">
      <c r="F31" s="123" t="s">
        <v>106</v>
      </c>
      <c r="G31" s="134" t="s">
        <v>100</v>
      </c>
      <c r="H31" s="124"/>
      <c r="I31" s="135" t="s">
        <v>101</v>
      </c>
      <c r="J31" s="136" t="s">
        <v>102</v>
      </c>
      <c r="K31" s="137" t="s">
        <v>100</v>
      </c>
      <c r="L31" s="125"/>
      <c r="M31" s="135" t="s">
        <v>101</v>
      </c>
      <c r="N31" s="136" t="s">
        <v>103</v>
      </c>
      <c r="O31" s="138" t="str">
        <f>IF(H31="","",H31*L31)</f>
        <v/>
      </c>
      <c r="P31" s="139">
        <f>$P$9</f>
        <v>16100</v>
      </c>
      <c r="Q31" s="136" t="s">
        <v>102</v>
      </c>
      <c r="R31" s="140">
        <v>1</v>
      </c>
      <c r="S31" s="136" t="s">
        <v>103</v>
      </c>
      <c r="T31" s="138">
        <f t="shared" ref="T31" si="10">P31*R31</f>
        <v>16100</v>
      </c>
      <c r="U31" s="141" t="str">
        <f>IF(O31="","",MIN(O31,T31))</f>
        <v/>
      </c>
      <c r="V31" s="142"/>
      <c r="W31" s="42"/>
    </row>
    <row r="32" spans="6:23" ht="12" customHeight="1">
      <c r="F32" s="335" t="s">
        <v>107</v>
      </c>
      <c r="G32" s="350"/>
      <c r="H32" s="350"/>
      <c r="I32" s="350"/>
      <c r="J32" s="350"/>
      <c r="K32" s="350"/>
      <c r="L32" s="350"/>
      <c r="M32" s="350"/>
      <c r="N32" s="350"/>
      <c r="O32" s="350"/>
      <c r="P32" s="350"/>
      <c r="Q32" s="350"/>
      <c r="R32" s="350"/>
      <c r="S32" s="350"/>
      <c r="T32" s="350"/>
      <c r="U32" s="132" t="s">
        <v>77</v>
      </c>
      <c r="V32" s="133"/>
    </row>
    <row r="33" spans="6:22" ht="27" customHeight="1">
      <c r="F33" s="335"/>
      <c r="G33" s="350"/>
      <c r="H33" s="350"/>
      <c r="I33" s="350"/>
      <c r="J33" s="350"/>
      <c r="K33" s="350"/>
      <c r="L33" s="350"/>
      <c r="M33" s="350"/>
      <c r="N33" s="350"/>
      <c r="O33" s="350"/>
      <c r="P33" s="350"/>
      <c r="Q33" s="350"/>
      <c r="R33" s="350"/>
      <c r="S33" s="350"/>
      <c r="T33" s="350"/>
      <c r="U33" s="141" t="str">
        <f>IF(SUM(U8:U31)=0,"",SUM(U8:U31))</f>
        <v/>
      </c>
      <c r="V33" s="142"/>
    </row>
  </sheetData>
  <sheetProtection algorithmName="SHA-512" hashValue="NCsz1gG8ca7eWTuKf+KulwMn4chepIDPpaP+2VTxtCyuobbIqg35xebv9PXOKi9S9un0x8CSdfk2m5R5dZueVw==" saltValue="IOwLWczwUxXTgKaoV3f+VQ==" spinCount="100000" sheet="1" objects="1" scenarios="1" formatCells="0" formatRows="0" insertRows="0"/>
  <mergeCells count="3">
    <mergeCell ref="F32:F33"/>
    <mergeCell ref="G32:O33"/>
    <mergeCell ref="P32:T33"/>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ABEAC-12AA-4DD4-93B5-F04ED689DDC7}">
  <dimension ref="B1:T33"/>
  <sheetViews>
    <sheetView showGridLines="0" view="pageBreakPreview" topLeftCell="C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1.25" style="44" customWidth="1"/>
    <col min="7" max="7" width="17.5" style="44" customWidth="1"/>
    <col min="8" max="8" width="1.5" style="44" customWidth="1"/>
    <col min="9" max="9" width="4" style="44" customWidth="1"/>
    <col min="10" max="12" width="1.5" style="44" customWidth="1"/>
    <col min="13" max="13" width="4.5" style="44" customWidth="1"/>
    <col min="14" max="15" width="1.5" style="44" customWidth="1"/>
    <col min="16" max="16" width="6" style="44" customWidth="1"/>
    <col min="17" max="18" width="10.5" style="44" customWidth="1"/>
    <col min="19" max="19" width="5" style="44" customWidth="1"/>
    <col min="20" max="20" width="4.625" style="44" customWidth="1"/>
    <col min="21" max="16384" width="9" style="44"/>
  </cols>
  <sheetData>
    <row r="1" spans="2:20">
      <c r="F1" s="42" t="s">
        <v>113</v>
      </c>
      <c r="G1" s="42"/>
      <c r="S1" s="49"/>
    </row>
    <row r="2" spans="2:20" ht="7.5" customHeight="1"/>
    <row r="3" spans="2:20" ht="17.25">
      <c r="B3" s="100"/>
      <c r="F3" s="45" t="s">
        <v>94</v>
      </c>
      <c r="G3" s="45"/>
      <c r="H3" s="46"/>
      <c r="I3" s="46"/>
      <c r="J3" s="46"/>
      <c r="K3" s="46"/>
      <c r="L3" s="46"/>
      <c r="M3" s="46"/>
      <c r="N3" s="46"/>
      <c r="O3" s="46"/>
      <c r="P3" s="46"/>
      <c r="Q3" s="46"/>
      <c r="R3" s="46"/>
      <c r="S3" s="46"/>
    </row>
    <row r="4" spans="2:20">
      <c r="F4" s="126" t="s">
        <v>114</v>
      </c>
      <c r="G4" s="126"/>
      <c r="H4" s="126"/>
      <c r="I4" s="126"/>
      <c r="J4" s="126"/>
      <c r="K4" s="126"/>
      <c r="L4" s="126"/>
      <c r="M4" s="126"/>
      <c r="N4" s="126"/>
      <c r="O4" s="126"/>
      <c r="P4" s="126"/>
      <c r="Q4" s="126"/>
      <c r="R4" s="126"/>
      <c r="S4" s="126"/>
    </row>
    <row r="5" spans="2:20">
      <c r="B5" s="100"/>
    </row>
    <row r="6" spans="2:20">
      <c r="B6" s="100" t="s">
        <v>11</v>
      </c>
      <c r="F6" s="44" t="s">
        <v>129</v>
      </c>
    </row>
    <row r="7" spans="2:20" ht="51" customHeight="1">
      <c r="F7" s="96" t="s">
        <v>124</v>
      </c>
      <c r="G7" s="57" t="s">
        <v>125</v>
      </c>
      <c r="H7" s="127" t="s">
        <v>128</v>
      </c>
      <c r="I7" s="127"/>
      <c r="J7" s="127"/>
      <c r="K7" s="127"/>
      <c r="L7" s="127"/>
      <c r="M7" s="127"/>
      <c r="N7" s="127"/>
      <c r="O7" s="127"/>
      <c r="P7" s="127"/>
      <c r="Q7" s="147" t="s">
        <v>127</v>
      </c>
      <c r="R7" s="96" t="s">
        <v>99</v>
      </c>
      <c r="S7" s="96" t="s">
        <v>2</v>
      </c>
      <c r="T7" s="42"/>
    </row>
    <row r="8" spans="2:20" ht="15" customHeight="1">
      <c r="F8" s="122" t="s">
        <v>105</v>
      </c>
      <c r="G8" s="354"/>
      <c r="H8" s="99"/>
      <c r="I8" s="128" t="s">
        <v>77</v>
      </c>
      <c r="J8" s="129"/>
      <c r="K8" s="129"/>
      <c r="L8" s="129"/>
      <c r="M8" s="128" t="s">
        <v>126</v>
      </c>
      <c r="N8" s="129"/>
      <c r="O8" s="129"/>
      <c r="P8" s="130" t="s">
        <v>77</v>
      </c>
      <c r="Q8" s="359"/>
      <c r="R8" s="359"/>
      <c r="S8" s="356"/>
      <c r="T8" s="42"/>
    </row>
    <row r="9" spans="2:20" ht="21" customHeight="1">
      <c r="F9" s="123" t="s">
        <v>106</v>
      </c>
      <c r="G9" s="355"/>
      <c r="H9" s="134" t="s">
        <v>100</v>
      </c>
      <c r="I9" s="143"/>
      <c r="J9" s="135" t="s">
        <v>101</v>
      </c>
      <c r="K9" s="136" t="s">
        <v>102</v>
      </c>
      <c r="L9" s="137" t="s">
        <v>100</v>
      </c>
      <c r="M9" s="144"/>
      <c r="N9" s="135" t="s">
        <v>101</v>
      </c>
      <c r="O9" s="136" t="s">
        <v>103</v>
      </c>
      <c r="P9" s="150"/>
      <c r="Q9" s="360"/>
      <c r="R9" s="360"/>
      <c r="S9" s="357"/>
      <c r="T9" s="42"/>
    </row>
    <row r="10" spans="2:20" ht="15" customHeight="1">
      <c r="F10" s="148" t="str">
        <f>$F$8</f>
        <v>令和　年</v>
      </c>
      <c r="G10" s="354"/>
      <c r="H10" s="99"/>
      <c r="I10" s="128" t="s">
        <v>77</v>
      </c>
      <c r="J10" s="129"/>
      <c r="K10" s="129"/>
      <c r="L10" s="129"/>
      <c r="M10" s="128" t="s">
        <v>126</v>
      </c>
      <c r="N10" s="129"/>
      <c r="O10" s="129"/>
      <c r="P10" s="130" t="s">
        <v>77</v>
      </c>
      <c r="Q10" s="360"/>
      <c r="R10" s="360"/>
      <c r="S10" s="357"/>
      <c r="T10" s="42"/>
    </row>
    <row r="11" spans="2:20" ht="21" customHeight="1">
      <c r="F11" s="123" t="s">
        <v>106</v>
      </c>
      <c r="G11" s="355"/>
      <c r="H11" s="134" t="s">
        <v>100</v>
      </c>
      <c r="I11" s="143"/>
      <c r="J11" s="135" t="s">
        <v>101</v>
      </c>
      <c r="K11" s="136" t="s">
        <v>102</v>
      </c>
      <c r="L11" s="137" t="s">
        <v>100</v>
      </c>
      <c r="M11" s="144"/>
      <c r="N11" s="135" t="s">
        <v>101</v>
      </c>
      <c r="O11" s="136" t="s">
        <v>103</v>
      </c>
      <c r="P11" s="150" t="str">
        <f>IF(I11="","",I11*M11)</f>
        <v/>
      </c>
      <c r="Q11" s="360"/>
      <c r="R11" s="360"/>
      <c r="S11" s="357"/>
      <c r="T11" s="42"/>
    </row>
    <row r="12" spans="2:20" ht="15" customHeight="1">
      <c r="F12" s="148" t="str">
        <f>$F$8</f>
        <v>令和　年</v>
      </c>
      <c r="G12" s="354"/>
      <c r="H12" s="99"/>
      <c r="I12" s="128" t="s">
        <v>77</v>
      </c>
      <c r="J12" s="129"/>
      <c r="K12" s="129"/>
      <c r="L12" s="129"/>
      <c r="M12" s="128" t="s">
        <v>126</v>
      </c>
      <c r="N12" s="129"/>
      <c r="O12" s="129"/>
      <c r="P12" s="130" t="s">
        <v>77</v>
      </c>
      <c r="Q12" s="360"/>
      <c r="R12" s="360"/>
      <c r="S12" s="357"/>
      <c r="T12" s="42"/>
    </row>
    <row r="13" spans="2:20" ht="21" customHeight="1">
      <c r="F13" s="123" t="s">
        <v>106</v>
      </c>
      <c r="G13" s="355"/>
      <c r="H13" s="134" t="s">
        <v>100</v>
      </c>
      <c r="I13" s="143"/>
      <c r="J13" s="135" t="s">
        <v>101</v>
      </c>
      <c r="K13" s="136" t="s">
        <v>102</v>
      </c>
      <c r="L13" s="137" t="s">
        <v>100</v>
      </c>
      <c r="M13" s="144"/>
      <c r="N13" s="135" t="s">
        <v>101</v>
      </c>
      <c r="O13" s="136" t="s">
        <v>103</v>
      </c>
      <c r="P13" s="150" t="str">
        <f>IF(I13="","",I13*M13)</f>
        <v/>
      </c>
      <c r="Q13" s="360"/>
      <c r="R13" s="360"/>
      <c r="S13" s="357"/>
      <c r="T13" s="42"/>
    </row>
    <row r="14" spans="2:20" ht="15" customHeight="1">
      <c r="F14" s="148" t="str">
        <f>$F$8</f>
        <v>令和　年</v>
      </c>
      <c r="G14" s="354"/>
      <c r="H14" s="99"/>
      <c r="I14" s="128" t="s">
        <v>77</v>
      </c>
      <c r="J14" s="129"/>
      <c r="K14" s="129"/>
      <c r="L14" s="129"/>
      <c r="M14" s="128" t="s">
        <v>126</v>
      </c>
      <c r="N14" s="129"/>
      <c r="O14" s="129"/>
      <c r="P14" s="130" t="s">
        <v>77</v>
      </c>
      <c r="Q14" s="360"/>
      <c r="R14" s="360"/>
      <c r="S14" s="357"/>
      <c r="T14" s="42"/>
    </row>
    <row r="15" spans="2:20" ht="21" customHeight="1">
      <c r="F15" s="123" t="s">
        <v>106</v>
      </c>
      <c r="G15" s="355"/>
      <c r="H15" s="134" t="s">
        <v>100</v>
      </c>
      <c r="I15" s="143"/>
      <c r="J15" s="135" t="s">
        <v>101</v>
      </c>
      <c r="K15" s="136" t="s">
        <v>102</v>
      </c>
      <c r="L15" s="137" t="s">
        <v>100</v>
      </c>
      <c r="M15" s="144"/>
      <c r="N15" s="135" t="s">
        <v>101</v>
      </c>
      <c r="O15" s="136" t="s">
        <v>103</v>
      </c>
      <c r="P15" s="150" t="str">
        <f>IF(I15="","",I15*M15)</f>
        <v/>
      </c>
      <c r="Q15" s="360"/>
      <c r="R15" s="360"/>
      <c r="S15" s="357"/>
      <c r="T15" s="42"/>
    </row>
    <row r="16" spans="2:20" ht="15" customHeight="1">
      <c r="F16" s="148" t="str">
        <f>$F$8</f>
        <v>令和　年</v>
      </c>
      <c r="G16" s="354"/>
      <c r="H16" s="99"/>
      <c r="I16" s="128" t="s">
        <v>77</v>
      </c>
      <c r="J16" s="129"/>
      <c r="K16" s="129"/>
      <c r="L16" s="129"/>
      <c r="M16" s="128" t="s">
        <v>126</v>
      </c>
      <c r="N16" s="129"/>
      <c r="O16" s="129"/>
      <c r="P16" s="130" t="s">
        <v>77</v>
      </c>
      <c r="Q16" s="360"/>
      <c r="R16" s="360"/>
      <c r="S16" s="357"/>
      <c r="T16" s="42"/>
    </row>
    <row r="17" spans="6:20" ht="21" customHeight="1">
      <c r="F17" s="123" t="s">
        <v>106</v>
      </c>
      <c r="G17" s="355"/>
      <c r="H17" s="134" t="s">
        <v>100</v>
      </c>
      <c r="I17" s="143"/>
      <c r="J17" s="135" t="s">
        <v>101</v>
      </c>
      <c r="K17" s="136" t="s">
        <v>102</v>
      </c>
      <c r="L17" s="137" t="s">
        <v>100</v>
      </c>
      <c r="M17" s="144"/>
      <c r="N17" s="135" t="s">
        <v>101</v>
      </c>
      <c r="O17" s="136" t="s">
        <v>103</v>
      </c>
      <c r="P17" s="150" t="str">
        <f>IF(I17="","",I17*M17)</f>
        <v/>
      </c>
      <c r="Q17" s="360"/>
      <c r="R17" s="360"/>
      <c r="S17" s="357"/>
      <c r="T17" s="42"/>
    </row>
    <row r="18" spans="6:20" ht="15" customHeight="1">
      <c r="F18" s="148" t="str">
        <f>$F$8</f>
        <v>令和　年</v>
      </c>
      <c r="G18" s="354"/>
      <c r="H18" s="99"/>
      <c r="I18" s="128" t="s">
        <v>77</v>
      </c>
      <c r="J18" s="129"/>
      <c r="K18" s="129"/>
      <c r="L18" s="129"/>
      <c r="M18" s="128" t="s">
        <v>126</v>
      </c>
      <c r="N18" s="129"/>
      <c r="O18" s="129"/>
      <c r="P18" s="130" t="s">
        <v>77</v>
      </c>
      <c r="Q18" s="360"/>
      <c r="R18" s="360"/>
      <c r="S18" s="357"/>
      <c r="T18" s="42"/>
    </row>
    <row r="19" spans="6:20" ht="21" customHeight="1">
      <c r="F19" s="123" t="s">
        <v>106</v>
      </c>
      <c r="G19" s="355"/>
      <c r="H19" s="134" t="s">
        <v>100</v>
      </c>
      <c r="I19" s="143"/>
      <c r="J19" s="135" t="s">
        <v>101</v>
      </c>
      <c r="K19" s="136" t="s">
        <v>102</v>
      </c>
      <c r="L19" s="137" t="s">
        <v>100</v>
      </c>
      <c r="M19" s="144"/>
      <c r="N19" s="135" t="s">
        <v>101</v>
      </c>
      <c r="O19" s="136" t="s">
        <v>103</v>
      </c>
      <c r="P19" s="150" t="str">
        <f>IF(I19="","",I19*M19)</f>
        <v/>
      </c>
      <c r="Q19" s="360"/>
      <c r="R19" s="360"/>
      <c r="S19" s="357"/>
      <c r="T19" s="42"/>
    </row>
    <row r="20" spans="6:20" ht="15" customHeight="1">
      <c r="F20" s="148" t="str">
        <f>$F$8</f>
        <v>令和　年</v>
      </c>
      <c r="G20" s="354"/>
      <c r="H20" s="99"/>
      <c r="I20" s="128" t="s">
        <v>77</v>
      </c>
      <c r="J20" s="129"/>
      <c r="K20" s="129"/>
      <c r="L20" s="129"/>
      <c r="M20" s="128" t="s">
        <v>126</v>
      </c>
      <c r="N20" s="129"/>
      <c r="O20" s="129"/>
      <c r="P20" s="130" t="s">
        <v>77</v>
      </c>
      <c r="Q20" s="360"/>
      <c r="R20" s="360"/>
      <c r="S20" s="357"/>
      <c r="T20" s="42"/>
    </row>
    <row r="21" spans="6:20" ht="21" customHeight="1">
      <c r="F21" s="123" t="s">
        <v>106</v>
      </c>
      <c r="G21" s="355"/>
      <c r="H21" s="134" t="s">
        <v>100</v>
      </c>
      <c r="I21" s="143"/>
      <c r="J21" s="135" t="s">
        <v>101</v>
      </c>
      <c r="K21" s="136" t="s">
        <v>102</v>
      </c>
      <c r="L21" s="137" t="s">
        <v>100</v>
      </c>
      <c r="M21" s="144"/>
      <c r="N21" s="135" t="s">
        <v>101</v>
      </c>
      <c r="O21" s="136" t="s">
        <v>103</v>
      </c>
      <c r="P21" s="150" t="str">
        <f>IF(I21="","",I21*M21)</f>
        <v/>
      </c>
      <c r="Q21" s="360"/>
      <c r="R21" s="360"/>
      <c r="S21" s="357"/>
      <c r="T21" s="42"/>
    </row>
    <row r="22" spans="6:20" ht="15" customHeight="1">
      <c r="F22" s="148" t="str">
        <f>$F$8</f>
        <v>令和　年</v>
      </c>
      <c r="G22" s="354"/>
      <c r="H22" s="99"/>
      <c r="I22" s="128" t="s">
        <v>77</v>
      </c>
      <c r="J22" s="129"/>
      <c r="K22" s="129"/>
      <c r="L22" s="129"/>
      <c r="M22" s="128" t="s">
        <v>126</v>
      </c>
      <c r="N22" s="129"/>
      <c r="O22" s="129"/>
      <c r="P22" s="130" t="s">
        <v>77</v>
      </c>
      <c r="Q22" s="360"/>
      <c r="R22" s="360"/>
      <c r="S22" s="357"/>
      <c r="T22" s="42"/>
    </row>
    <row r="23" spans="6:20" ht="21" customHeight="1">
      <c r="F23" s="123" t="s">
        <v>106</v>
      </c>
      <c r="G23" s="355"/>
      <c r="H23" s="134" t="s">
        <v>100</v>
      </c>
      <c r="I23" s="143"/>
      <c r="J23" s="135" t="s">
        <v>101</v>
      </c>
      <c r="K23" s="136" t="s">
        <v>102</v>
      </c>
      <c r="L23" s="137" t="s">
        <v>100</v>
      </c>
      <c r="M23" s="144"/>
      <c r="N23" s="135" t="s">
        <v>101</v>
      </c>
      <c r="O23" s="136" t="s">
        <v>103</v>
      </c>
      <c r="P23" s="150" t="str">
        <f>IF(I23="","",I23*M23)</f>
        <v/>
      </c>
      <c r="Q23" s="360"/>
      <c r="R23" s="360"/>
      <c r="S23" s="357"/>
      <c r="T23" s="42"/>
    </row>
    <row r="24" spans="6:20" ht="15" customHeight="1">
      <c r="F24" s="148" t="str">
        <f>$F$8</f>
        <v>令和　年</v>
      </c>
      <c r="G24" s="354"/>
      <c r="H24" s="99"/>
      <c r="I24" s="128" t="s">
        <v>77</v>
      </c>
      <c r="J24" s="129"/>
      <c r="K24" s="129"/>
      <c r="L24" s="129"/>
      <c r="M24" s="128" t="s">
        <v>126</v>
      </c>
      <c r="N24" s="129"/>
      <c r="O24" s="129"/>
      <c r="P24" s="130" t="s">
        <v>77</v>
      </c>
      <c r="Q24" s="360"/>
      <c r="R24" s="360"/>
      <c r="S24" s="357"/>
      <c r="T24" s="42"/>
    </row>
    <row r="25" spans="6:20" ht="21" customHeight="1">
      <c r="F25" s="123" t="s">
        <v>106</v>
      </c>
      <c r="G25" s="355"/>
      <c r="H25" s="134" t="s">
        <v>100</v>
      </c>
      <c r="I25" s="143"/>
      <c r="J25" s="135" t="s">
        <v>101</v>
      </c>
      <c r="K25" s="136" t="s">
        <v>102</v>
      </c>
      <c r="L25" s="137" t="s">
        <v>100</v>
      </c>
      <c r="M25" s="144"/>
      <c r="N25" s="135" t="s">
        <v>101</v>
      </c>
      <c r="O25" s="136" t="s">
        <v>103</v>
      </c>
      <c r="P25" s="150" t="str">
        <f>IF(I25="","",I25*M25)</f>
        <v/>
      </c>
      <c r="Q25" s="360"/>
      <c r="R25" s="360"/>
      <c r="S25" s="357"/>
      <c r="T25" s="42"/>
    </row>
    <row r="26" spans="6:20" ht="15" customHeight="1">
      <c r="F26" s="148" t="str">
        <f>$F$8</f>
        <v>令和　年</v>
      </c>
      <c r="G26" s="354"/>
      <c r="H26" s="99"/>
      <c r="I26" s="128" t="s">
        <v>77</v>
      </c>
      <c r="J26" s="129"/>
      <c r="K26" s="129"/>
      <c r="L26" s="129"/>
      <c r="M26" s="128" t="s">
        <v>126</v>
      </c>
      <c r="N26" s="129"/>
      <c r="O26" s="129"/>
      <c r="P26" s="130" t="s">
        <v>77</v>
      </c>
      <c r="Q26" s="360"/>
      <c r="R26" s="360"/>
      <c r="S26" s="357"/>
      <c r="T26" s="42"/>
    </row>
    <row r="27" spans="6:20" ht="21" customHeight="1">
      <c r="F27" s="123" t="s">
        <v>106</v>
      </c>
      <c r="G27" s="355"/>
      <c r="H27" s="134" t="s">
        <v>100</v>
      </c>
      <c r="I27" s="143"/>
      <c r="J27" s="135" t="s">
        <v>101</v>
      </c>
      <c r="K27" s="136" t="s">
        <v>102</v>
      </c>
      <c r="L27" s="137" t="s">
        <v>100</v>
      </c>
      <c r="M27" s="144"/>
      <c r="N27" s="135" t="s">
        <v>101</v>
      </c>
      <c r="O27" s="136" t="s">
        <v>103</v>
      </c>
      <c r="P27" s="150" t="str">
        <f>IF(I27="","",I27*M27)</f>
        <v/>
      </c>
      <c r="Q27" s="360"/>
      <c r="R27" s="360"/>
      <c r="S27" s="357"/>
      <c r="T27" s="42"/>
    </row>
    <row r="28" spans="6:20" ht="15" customHeight="1">
      <c r="F28" s="148" t="str">
        <f>$F$8</f>
        <v>令和　年</v>
      </c>
      <c r="G28" s="354"/>
      <c r="H28" s="99"/>
      <c r="I28" s="128" t="s">
        <v>77</v>
      </c>
      <c r="J28" s="129"/>
      <c r="K28" s="129"/>
      <c r="L28" s="129"/>
      <c r="M28" s="128" t="s">
        <v>126</v>
      </c>
      <c r="N28" s="129"/>
      <c r="O28" s="129"/>
      <c r="P28" s="130" t="s">
        <v>77</v>
      </c>
      <c r="Q28" s="360"/>
      <c r="R28" s="360"/>
      <c r="S28" s="357"/>
      <c r="T28" s="42"/>
    </row>
    <row r="29" spans="6:20" ht="21" customHeight="1">
      <c r="F29" s="123" t="s">
        <v>106</v>
      </c>
      <c r="G29" s="355"/>
      <c r="H29" s="134" t="s">
        <v>100</v>
      </c>
      <c r="I29" s="143"/>
      <c r="J29" s="135" t="s">
        <v>101</v>
      </c>
      <c r="K29" s="136" t="s">
        <v>102</v>
      </c>
      <c r="L29" s="137" t="s">
        <v>100</v>
      </c>
      <c r="M29" s="144"/>
      <c r="N29" s="135" t="s">
        <v>101</v>
      </c>
      <c r="O29" s="136" t="s">
        <v>103</v>
      </c>
      <c r="P29" s="150" t="str">
        <f>IF(I29="","",I29*M29)</f>
        <v/>
      </c>
      <c r="Q29" s="360"/>
      <c r="R29" s="360"/>
      <c r="S29" s="357"/>
      <c r="T29" s="42"/>
    </row>
    <row r="30" spans="6:20" ht="15" customHeight="1">
      <c r="F30" s="148" t="str">
        <f>$F$8</f>
        <v>令和　年</v>
      </c>
      <c r="G30" s="354"/>
      <c r="H30" s="99"/>
      <c r="I30" s="128" t="s">
        <v>77</v>
      </c>
      <c r="J30" s="129"/>
      <c r="K30" s="129"/>
      <c r="L30" s="129"/>
      <c r="M30" s="128" t="s">
        <v>126</v>
      </c>
      <c r="N30" s="129"/>
      <c r="O30" s="129"/>
      <c r="P30" s="130" t="s">
        <v>77</v>
      </c>
      <c r="Q30" s="360"/>
      <c r="R30" s="360"/>
      <c r="S30" s="357"/>
      <c r="T30" s="42"/>
    </row>
    <row r="31" spans="6:20" ht="21" customHeight="1">
      <c r="F31" s="123" t="s">
        <v>106</v>
      </c>
      <c r="G31" s="355"/>
      <c r="H31" s="134" t="s">
        <v>100</v>
      </c>
      <c r="I31" s="143"/>
      <c r="J31" s="135" t="s">
        <v>101</v>
      </c>
      <c r="K31" s="136" t="s">
        <v>102</v>
      </c>
      <c r="L31" s="137" t="s">
        <v>100</v>
      </c>
      <c r="M31" s="144"/>
      <c r="N31" s="135" t="s">
        <v>101</v>
      </c>
      <c r="O31" s="136" t="s">
        <v>103</v>
      </c>
      <c r="P31" s="150"/>
      <c r="Q31" s="361"/>
      <c r="R31" s="361"/>
      <c r="S31" s="358"/>
      <c r="T31" s="42"/>
    </row>
    <row r="32" spans="6:20" ht="12" customHeight="1">
      <c r="F32" s="335" t="s">
        <v>107</v>
      </c>
      <c r="G32" s="103"/>
      <c r="H32" s="99"/>
      <c r="I32" s="128"/>
      <c r="J32" s="129"/>
      <c r="K32" s="129"/>
      <c r="L32" s="129"/>
      <c r="M32" s="128"/>
      <c r="N32" s="129"/>
      <c r="O32" s="129"/>
      <c r="P32" s="130" t="s">
        <v>77</v>
      </c>
      <c r="Q32" s="132" t="s">
        <v>77</v>
      </c>
      <c r="R32" s="132" t="s">
        <v>77</v>
      </c>
      <c r="S32" s="133"/>
    </row>
    <row r="33" spans="6:19" ht="21" customHeight="1">
      <c r="F33" s="335"/>
      <c r="G33" s="104"/>
      <c r="H33" s="351" t="str">
        <f>IF(SUM(P8:P31)=0,"",SUM(P8:P31))</f>
        <v/>
      </c>
      <c r="I33" s="352"/>
      <c r="J33" s="352"/>
      <c r="K33" s="352"/>
      <c r="L33" s="352"/>
      <c r="M33" s="352"/>
      <c r="N33" s="352"/>
      <c r="O33" s="352"/>
      <c r="P33" s="353"/>
      <c r="Q33" s="146"/>
      <c r="R33" s="149" t="str">
        <f>IF(H33="","",MIN(H33,Q33))</f>
        <v/>
      </c>
      <c r="S33" s="142"/>
    </row>
  </sheetData>
  <sheetProtection algorithmName="SHA-512" hashValue="wj0A4XpT04HHm5IiNIVZrF5gXLqc65EZnlWMgQK6nv8dd/91KUmLS0yEXPy8MxQ6lYy67lbD3KXjYvLKRlP4Ug==" saltValue="/iz7uzbSBvTfXXK/KZU9uA==" spinCount="100000" sheet="1" objects="1" scenarios="1" formatCells="0" formatRows="0" insertRows="0"/>
  <mergeCells count="17">
    <mergeCell ref="Q8:Q31"/>
    <mergeCell ref="F32:F33"/>
    <mergeCell ref="H33:P33"/>
    <mergeCell ref="G30:G31"/>
    <mergeCell ref="G28:G29"/>
    <mergeCell ref="S8:S31"/>
    <mergeCell ref="R8:R31"/>
    <mergeCell ref="G26:G27"/>
    <mergeCell ref="G24:G25"/>
    <mergeCell ref="G22:G23"/>
    <mergeCell ref="G20:G21"/>
    <mergeCell ref="G18:G19"/>
    <mergeCell ref="G16:G17"/>
    <mergeCell ref="G14:G15"/>
    <mergeCell ref="G12:G13"/>
    <mergeCell ref="G10:G11"/>
    <mergeCell ref="G8:G9"/>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870E7-0312-433E-AB2C-2C61078E605C}">
  <dimension ref="B1:K33"/>
  <sheetViews>
    <sheetView showGridLines="0" view="pageBreakPreview"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1.25" style="44" customWidth="1"/>
    <col min="7" max="9" width="20" style="44" customWidth="1"/>
    <col min="10" max="10" width="7" style="44" customWidth="1"/>
    <col min="11" max="11" width="4.625" style="44" customWidth="1"/>
    <col min="12" max="16384" width="9" style="44"/>
  </cols>
  <sheetData>
    <row r="1" spans="2:11">
      <c r="F1" s="42" t="s">
        <v>113</v>
      </c>
      <c r="J1" s="49"/>
    </row>
    <row r="2" spans="2:11" ht="7.5" customHeight="1"/>
    <row r="3" spans="2:11" ht="17.25">
      <c r="B3" s="100"/>
      <c r="F3" s="45" t="s">
        <v>94</v>
      </c>
      <c r="G3" s="46"/>
      <c r="H3" s="46"/>
      <c r="I3" s="46"/>
      <c r="J3" s="46"/>
    </row>
    <row r="4" spans="2:11">
      <c r="F4" s="126" t="s">
        <v>114</v>
      </c>
      <c r="G4" s="126"/>
      <c r="H4" s="126"/>
      <c r="I4" s="126"/>
      <c r="J4" s="126"/>
    </row>
    <row r="5" spans="2:11">
      <c r="B5" s="100"/>
    </row>
    <row r="6" spans="2:11">
      <c r="B6" s="100" t="s">
        <v>11</v>
      </c>
      <c r="F6" s="44" t="s">
        <v>130</v>
      </c>
    </row>
    <row r="7" spans="2:11" ht="18" customHeight="1">
      <c r="F7" s="96" t="s">
        <v>75</v>
      </c>
      <c r="G7" s="127" t="s">
        <v>131</v>
      </c>
      <c r="H7" s="127" t="s">
        <v>98</v>
      </c>
      <c r="I7" s="96" t="s">
        <v>99</v>
      </c>
      <c r="J7" s="96" t="s">
        <v>2</v>
      </c>
      <c r="K7" s="42"/>
    </row>
    <row r="8" spans="2:11" ht="21" customHeight="1">
      <c r="F8" s="122" t="s">
        <v>105</v>
      </c>
      <c r="G8" s="131" t="s">
        <v>77</v>
      </c>
      <c r="H8" s="131" t="s">
        <v>77</v>
      </c>
      <c r="I8" s="132" t="s">
        <v>77</v>
      </c>
      <c r="J8" s="133"/>
      <c r="K8" s="42"/>
    </row>
    <row r="9" spans="2:11" ht="27" customHeight="1">
      <c r="F9" s="123" t="s">
        <v>106</v>
      </c>
      <c r="G9" s="151"/>
      <c r="H9" s="152">
        <v>12500</v>
      </c>
      <c r="I9" s="141" t="str">
        <f>IF(G9="","",MIN(G9,H9))</f>
        <v/>
      </c>
      <c r="J9" s="142"/>
      <c r="K9" s="42"/>
    </row>
    <row r="10" spans="2:11" ht="21" customHeight="1">
      <c r="F10" s="133" t="str">
        <f>$F$8</f>
        <v>令和　年</v>
      </c>
      <c r="G10" s="131" t="s">
        <v>77</v>
      </c>
      <c r="H10" s="131" t="s">
        <v>77</v>
      </c>
      <c r="I10" s="132" t="s">
        <v>77</v>
      </c>
      <c r="J10" s="133"/>
      <c r="K10" s="42"/>
    </row>
    <row r="11" spans="2:11" ht="27" customHeight="1">
      <c r="F11" s="123" t="s">
        <v>106</v>
      </c>
      <c r="G11" s="151"/>
      <c r="H11" s="152">
        <f>$H$9</f>
        <v>12500</v>
      </c>
      <c r="I11" s="141" t="str">
        <f>IF(G11="","",MIN(G11,H11))</f>
        <v/>
      </c>
      <c r="J11" s="142"/>
      <c r="K11" s="42"/>
    </row>
    <row r="12" spans="2:11" ht="21" customHeight="1">
      <c r="F12" s="133" t="str">
        <f>$F$8</f>
        <v>令和　年</v>
      </c>
      <c r="G12" s="131" t="s">
        <v>77</v>
      </c>
      <c r="H12" s="131" t="s">
        <v>77</v>
      </c>
      <c r="I12" s="132" t="s">
        <v>77</v>
      </c>
      <c r="J12" s="133"/>
      <c r="K12" s="42"/>
    </row>
    <row r="13" spans="2:11" ht="27" customHeight="1">
      <c r="F13" s="123" t="s">
        <v>106</v>
      </c>
      <c r="G13" s="151"/>
      <c r="H13" s="152">
        <f>$H$9</f>
        <v>12500</v>
      </c>
      <c r="I13" s="141" t="str">
        <f>IF(G13="","",MIN(G13,H13))</f>
        <v/>
      </c>
      <c r="J13" s="142"/>
      <c r="K13" s="42"/>
    </row>
    <row r="14" spans="2:11" ht="21" customHeight="1">
      <c r="F14" s="133" t="str">
        <f>$F$8</f>
        <v>令和　年</v>
      </c>
      <c r="G14" s="131" t="s">
        <v>77</v>
      </c>
      <c r="H14" s="131" t="s">
        <v>77</v>
      </c>
      <c r="I14" s="132" t="s">
        <v>77</v>
      </c>
      <c r="J14" s="133"/>
      <c r="K14" s="42"/>
    </row>
    <row r="15" spans="2:11" ht="27" customHeight="1">
      <c r="F15" s="123" t="s">
        <v>106</v>
      </c>
      <c r="G15" s="151"/>
      <c r="H15" s="152">
        <f>$H$9</f>
        <v>12500</v>
      </c>
      <c r="I15" s="141" t="str">
        <f t="shared" ref="I15" si="0">IF(G15="","",MIN(G15,H15))</f>
        <v/>
      </c>
      <c r="J15" s="142"/>
      <c r="K15" s="42"/>
    </row>
    <row r="16" spans="2:11" ht="21" customHeight="1">
      <c r="F16" s="133" t="str">
        <f>$F$8</f>
        <v>令和　年</v>
      </c>
      <c r="G16" s="131" t="s">
        <v>77</v>
      </c>
      <c r="H16" s="131" t="s">
        <v>77</v>
      </c>
      <c r="I16" s="132" t="s">
        <v>77</v>
      </c>
      <c r="J16" s="133"/>
      <c r="K16" s="42"/>
    </row>
    <row r="17" spans="6:11" ht="27" customHeight="1">
      <c r="F17" s="123" t="s">
        <v>106</v>
      </c>
      <c r="G17" s="151"/>
      <c r="H17" s="152">
        <f>$H$9</f>
        <v>12500</v>
      </c>
      <c r="I17" s="141" t="str">
        <f t="shared" ref="I17" si="1">IF(G17="","",MIN(G17,H17))</f>
        <v/>
      </c>
      <c r="J17" s="142"/>
      <c r="K17" s="42"/>
    </row>
    <row r="18" spans="6:11" ht="21" customHeight="1">
      <c r="F18" s="133" t="str">
        <f>$F$8</f>
        <v>令和　年</v>
      </c>
      <c r="G18" s="131" t="s">
        <v>77</v>
      </c>
      <c r="H18" s="131" t="s">
        <v>77</v>
      </c>
      <c r="I18" s="132" t="s">
        <v>77</v>
      </c>
      <c r="J18" s="133"/>
      <c r="K18" s="42"/>
    </row>
    <row r="19" spans="6:11" ht="27" customHeight="1">
      <c r="F19" s="123" t="s">
        <v>106</v>
      </c>
      <c r="G19" s="151"/>
      <c r="H19" s="152">
        <f>$H$9</f>
        <v>12500</v>
      </c>
      <c r="I19" s="141" t="str">
        <f t="shared" ref="I19" si="2">IF(G19="","",MIN(G19,H19))</f>
        <v/>
      </c>
      <c r="J19" s="142"/>
      <c r="K19" s="42"/>
    </row>
    <row r="20" spans="6:11" ht="21" customHeight="1">
      <c r="F20" s="133" t="str">
        <f>$F$8</f>
        <v>令和　年</v>
      </c>
      <c r="G20" s="131" t="s">
        <v>77</v>
      </c>
      <c r="H20" s="131" t="s">
        <v>77</v>
      </c>
      <c r="I20" s="132" t="s">
        <v>77</v>
      </c>
      <c r="J20" s="133"/>
      <c r="K20" s="42"/>
    </row>
    <row r="21" spans="6:11" ht="27" customHeight="1">
      <c r="F21" s="123" t="s">
        <v>106</v>
      </c>
      <c r="G21" s="151"/>
      <c r="H21" s="152">
        <f>$H$9</f>
        <v>12500</v>
      </c>
      <c r="I21" s="141" t="str">
        <f t="shared" ref="I21" si="3">IF(G21="","",MIN(G21,H21))</f>
        <v/>
      </c>
      <c r="J21" s="142"/>
      <c r="K21" s="42"/>
    </row>
    <row r="22" spans="6:11" ht="21" customHeight="1">
      <c r="F22" s="133" t="str">
        <f>$F$8</f>
        <v>令和　年</v>
      </c>
      <c r="G22" s="131" t="s">
        <v>77</v>
      </c>
      <c r="H22" s="131" t="s">
        <v>77</v>
      </c>
      <c r="I22" s="132" t="s">
        <v>77</v>
      </c>
      <c r="J22" s="133"/>
      <c r="K22" s="42"/>
    </row>
    <row r="23" spans="6:11" ht="27" customHeight="1">
      <c r="F23" s="123" t="s">
        <v>106</v>
      </c>
      <c r="G23" s="151"/>
      <c r="H23" s="152">
        <f>$H$9</f>
        <v>12500</v>
      </c>
      <c r="I23" s="141" t="str">
        <f t="shared" ref="I23" si="4">IF(G23="","",MIN(G23,H23))</f>
        <v/>
      </c>
      <c r="J23" s="142"/>
      <c r="K23" s="42"/>
    </row>
    <row r="24" spans="6:11" ht="21" customHeight="1">
      <c r="F24" s="133" t="str">
        <f>$F$8</f>
        <v>令和　年</v>
      </c>
      <c r="G24" s="131" t="s">
        <v>77</v>
      </c>
      <c r="H24" s="131" t="s">
        <v>77</v>
      </c>
      <c r="I24" s="132" t="s">
        <v>77</v>
      </c>
      <c r="J24" s="133"/>
      <c r="K24" s="42"/>
    </row>
    <row r="25" spans="6:11" ht="27" customHeight="1">
      <c r="F25" s="123" t="s">
        <v>106</v>
      </c>
      <c r="G25" s="151"/>
      <c r="H25" s="152">
        <f>$H$9</f>
        <v>12500</v>
      </c>
      <c r="I25" s="141" t="str">
        <f t="shared" ref="I25" si="5">IF(G25="","",MIN(G25,H25))</f>
        <v/>
      </c>
      <c r="J25" s="142"/>
      <c r="K25" s="42"/>
    </row>
    <row r="26" spans="6:11" ht="21" customHeight="1">
      <c r="F26" s="133" t="str">
        <f>$F$8</f>
        <v>令和　年</v>
      </c>
      <c r="G26" s="131" t="s">
        <v>77</v>
      </c>
      <c r="H26" s="131" t="s">
        <v>77</v>
      </c>
      <c r="I26" s="132" t="s">
        <v>77</v>
      </c>
      <c r="J26" s="133"/>
      <c r="K26" s="42"/>
    </row>
    <row r="27" spans="6:11" ht="27" customHeight="1">
      <c r="F27" s="123" t="s">
        <v>106</v>
      </c>
      <c r="G27" s="151"/>
      <c r="H27" s="152">
        <f>$H$9</f>
        <v>12500</v>
      </c>
      <c r="I27" s="141" t="str">
        <f t="shared" ref="I27" si="6">IF(G27="","",MIN(G27,H27))</f>
        <v/>
      </c>
      <c r="J27" s="142"/>
      <c r="K27" s="42"/>
    </row>
    <row r="28" spans="6:11" ht="21" customHeight="1">
      <c r="F28" s="133" t="str">
        <f>$F$8</f>
        <v>令和　年</v>
      </c>
      <c r="G28" s="131" t="s">
        <v>77</v>
      </c>
      <c r="H28" s="131" t="s">
        <v>77</v>
      </c>
      <c r="I28" s="132" t="s">
        <v>77</v>
      </c>
      <c r="J28" s="133"/>
      <c r="K28" s="42"/>
    </row>
    <row r="29" spans="6:11" ht="27" customHeight="1">
      <c r="F29" s="123" t="s">
        <v>106</v>
      </c>
      <c r="G29" s="151"/>
      <c r="H29" s="152">
        <f>$H$9</f>
        <v>12500</v>
      </c>
      <c r="I29" s="141" t="str">
        <f t="shared" ref="I29" si="7">IF(G29="","",MIN(G29,H29))</f>
        <v/>
      </c>
      <c r="J29" s="142"/>
      <c r="K29" s="42"/>
    </row>
    <row r="30" spans="6:11" ht="21" customHeight="1">
      <c r="F30" s="133" t="str">
        <f>$F$8</f>
        <v>令和　年</v>
      </c>
      <c r="G30" s="131" t="s">
        <v>77</v>
      </c>
      <c r="H30" s="131" t="s">
        <v>77</v>
      </c>
      <c r="I30" s="132" t="s">
        <v>77</v>
      </c>
      <c r="J30" s="133"/>
      <c r="K30" s="42"/>
    </row>
    <row r="31" spans="6:11" ht="27" customHeight="1">
      <c r="F31" s="123" t="s">
        <v>106</v>
      </c>
      <c r="G31" s="151"/>
      <c r="H31" s="152">
        <f>$H$9</f>
        <v>12500</v>
      </c>
      <c r="I31" s="141" t="str">
        <f t="shared" ref="I31" si="8">IF(G31="","",MIN(G31,H31))</f>
        <v/>
      </c>
      <c r="J31" s="142"/>
      <c r="K31" s="42"/>
    </row>
    <row r="32" spans="6:11" ht="12" customHeight="1">
      <c r="F32" s="335" t="s">
        <v>107</v>
      </c>
      <c r="G32" s="350"/>
      <c r="H32" s="350"/>
      <c r="I32" s="132" t="s">
        <v>77</v>
      </c>
      <c r="J32" s="133"/>
    </row>
    <row r="33" spans="6:10" ht="27" customHeight="1">
      <c r="F33" s="335"/>
      <c r="G33" s="350"/>
      <c r="H33" s="350"/>
      <c r="I33" s="141" t="str">
        <f>IF(SUM(I8:I31)=0,"",SUM(I8:I31))</f>
        <v/>
      </c>
      <c r="J33" s="142"/>
    </row>
  </sheetData>
  <sheetProtection algorithmName="SHA-512" hashValue="4u2+ZcczWSFQKdtgW8Ha7OVszsGVi5irnJklULJx38EN4kTrNxKbAiwMl7GSFqOErVdqu9LyvmKtX+M03DYRtw==" saltValue="3Q906fIZLbtBJpj8pAiwtw==" spinCount="100000" sheet="1" objects="1" scenarios="1" formatCells="0" formatRows="0" insertRows="0"/>
  <mergeCells count="3">
    <mergeCell ref="F32:F33"/>
    <mergeCell ref="G32:G33"/>
    <mergeCell ref="H32:H33"/>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A3424-537B-4FF4-B3A8-BA3533E67886}">
  <dimension ref="B1:K26"/>
  <sheetViews>
    <sheetView showGridLines="0" view="pageBreakPreview" topLeftCell="C17"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4.5" style="44" customWidth="1"/>
    <col min="7" max="7" width="11.5" style="44" customWidth="1"/>
    <col min="8" max="8" width="25" style="44" customWidth="1"/>
    <col min="9" max="10" width="15" style="44" customWidth="1"/>
    <col min="11" max="11" width="7.5" style="44" customWidth="1"/>
    <col min="12" max="16384" width="9" style="44"/>
  </cols>
  <sheetData>
    <row r="1" spans="2:11" s="42" customFormat="1" ht="12">
      <c r="K1" s="43" t="str" cm="1">
        <f t="array" aca="1" ref="K1" ca="1">"選挙公営-"&amp;MID(CELL("filename",A1),FIND("]",CELL("filename",A1))+1,31)</f>
        <v>選挙公営-7</v>
      </c>
    </row>
    <row r="2" spans="2:11" ht="7.5" customHeight="1"/>
    <row r="3" spans="2:11" ht="17.25">
      <c r="F3" s="45" t="s">
        <v>133</v>
      </c>
      <c r="G3" s="46"/>
      <c r="H3" s="46"/>
      <c r="I3" s="46"/>
      <c r="J3" s="46"/>
      <c r="K3" s="46"/>
    </row>
    <row r="6" spans="2:11">
      <c r="B6" s="100" t="s">
        <v>11</v>
      </c>
      <c r="F6" s="44" t="s">
        <v>134</v>
      </c>
    </row>
    <row r="7" spans="2:11">
      <c r="B7" s="100"/>
    </row>
    <row r="8" spans="2:11">
      <c r="B8" s="100" t="s">
        <v>32</v>
      </c>
    </row>
    <row r="9" spans="2:11">
      <c r="B9" s="100"/>
      <c r="F9" s="293" t="s">
        <v>7</v>
      </c>
      <c r="G9" s="293"/>
      <c r="H9" s="293"/>
    </row>
    <row r="12" spans="2:11">
      <c r="F12" s="48" t="str">
        <f>"徳島県選挙管理委員会委員長　"&amp;入力シート!C7&amp;"　殿"</f>
        <v>徳島県選挙管理委員会委員長　岩丸　正史　殿</v>
      </c>
    </row>
    <row r="13" spans="2:11">
      <c r="F13" s="48"/>
    </row>
    <row r="15" spans="2:11">
      <c r="K15" s="101" t="str">
        <f>TEXT(入力シート!C4,"ggge年m月d日")&amp;"執行"&amp;入力シート!C3&amp;"（"&amp;入力シート!C15&amp;"）"</f>
        <v>令和8年　月　日執行衆議院小選挙区選出議員選挙（徳島県第　　区）</v>
      </c>
    </row>
    <row r="16" spans="2:11" ht="6" customHeight="1"/>
    <row r="17" spans="6:11">
      <c r="H17" s="101" t="s">
        <v>6</v>
      </c>
      <c r="I17" s="294" t="str">
        <f>IF(入力シート!C14="","",入力シート!C14)</f>
        <v/>
      </c>
      <c r="J17" s="294"/>
      <c r="K17" s="294"/>
    </row>
    <row r="20" spans="6:11">
      <c r="F20" s="46" t="s">
        <v>4</v>
      </c>
      <c r="G20" s="46"/>
      <c r="H20" s="46"/>
      <c r="I20" s="46"/>
      <c r="J20" s="46"/>
      <c r="K20" s="46"/>
    </row>
    <row r="21" spans="6:11" ht="6" customHeight="1"/>
    <row r="22" spans="6:11" ht="19.5" customHeight="1">
      <c r="F22" s="299" t="s">
        <v>26</v>
      </c>
      <c r="G22" s="300"/>
      <c r="H22" s="289" t="s">
        <v>27</v>
      </c>
      <c r="I22" s="291" t="s">
        <v>28</v>
      </c>
      <c r="J22" s="292"/>
      <c r="K22" s="287" t="s">
        <v>2</v>
      </c>
    </row>
    <row r="23" spans="6:11" ht="19.5" customHeight="1">
      <c r="F23" s="301"/>
      <c r="G23" s="302"/>
      <c r="H23" s="290"/>
      <c r="I23" s="96" t="s">
        <v>135</v>
      </c>
      <c r="J23" s="96" t="s">
        <v>136</v>
      </c>
      <c r="K23" s="288"/>
    </row>
    <row r="24" spans="6:11" ht="60" customHeight="1">
      <c r="F24" s="364" t="str">
        <f>IF(入力シート!F45="","",入力シート!F45)</f>
        <v/>
      </c>
      <c r="G24" s="365"/>
      <c r="H24" s="154" t="str">
        <f>IF(入力シート!C45="","",入力シート!D45&amp;CHAR(10)&amp;入力シート!C45&amp;CHAR(10)&amp;入力シート!E45)</f>
        <v/>
      </c>
      <c r="I24" s="157"/>
      <c r="J24" s="158"/>
      <c r="K24" s="145"/>
    </row>
    <row r="25" spans="6:11" ht="60" customHeight="1">
      <c r="F25" s="364" t="str">
        <f>IF(入力シート!F46="","",入力シート!F46)</f>
        <v/>
      </c>
      <c r="G25" s="365"/>
      <c r="H25" s="154" t="str">
        <f>IF(入力シート!C46="","",入力シート!D46&amp;CHAR(10)&amp;入力シート!C46&amp;CHAR(10)&amp;入力シート!E46)</f>
        <v/>
      </c>
      <c r="I25" s="157"/>
      <c r="J25" s="158"/>
      <c r="K25" s="145"/>
    </row>
    <row r="26" spans="6:11" ht="60" customHeight="1">
      <c r="F26" s="362" t="str">
        <f>IF(入力シート!F47="","",入力シート!F47)</f>
        <v/>
      </c>
      <c r="G26" s="363"/>
      <c r="H26" s="156" t="str">
        <f>IF(入力シート!C47="","",入力シート!D47&amp;CHAR(10)&amp;入力シート!C47&amp;CHAR(10)&amp;入力シート!E47)</f>
        <v/>
      </c>
      <c r="I26" s="159"/>
      <c r="J26" s="160"/>
      <c r="K26" s="155"/>
    </row>
  </sheetData>
  <sheetProtection algorithmName="SHA-512" hashValue="jXeeTbYznXRJGGqmstBv4B8A9DxTRUe5XbezuwUbzJVIrmMrUn7V24GT7sc+6nLVHoDwYQDqurjHR9EhIRI0mw==" saltValue="lq8JbQBtSWotWJoWsF0d+g==" spinCount="100000" sheet="1" objects="1" scenarios="1" formatCells="0" formatRows="0" insertRows="0"/>
  <mergeCells count="9">
    <mergeCell ref="F26:G26"/>
    <mergeCell ref="F24:G24"/>
    <mergeCell ref="F25:G25"/>
    <mergeCell ref="F9:H9"/>
    <mergeCell ref="I17:K17"/>
    <mergeCell ref="F22:G23"/>
    <mergeCell ref="H22:H23"/>
    <mergeCell ref="I22:J22"/>
    <mergeCell ref="K22:K23"/>
  </mergeCells>
  <phoneticPr fontId="4"/>
  <dataValidations count="2">
    <dataValidation allowBlank="1" showInputMessage="1" showErrorMessage="1" prompt="和暦により入力してください（例:令和●年●月●日）" sqref="F9:G9" xr:uid="{943E7EC6-9010-4CF8-9827-AC620D7C71BB}"/>
    <dataValidation allowBlank="1" showInputMessage="1" showErrorMessage="1" prompt="署名による場合は空欄として印刷してください" sqref="I17:K17" xr:uid="{429C3E67-AC30-46C6-8DCF-F52F97514255}"/>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8A3A3-08E3-46B6-8C39-29DB8D172F26}">
  <dimension ref="B1:J30"/>
  <sheetViews>
    <sheetView showGridLines="0" view="pageBreakPreview" topLeftCell="D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7.5" style="44" customWidth="1"/>
    <col min="7" max="7" width="8" style="44" customWidth="1"/>
    <col min="8" max="9" width="26.5" style="44" customWidth="1"/>
    <col min="10" max="10" width="2" style="44" customWidth="1"/>
    <col min="11" max="16384" width="9" style="44"/>
  </cols>
  <sheetData>
    <row r="1" spans="2:10" s="42" customFormat="1" ht="12">
      <c r="H1" s="43"/>
      <c r="I1" s="43" t="str" cm="1">
        <f t="array" aca="1" ref="I1" ca="1">"選挙公営-"&amp;MID(CELL("filename",F1),FIND("]",CELL("filename",F1))+1,31)</f>
        <v>選挙公営-8</v>
      </c>
    </row>
    <row r="2" spans="2:10" ht="7.5" customHeight="1"/>
    <row r="3" spans="2:10" ht="17.25">
      <c r="F3" s="45" t="s">
        <v>171</v>
      </c>
      <c r="G3" s="46"/>
      <c r="H3" s="46"/>
      <c r="I3" s="46"/>
    </row>
    <row r="5" spans="2:10" ht="30" customHeight="1">
      <c r="B5" s="100" t="s">
        <v>11</v>
      </c>
      <c r="F5" s="317" t="s">
        <v>172</v>
      </c>
      <c r="G5" s="317"/>
      <c r="H5" s="317"/>
      <c r="I5" s="317"/>
    </row>
    <row r="6" spans="2:10" ht="15" thickBot="1">
      <c r="B6" s="100" t="s">
        <v>52</v>
      </c>
    </row>
    <row r="7" spans="2:10" ht="15" thickBot="1">
      <c r="B7" s="314"/>
      <c r="C7" s="315"/>
      <c r="D7" s="316"/>
      <c r="F7" s="293" t="s">
        <v>7</v>
      </c>
      <c r="G7" s="293"/>
      <c r="H7" s="47"/>
    </row>
    <row r="9" spans="2:10">
      <c r="F9" s="48" t="str">
        <f>"徳島県選挙管理委員会委員長　"&amp;入力シート!C7&amp;"　殿"</f>
        <v>徳島県選挙管理委員会委員長　岩丸　正史　殿</v>
      </c>
    </row>
    <row r="11" spans="2:10">
      <c r="I11" s="101" t="str">
        <f>TEXT(入力シート!C4,"ggge年m月d日")&amp;"執行"&amp;入力シート!C3&amp;"（"&amp;入力シート!C15&amp;"）"</f>
        <v>令和8年　月　日執行衆議院小選挙区選出議員選挙（徳島県第　　区）</v>
      </c>
    </row>
    <row r="12" spans="2:10" ht="6" customHeight="1"/>
    <row r="13" spans="2:10">
      <c r="F13" s="101"/>
      <c r="G13" s="49" t="s">
        <v>6</v>
      </c>
      <c r="H13" s="318" t="str">
        <f>IF(入力シート!C14="","",入力シート!C14)</f>
        <v/>
      </c>
      <c r="I13" s="318"/>
      <c r="J13" s="318"/>
    </row>
    <row r="15" spans="2:10">
      <c r="F15" s="46" t="s">
        <v>4</v>
      </c>
      <c r="G15" s="46"/>
      <c r="H15" s="46"/>
      <c r="I15" s="46"/>
    </row>
    <row r="17" spans="6:9">
      <c r="F17" s="44" t="s">
        <v>41</v>
      </c>
      <c r="G17" s="324" t="str">
        <f>IF(B7="","",VLOOKUP(B7,入力シート!$C$45:$F$47,4,FALSE))</f>
        <v/>
      </c>
      <c r="H17" s="324"/>
    </row>
    <row r="18" spans="6:9">
      <c r="F18" s="49"/>
      <c r="G18" s="321"/>
      <c r="H18" s="321"/>
    </row>
    <row r="19" spans="6:9">
      <c r="F19" s="44" t="s">
        <v>173</v>
      </c>
    </row>
    <row r="20" spans="6:9">
      <c r="G20" s="369" t="str">
        <f>IF(B7="","",VLOOKUP(B7,入力シート!$C$45:$F$47,2,FALSE))</f>
        <v/>
      </c>
      <c r="H20" s="369"/>
      <c r="I20" s="369"/>
    </row>
    <row r="21" spans="6:9">
      <c r="F21" s="50"/>
      <c r="G21" s="369" t="str">
        <f>IF(B7="","",B7)</f>
        <v/>
      </c>
      <c r="H21" s="369"/>
      <c r="I21" s="369"/>
    </row>
    <row r="22" spans="6:9">
      <c r="F22" s="56"/>
      <c r="G22" s="368" t="str">
        <f>IF(B7="","",VLOOKUP(B7,入力シート!$C$45:$F$47,3,FALSE)&amp;"")</f>
        <v/>
      </c>
      <c r="H22" s="368"/>
      <c r="I22" s="368"/>
    </row>
    <row r="24" spans="6:9" ht="18.75">
      <c r="F24" s="44" t="s">
        <v>174</v>
      </c>
      <c r="G24" s="366" t="str">
        <f>IF(I28="","　　　　　　　　枚",I28)</f>
        <v>　　　　　　　　枚</v>
      </c>
      <c r="H24" s="367"/>
    </row>
    <row r="25" spans="6:9" ht="6.75" customHeight="1"/>
    <row r="26" spans="6:9" ht="21" customHeight="1">
      <c r="F26" s="54" t="s">
        <v>17</v>
      </c>
      <c r="G26" s="55"/>
      <c r="H26" s="96" t="s">
        <v>175</v>
      </c>
      <c r="I26" s="51" t="s">
        <v>176</v>
      </c>
    </row>
    <row r="27" spans="6:9" ht="27" customHeight="1">
      <c r="F27" s="102" t="s">
        <v>177</v>
      </c>
      <c r="G27" s="94" t="s">
        <v>48</v>
      </c>
      <c r="H27" s="161"/>
      <c r="I27" s="161"/>
    </row>
    <row r="28" spans="6:9" ht="27" customHeight="1">
      <c r="F28" s="53" t="s">
        <v>178</v>
      </c>
      <c r="G28" s="94" t="s">
        <v>49</v>
      </c>
      <c r="H28" s="161"/>
      <c r="I28" s="161"/>
    </row>
    <row r="29" spans="6:9" ht="27" customHeight="1">
      <c r="F29" s="53" t="s">
        <v>179</v>
      </c>
      <c r="G29" s="94" t="s">
        <v>50</v>
      </c>
      <c r="H29" s="65" t="str">
        <f>IF(H28="","",SUM(H27:H28))</f>
        <v/>
      </c>
      <c r="I29" s="65" t="str">
        <f>IF(I28="","",SUM(I27:I28))</f>
        <v/>
      </c>
    </row>
    <row r="30" spans="6:9" ht="27" customHeight="1">
      <c r="F30" s="319" t="s">
        <v>2</v>
      </c>
      <c r="G30" s="320"/>
      <c r="H30" s="153"/>
      <c r="I30" s="153"/>
    </row>
  </sheetData>
  <sheetProtection algorithmName="SHA-512" hashValue="4PGuL7cfHELIFkf4U837fFjEDM2j13IEszkgglfYLlenWGK9hPjSFHr3aZv+VQ0wotSZA5VPR8bBGZxoDk4tsA==" saltValue="gqRsD7qvUZEH0EYeiTGPNw==" spinCount="100000" sheet="1" objects="1" scenarios="1" formatCells="0" formatRows="0" insertRows="0"/>
  <mergeCells count="11">
    <mergeCell ref="F30:G30"/>
    <mergeCell ref="G24:H24"/>
    <mergeCell ref="F5:I5"/>
    <mergeCell ref="B7:D7"/>
    <mergeCell ref="F7:G7"/>
    <mergeCell ref="G18:H18"/>
    <mergeCell ref="G17:H17"/>
    <mergeCell ref="H13:J13"/>
    <mergeCell ref="G22:I22"/>
    <mergeCell ref="G21:I21"/>
    <mergeCell ref="G20:I20"/>
  </mergeCells>
  <phoneticPr fontId="4"/>
  <dataValidations count="2">
    <dataValidation allowBlank="1" showInputMessage="1" showErrorMessage="1" prompt="和暦により入力してください（例:令和●年●月●日）" sqref="F7" xr:uid="{7B4941AB-523F-4468-BD56-9C2A1ED34474}"/>
    <dataValidation allowBlank="1" showInputMessage="1" showErrorMessage="1" prompt="署名による場合は空欄として印刷してください" sqref="H13:J13" xr:uid="{5B3C2A16-F9F6-4530-AEA6-0DFAB4FD4A85}"/>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00007858-C8A4-4A68-96C4-2F27B2B5E685}">
          <x14:formula1>
            <xm:f>入力シート!$C$45:$C$47</xm:f>
          </x14:formula1>
          <xm:sqref>B7:D7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CBAC9-BF47-43E0-947A-DAF423257943}">
  <dimension ref="B1:G21"/>
  <sheetViews>
    <sheetView showGridLines="0" view="pageBreakPreview" topLeftCell="C18"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35" style="44" customWidth="1"/>
    <col min="7" max="7" width="43.5" style="44" customWidth="1"/>
    <col min="8" max="8" width="2" style="44" customWidth="1"/>
    <col min="9" max="16384" width="9" style="44"/>
  </cols>
  <sheetData>
    <row r="1" spans="2:7" s="42" customFormat="1" ht="12">
      <c r="G1" s="43" t="str" cm="1">
        <f t="array" aca="1" ref="G1" ca="1">"選挙公営-"&amp;MID(CELL("filename",F1),FIND("]",CELL("filename",F1))+1,31)</f>
        <v>選挙公営-9</v>
      </c>
    </row>
    <row r="2" spans="2:7" ht="7.5" customHeight="1"/>
    <row r="3" spans="2:7" ht="17.25">
      <c r="F3" s="45" t="s">
        <v>195</v>
      </c>
      <c r="G3" s="46"/>
    </row>
    <row r="4" spans="2:7">
      <c r="F4" s="46"/>
      <c r="G4" s="46"/>
    </row>
    <row r="5" spans="2:7">
      <c r="B5" s="100" t="s">
        <v>11</v>
      </c>
      <c r="F5" s="317" t="s">
        <v>196</v>
      </c>
      <c r="G5" s="317"/>
    </row>
    <row r="6" spans="2:7">
      <c r="B6" s="100"/>
    </row>
    <row r="7" spans="2:7" ht="15" thickBot="1">
      <c r="B7" s="100" t="s">
        <v>200</v>
      </c>
    </row>
    <row r="8" spans="2:7" ht="15" thickBot="1">
      <c r="B8" s="314"/>
      <c r="C8" s="315"/>
      <c r="D8" s="316"/>
      <c r="F8" s="91" t="s">
        <v>7</v>
      </c>
    </row>
    <row r="11" spans="2:7">
      <c r="G11" s="101" t="str">
        <f>TEXT(入力シート!C4,"ggge年m月d日")&amp;"執行"&amp;入力シート!C3&amp;"（"&amp;入力シート!C15&amp;"）"</f>
        <v>令和8年　月　日執行衆議院小選挙区選出議員選挙（徳島県第　　区）</v>
      </c>
    </row>
    <row r="12" spans="2:7" ht="6.75" customHeight="1"/>
    <row r="13" spans="2:7">
      <c r="F13" s="114" t="s">
        <v>6</v>
      </c>
      <c r="G13" s="118" t="str">
        <f>IF(入力シート!C14="","",入力シート!C14)</f>
        <v/>
      </c>
    </row>
    <row r="16" spans="2:7">
      <c r="F16" s="46" t="s">
        <v>4</v>
      </c>
      <c r="G16" s="46"/>
    </row>
    <row r="17" spans="6:7" ht="6.75" customHeight="1"/>
    <row r="18" spans="6:7" ht="66" customHeight="1">
      <c r="F18" s="95" t="s">
        <v>197</v>
      </c>
      <c r="G18" s="266" t="str">
        <f>IF(B8="","",VLOOKUP(B8,入力シート!$C$45:$F$47,2,FALSE)&amp;CHAR(10)&amp;B8&amp;CHAR(10)&amp;VLOOKUP(B8,入力シート!$C$45:$F$47,3,FALSE))</f>
        <v/>
      </c>
    </row>
    <row r="19" spans="6:7" ht="48" customHeight="1">
      <c r="F19" s="66" t="s">
        <v>175</v>
      </c>
      <c r="G19" s="179" t="s">
        <v>199</v>
      </c>
    </row>
    <row r="20" spans="6:7" ht="48" customHeight="1">
      <c r="F20" s="66" t="s">
        <v>198</v>
      </c>
      <c r="G20" s="180" t="s">
        <v>77</v>
      </c>
    </row>
    <row r="21" spans="6:7" ht="48" customHeight="1">
      <c r="F21" s="67" t="s">
        <v>2</v>
      </c>
      <c r="G21" s="155"/>
    </row>
  </sheetData>
  <sheetProtection algorithmName="SHA-512" hashValue="6Ny7/TpRib5X8akhKH9ROBk/2iH/V4Bi34GJcmDMkEchv/zZi8KclWQRD1a9M+PY31he0vPdx+VAKbWKLDFUZg==" saltValue="yP/ThCa8WCpd5g2dGZPPfw==" spinCount="100000" sheet="1" objects="1" scenarios="1" formatCells="0" formatRows="0" insertRows="0"/>
  <mergeCells count="2">
    <mergeCell ref="F5:G5"/>
    <mergeCell ref="B8:D8"/>
  </mergeCells>
  <phoneticPr fontId="4"/>
  <dataValidations count="2">
    <dataValidation allowBlank="1" showInputMessage="1" showErrorMessage="1" prompt="和暦により入力してください（例:令和●年●月●日）" sqref="F8" xr:uid="{5F6CE789-F772-4A70-897E-386C8DB94129}"/>
    <dataValidation allowBlank="1" showInputMessage="1" showErrorMessage="1" prompt="署名による場合は空欄として印刷してください" sqref="G13" xr:uid="{5917D8B3-C562-47C6-82E6-E63EA6E1E4C5}"/>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7C4964C6-D9AD-4855-A9EF-495843E9C7E6}">
          <x14:formula1>
            <xm:f>入力シート!$C$45:$C$47</xm:f>
          </x14:formula1>
          <xm:sqref>B8:D8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DAA7C-9F6C-4D73-AA2B-13F4386FE732}">
  <dimension ref="B1:I31"/>
  <sheetViews>
    <sheetView showGridLines="0" view="pageBreakPreview" topLeftCell="C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7.5" style="44" customWidth="1"/>
    <col min="7" max="7" width="21.75" style="44" customWidth="1"/>
    <col min="8" max="8" width="17.5" style="44" customWidth="1"/>
    <col min="9" max="9" width="21.75" style="44" customWidth="1"/>
    <col min="10" max="10" width="2" style="44" customWidth="1"/>
    <col min="11" max="16384" width="9" style="44"/>
  </cols>
  <sheetData>
    <row r="1" spans="2:9" s="42" customFormat="1" ht="12">
      <c r="H1" s="43"/>
      <c r="I1" s="43" t="str" cm="1">
        <f t="array" aca="1" ref="I1" ca="1">"選挙公営-"&amp;MID(CELL("filename",F1),FIND("]",CELL("filename",F1))+1,31)</f>
        <v>選挙公営-10</v>
      </c>
    </row>
    <row r="2" spans="2:9" ht="7.5" customHeight="1"/>
    <row r="3" spans="2:9" ht="17.25">
      <c r="F3" s="45" t="s">
        <v>78</v>
      </c>
      <c r="G3" s="46"/>
      <c r="H3" s="46"/>
      <c r="I3" s="46"/>
    </row>
    <row r="4" spans="2:9">
      <c r="F4" s="46" t="s">
        <v>223</v>
      </c>
      <c r="G4" s="46"/>
      <c r="H4" s="46"/>
      <c r="I4" s="46"/>
    </row>
    <row r="5" spans="2:9">
      <c r="B5" s="100" t="s">
        <v>11</v>
      </c>
    </row>
    <row r="6" spans="2:9">
      <c r="B6" s="100"/>
      <c r="F6" s="317" t="s">
        <v>225</v>
      </c>
      <c r="G6" s="317"/>
      <c r="H6" s="317"/>
      <c r="I6" s="317"/>
    </row>
    <row r="7" spans="2:9" ht="15" thickBot="1">
      <c r="B7" s="100" t="s">
        <v>306</v>
      </c>
    </row>
    <row r="8" spans="2:9" ht="15" thickBot="1">
      <c r="B8" s="314"/>
      <c r="C8" s="315"/>
      <c r="D8" s="316"/>
      <c r="F8" s="293" t="s">
        <v>7</v>
      </c>
      <c r="G8" s="293"/>
      <c r="H8" s="47"/>
    </row>
    <row r="10" spans="2:9">
      <c r="F10" s="48" t="s">
        <v>81</v>
      </c>
    </row>
    <row r="12" spans="2:9">
      <c r="G12" s="317" t="s">
        <v>313</v>
      </c>
      <c r="H12" s="325" t="str">
        <f>IF(B8="","",VLOOKUP(B8,入力シート!$C$45:$F$47,2,FALSE))</f>
        <v/>
      </c>
      <c r="I12" s="325"/>
    </row>
    <row r="13" spans="2:9">
      <c r="G13" s="317"/>
      <c r="H13" s="325" t="str">
        <f>IF(B8="","",B8)</f>
        <v/>
      </c>
      <c r="I13" s="325"/>
    </row>
    <row r="14" spans="2:9">
      <c r="G14" s="317"/>
      <c r="H14" s="347" t="str">
        <f>IF(B8="","",VLOOKUP(B8,入力シート!$C$45:$F$47,3,FALSE)&amp;"")</f>
        <v/>
      </c>
      <c r="I14" s="347"/>
    </row>
    <row r="16" spans="2:9">
      <c r="F16" s="46" t="s">
        <v>4</v>
      </c>
      <c r="G16" s="46"/>
      <c r="H16" s="46"/>
      <c r="I16" s="46"/>
    </row>
    <row r="17" spans="6:9" ht="6.75" customHeight="1"/>
    <row r="18" spans="6:9">
      <c r="F18" s="44" t="s">
        <v>82</v>
      </c>
      <c r="G18" s="348" t="s">
        <v>295</v>
      </c>
      <c r="H18" s="348"/>
    </row>
    <row r="19" spans="6:9">
      <c r="F19" s="49"/>
    </row>
    <row r="20" spans="6:9">
      <c r="F20" s="44" t="s">
        <v>83</v>
      </c>
      <c r="G20" s="119" t="s">
        <v>84</v>
      </c>
    </row>
    <row r="21" spans="6:9">
      <c r="G21" s="58"/>
      <c r="H21" s="58"/>
      <c r="I21" s="58"/>
    </row>
    <row r="22" spans="6:9">
      <c r="F22" s="44" t="str">
        <f>"３　"&amp;TEXT(入力シート!C4,"ggge年m月d日")&amp;"執行"&amp;入力シート!C3&amp;"（"&amp;入力シート!C15&amp;"）"</f>
        <v>３　令和8年　月　日執行衆議院小選挙区選出議員選挙（徳島県第　　区）</v>
      </c>
      <c r="G22" s="58"/>
      <c r="H22" s="58"/>
      <c r="I22" s="58"/>
    </row>
    <row r="23" spans="6:9">
      <c r="G23" s="56"/>
      <c r="H23" s="58"/>
      <c r="I23" s="58"/>
    </row>
    <row r="24" spans="6:9">
      <c r="F24" s="44" t="s">
        <v>85</v>
      </c>
      <c r="G24" s="349" t="str">
        <f>IF(入力シート!C14="","",入力シート!C14)</f>
        <v/>
      </c>
      <c r="H24" s="349"/>
    </row>
    <row r="26" spans="6:9">
      <c r="F26" s="44" t="s">
        <v>86</v>
      </c>
    </row>
    <row r="27" spans="6:9" ht="6.75" customHeight="1"/>
    <row r="28" spans="6:9" ht="30" customHeight="1">
      <c r="F28" s="59" t="s">
        <v>87</v>
      </c>
      <c r="G28" s="120"/>
      <c r="H28" s="59" t="s">
        <v>88</v>
      </c>
      <c r="I28" s="120"/>
    </row>
    <row r="29" spans="6:9" ht="30" customHeight="1">
      <c r="F29" s="59" t="s">
        <v>89</v>
      </c>
      <c r="G29" s="120"/>
      <c r="H29" s="59" t="s">
        <v>90</v>
      </c>
      <c r="I29" s="121"/>
    </row>
    <row r="30" spans="6:9" ht="30" customHeight="1">
      <c r="F30" s="60" t="s">
        <v>91</v>
      </c>
      <c r="G30" s="346"/>
      <c r="H30" s="346"/>
      <c r="I30" s="346"/>
    </row>
    <row r="31" spans="6:9" ht="30" customHeight="1">
      <c r="F31" s="61" t="s">
        <v>92</v>
      </c>
      <c r="G31" s="345"/>
      <c r="H31" s="345"/>
      <c r="I31" s="345"/>
    </row>
  </sheetData>
  <sheetProtection algorithmName="SHA-512" hashValue="0/gcewP/zHwtIcQKQUVZUz8NOl7FOLOUZm9AYMX2pXe/S9nkFLbR5c6jl/7HEgMNou1DM0Qj7/cW0aDr/4OsOg==" saltValue="m+mkWnEngByGtavK0U1ipA==" spinCount="100000" sheet="1" objects="1" scenarios="1" formatCells="0" formatRows="0" insertRows="0"/>
  <mergeCells count="11">
    <mergeCell ref="F6:I6"/>
    <mergeCell ref="B8:D8"/>
    <mergeCell ref="F8:G8"/>
    <mergeCell ref="H12:I12"/>
    <mergeCell ref="H13:I13"/>
    <mergeCell ref="G18:H18"/>
    <mergeCell ref="G24:H24"/>
    <mergeCell ref="G30:I30"/>
    <mergeCell ref="G31:I31"/>
    <mergeCell ref="G12:G14"/>
    <mergeCell ref="H14:I14"/>
  </mergeCells>
  <phoneticPr fontId="4"/>
  <dataValidations count="2">
    <dataValidation allowBlank="1" showInputMessage="1" showErrorMessage="1" prompt="和暦により入力してください（例:令和●年●月●日）" sqref="F8" xr:uid="{E9030E25-BFDD-479B-8E26-383438E6D95E}"/>
    <dataValidation imeMode="halfAlpha" allowBlank="1" showInputMessage="1" showErrorMessage="1" sqref="G18:H18" xr:uid="{77224EF5-8DF5-41FF-9215-39736FF63686}"/>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F12F6787-290D-410F-A35A-DE42CF725BCE}">
          <x14:formula1>
            <xm:f>入力シート!$C$45:$C$47</xm:f>
          </x14:formula1>
          <xm:sqref>B8:D8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D8128-3493-4F26-A279-08FDC7BA8CC8}">
  <dimension ref="B1:P9"/>
  <sheetViews>
    <sheetView showGridLines="0" view="pageBreakPreview" topLeftCell="C1" zoomScaleNormal="100" zoomScaleSheetLayoutView="100" workbookViewId="0">
      <selection activeCell="N9" sqref="N9"/>
    </sheetView>
  </sheetViews>
  <sheetFormatPr defaultColWidth="9" defaultRowHeight="14.25"/>
  <cols>
    <col min="1" max="1" width="2" style="44" customWidth="1"/>
    <col min="2" max="4" width="15" style="44" customWidth="1"/>
    <col min="5" max="5" width="2" style="44" customWidth="1"/>
    <col min="6" max="7" width="7.5" style="44" customWidth="1"/>
    <col min="8" max="8" width="9.5" style="44" customWidth="1"/>
    <col min="9" max="10" width="7.5" style="44" customWidth="1"/>
    <col min="11" max="11" width="9.5" style="44" customWidth="1"/>
    <col min="12" max="13" width="7.5" style="44" customWidth="1"/>
    <col min="14" max="14" width="9.5" style="44" customWidth="1"/>
    <col min="15" max="15" width="5" style="44" customWidth="1"/>
    <col min="16" max="16" width="4.625" style="44" customWidth="1"/>
    <col min="17" max="16384" width="9" style="44"/>
  </cols>
  <sheetData>
    <row r="1" spans="2:16">
      <c r="F1" s="42" t="s">
        <v>226</v>
      </c>
      <c r="G1" s="42"/>
      <c r="H1" s="42"/>
      <c r="O1" s="49"/>
    </row>
    <row r="2" spans="2:16" ht="7.5" customHeight="1"/>
    <row r="3" spans="2:16" ht="17.25">
      <c r="B3" s="100"/>
      <c r="F3" s="45" t="s">
        <v>94</v>
      </c>
      <c r="G3" s="45"/>
      <c r="H3" s="45"/>
      <c r="I3" s="46"/>
      <c r="J3" s="46"/>
      <c r="K3" s="46"/>
      <c r="L3" s="46"/>
      <c r="M3" s="46"/>
      <c r="N3" s="46"/>
      <c r="O3" s="46"/>
    </row>
    <row r="4" spans="2:16">
      <c r="F4" s="126"/>
      <c r="G4" s="126"/>
      <c r="H4" s="126"/>
      <c r="I4" s="126"/>
      <c r="J4" s="126"/>
      <c r="K4" s="126"/>
      <c r="L4" s="126"/>
      <c r="M4" s="126"/>
      <c r="N4" s="126"/>
      <c r="O4" s="126"/>
    </row>
    <row r="5" spans="2:16" ht="18" customHeight="1">
      <c r="B5" s="100" t="s">
        <v>11</v>
      </c>
      <c r="F5" s="127" t="s">
        <v>198</v>
      </c>
      <c r="G5" s="127"/>
      <c r="H5" s="127"/>
      <c r="I5" s="127" t="s">
        <v>227</v>
      </c>
      <c r="J5" s="127"/>
      <c r="K5" s="127"/>
      <c r="L5" s="127" t="s">
        <v>99</v>
      </c>
      <c r="M5" s="127"/>
      <c r="N5" s="127"/>
      <c r="O5" s="287" t="s">
        <v>2</v>
      </c>
      <c r="P5" s="42"/>
    </row>
    <row r="6" spans="2:16" ht="21" customHeight="1">
      <c r="F6" s="185" t="s">
        <v>228</v>
      </c>
      <c r="G6" s="186" t="s">
        <v>230</v>
      </c>
      <c r="H6" s="186" t="s">
        <v>232</v>
      </c>
      <c r="I6" s="185" t="s">
        <v>228</v>
      </c>
      <c r="J6" s="186" t="s">
        <v>230</v>
      </c>
      <c r="K6" s="186" t="s">
        <v>232</v>
      </c>
      <c r="L6" s="185" t="s">
        <v>228</v>
      </c>
      <c r="M6" s="186" t="s">
        <v>230</v>
      </c>
      <c r="N6" s="186" t="s">
        <v>232</v>
      </c>
      <c r="O6" s="370"/>
      <c r="P6" s="42"/>
    </row>
    <row r="7" spans="2:16" ht="13.5" customHeight="1">
      <c r="F7" s="187" t="s">
        <v>229</v>
      </c>
      <c r="G7" s="188" t="s">
        <v>231</v>
      </c>
      <c r="H7" s="188" t="s">
        <v>233</v>
      </c>
      <c r="I7" s="187" t="s">
        <v>234</v>
      </c>
      <c r="J7" s="188" t="s">
        <v>235</v>
      </c>
      <c r="K7" s="188" t="s">
        <v>236</v>
      </c>
      <c r="L7" s="187" t="s">
        <v>237</v>
      </c>
      <c r="M7" s="188" t="s">
        <v>238</v>
      </c>
      <c r="N7" s="188" t="s">
        <v>239</v>
      </c>
      <c r="O7" s="288"/>
      <c r="P7" s="42"/>
    </row>
    <row r="8" spans="2:16" ht="12" customHeight="1">
      <c r="F8" s="189" t="s">
        <v>77</v>
      </c>
      <c r="G8" s="189" t="s">
        <v>199</v>
      </c>
      <c r="H8" s="189" t="s">
        <v>77</v>
      </c>
      <c r="I8" s="189" t="s">
        <v>77</v>
      </c>
      <c r="J8" s="189" t="s">
        <v>199</v>
      </c>
      <c r="K8" s="189" t="s">
        <v>77</v>
      </c>
      <c r="L8" s="189" t="s">
        <v>77</v>
      </c>
      <c r="M8" s="189" t="s">
        <v>199</v>
      </c>
      <c r="N8" s="189" t="s">
        <v>77</v>
      </c>
      <c r="O8" s="148"/>
      <c r="P8" s="42"/>
    </row>
    <row r="9" spans="2:16" ht="30" customHeight="1">
      <c r="F9" s="181"/>
      <c r="G9" s="195"/>
      <c r="H9" s="190" t="str">
        <f>IF(G9="","",F9*G9)</f>
        <v/>
      </c>
      <c r="I9" s="191">
        <v>8.6199999999999992</v>
      </c>
      <c r="J9" s="196"/>
      <c r="K9" s="190" t="str">
        <f>IF(J9="","",I9*J9)</f>
        <v/>
      </c>
      <c r="L9" s="192" t="str">
        <f>IF(F9="","",MIN(F9,I9))</f>
        <v/>
      </c>
      <c r="M9" s="197" t="str">
        <f>IF(G9="","",MIN(G9,J9))</f>
        <v/>
      </c>
      <c r="N9" s="190" t="str">
        <f>IF(M9="","",L9*M9)</f>
        <v/>
      </c>
      <c r="O9" s="184"/>
      <c r="P9" s="42"/>
    </row>
  </sheetData>
  <sheetProtection algorithmName="SHA-512" hashValue="DtdxOuzrx0+ndMfPtKO3QvYmziXLGiwBtoAoPS3dCSC9QDhkkgU8UDpTYPX9e0VuiIRyxkKL43lwkbi+bFmzWQ==" saltValue="lIwodmELqDUXSB4vlNLisQ==" spinCount="100000" sheet="1" objects="1" scenarios="1" formatCells="0" formatRows="0" insertRows="0"/>
  <mergeCells count="1">
    <mergeCell ref="O5:O7"/>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346A1-3A9B-4D9F-8300-C2514159B4EC}">
  <dimension ref="B1:K26"/>
  <sheetViews>
    <sheetView showGridLines="0" view="pageBreakPreview" topLeftCell="D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4.5" style="44" customWidth="1"/>
    <col min="7" max="7" width="11.5" style="44" customWidth="1"/>
    <col min="8" max="8" width="25" style="44" customWidth="1"/>
    <col min="9" max="10" width="15" style="44" customWidth="1"/>
    <col min="11" max="11" width="7.5" style="44" customWidth="1"/>
    <col min="12" max="16384" width="9" style="44"/>
  </cols>
  <sheetData>
    <row r="1" spans="2:11" s="42" customFormat="1" ht="12">
      <c r="K1" s="43" t="str" cm="1">
        <f t="array" aca="1" ref="K1" ca="1">"選挙公営-"&amp;MID(CELL("filename",A1),FIND("]",CELL("filename",A1))+1,31)</f>
        <v>選挙公営-11</v>
      </c>
    </row>
    <row r="2" spans="2:11" ht="7.5" customHeight="1"/>
    <row r="3" spans="2:11" ht="17.25">
      <c r="F3" s="45" t="s">
        <v>150</v>
      </c>
      <c r="G3" s="46"/>
      <c r="H3" s="46"/>
      <c r="I3" s="46"/>
      <c r="J3" s="46"/>
      <c r="K3" s="46"/>
    </row>
    <row r="6" spans="2:11">
      <c r="B6" s="100" t="s">
        <v>11</v>
      </c>
      <c r="F6" s="44" t="s">
        <v>151</v>
      </c>
    </row>
    <row r="7" spans="2:11">
      <c r="B7" s="100"/>
    </row>
    <row r="8" spans="2:11">
      <c r="B8" s="100" t="s">
        <v>32</v>
      </c>
    </row>
    <row r="9" spans="2:11">
      <c r="B9" s="100"/>
      <c r="F9" s="293" t="s">
        <v>7</v>
      </c>
      <c r="G9" s="293"/>
      <c r="H9" s="293"/>
    </row>
    <row r="12" spans="2:11">
      <c r="F12" s="48" t="str">
        <f>"徳島県選挙管理委員会委員長　"&amp;入力シート!C7&amp;"　殿"</f>
        <v>徳島県選挙管理委員会委員長　岩丸　正史　殿</v>
      </c>
    </row>
    <row r="13" spans="2:11">
      <c r="F13" s="48"/>
    </row>
    <row r="15" spans="2:11">
      <c r="K15" s="101" t="str">
        <f>TEXT(入力シート!C4,"ggge年m月d日")&amp;"執行"&amp;入力シート!C3&amp;"（"&amp;入力シート!C15&amp;"）"</f>
        <v>令和8年　月　日執行衆議院小選挙区選出議員選挙（徳島県第　　区）</v>
      </c>
    </row>
    <row r="16" spans="2:11" ht="6" customHeight="1"/>
    <row r="17" spans="6:11">
      <c r="H17" s="101" t="s">
        <v>6</v>
      </c>
      <c r="I17" s="294" t="str">
        <f>IF(入力シート!C14="","",入力シート!C14)</f>
        <v/>
      </c>
      <c r="J17" s="294"/>
      <c r="K17" s="294"/>
    </row>
    <row r="20" spans="6:11">
      <c r="F20" s="46" t="s">
        <v>4</v>
      </c>
      <c r="G20" s="46"/>
      <c r="H20" s="46"/>
      <c r="I20" s="46"/>
      <c r="J20" s="46"/>
      <c r="K20" s="46"/>
    </row>
    <row r="21" spans="6:11" ht="6" customHeight="1"/>
    <row r="22" spans="6:11" ht="19.5" customHeight="1">
      <c r="F22" s="299" t="s">
        <v>26</v>
      </c>
      <c r="G22" s="300"/>
      <c r="H22" s="289" t="s">
        <v>27</v>
      </c>
      <c r="I22" s="291" t="s">
        <v>28</v>
      </c>
      <c r="J22" s="292"/>
      <c r="K22" s="287" t="s">
        <v>2</v>
      </c>
    </row>
    <row r="23" spans="6:11" ht="19.5" customHeight="1">
      <c r="F23" s="301"/>
      <c r="G23" s="302"/>
      <c r="H23" s="290"/>
      <c r="I23" s="96" t="s">
        <v>135</v>
      </c>
      <c r="J23" s="96" t="s">
        <v>136</v>
      </c>
      <c r="K23" s="288"/>
    </row>
    <row r="24" spans="6:11" ht="60" customHeight="1">
      <c r="F24" s="364" t="str">
        <f>IF(入力シート!F49="","",入力シート!F49)</f>
        <v/>
      </c>
      <c r="G24" s="365"/>
      <c r="H24" s="154" t="str">
        <f>IF(入力シート!C49="","",入力シート!D49&amp;CHAR(10)&amp;入力シート!C49&amp;CHAR(10)&amp;入力シート!E49)</f>
        <v/>
      </c>
      <c r="I24" s="157"/>
      <c r="J24" s="158"/>
      <c r="K24" s="145"/>
    </row>
    <row r="25" spans="6:11" ht="60" customHeight="1">
      <c r="F25" s="364" t="str">
        <f>IF(入力シート!F50="","",入力シート!F50)</f>
        <v/>
      </c>
      <c r="G25" s="365"/>
      <c r="H25" s="154" t="str">
        <f>IF(入力シート!C50="","",入力シート!D50&amp;CHAR(10)&amp;入力シート!C50&amp;CHAR(10)&amp;入力シート!E50)</f>
        <v/>
      </c>
      <c r="I25" s="157"/>
      <c r="J25" s="158"/>
      <c r="K25" s="145"/>
    </row>
    <row r="26" spans="6:11" ht="60" customHeight="1">
      <c r="F26" s="362" t="str">
        <f>IF(入力シート!F51="","",入力シート!F51)</f>
        <v/>
      </c>
      <c r="G26" s="363"/>
      <c r="H26" s="156" t="str">
        <f>IF(入力シート!C51="","",入力シート!D51&amp;CHAR(10)&amp;入力シート!C51&amp;CHAR(10)&amp;入力シート!E51)</f>
        <v/>
      </c>
      <c r="I26" s="159"/>
      <c r="J26" s="160"/>
      <c r="K26" s="155"/>
    </row>
  </sheetData>
  <sheetProtection algorithmName="SHA-512" hashValue="sTfh8DqOKuXWVMoHCdPznV4iN1qoNuC6fP9g54t2LwIfiL0OkL8oAFWRTL+iQhpKaMbfP7xRJeVv+QmYlBrAvA==" saltValue="tWqIr2+JY8cAsb1qFThmuw==" spinCount="100000" sheet="1" objects="1" scenarios="1" formatCells="0" formatRows="0" insertRows="0"/>
  <mergeCells count="9">
    <mergeCell ref="F24:G24"/>
    <mergeCell ref="F25:G25"/>
    <mergeCell ref="F26:G26"/>
    <mergeCell ref="F9:H9"/>
    <mergeCell ref="I17:K17"/>
    <mergeCell ref="F22:G23"/>
    <mergeCell ref="H22:H23"/>
    <mergeCell ref="I22:J22"/>
    <mergeCell ref="K22:K23"/>
  </mergeCells>
  <phoneticPr fontId="4"/>
  <dataValidations count="2">
    <dataValidation allowBlank="1" showInputMessage="1" showErrorMessage="1" prompt="和暦により入力してください（例:令和●年●月●日）" sqref="F9:G9" xr:uid="{F227D330-5FEA-43FD-9532-43BB29A00A5B}"/>
    <dataValidation allowBlank="1" showInputMessage="1" showErrorMessage="1" prompt="署名による場合は空欄として印刷してください" sqref="I17:K17" xr:uid="{20FAE168-ADE2-455E-88B5-6618FB0A6CAD}"/>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37956-1B19-4671-98F2-9229EE08573C}">
  <dimension ref="B1:J30"/>
  <sheetViews>
    <sheetView showGridLines="0" view="pageBreakPreview" topLeftCell="C6"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7.5" style="44" customWidth="1"/>
    <col min="7" max="7" width="8" style="44" customWidth="1"/>
    <col min="8" max="9" width="26.5" style="44" customWidth="1"/>
    <col min="10" max="10" width="2" style="44" customWidth="1"/>
    <col min="11" max="16384" width="9" style="44"/>
  </cols>
  <sheetData>
    <row r="1" spans="2:10" s="42" customFormat="1" ht="12">
      <c r="H1" s="43"/>
      <c r="I1" s="43" t="str" cm="1">
        <f t="array" aca="1" ref="I1" ca="1">"選挙公営-"&amp;MID(CELL("filename",F1),FIND("]",CELL("filename",F1))+1,31)</f>
        <v>選挙公営-12</v>
      </c>
    </row>
    <row r="2" spans="2:10" ht="7.5" customHeight="1"/>
    <row r="3" spans="2:10" ht="17.25">
      <c r="F3" s="45" t="s">
        <v>180</v>
      </c>
      <c r="G3" s="46"/>
      <c r="H3" s="46"/>
      <c r="I3" s="46"/>
    </row>
    <row r="5" spans="2:10" ht="30" customHeight="1">
      <c r="B5" s="100" t="s">
        <v>11</v>
      </c>
      <c r="F5" s="317" t="s">
        <v>181</v>
      </c>
      <c r="G5" s="317"/>
      <c r="H5" s="317"/>
      <c r="I5" s="317"/>
    </row>
    <row r="6" spans="2:10" ht="15" thickBot="1">
      <c r="B6" s="100" t="s">
        <v>52</v>
      </c>
    </row>
    <row r="7" spans="2:10" ht="15" thickBot="1">
      <c r="B7" s="314"/>
      <c r="C7" s="315"/>
      <c r="D7" s="316"/>
      <c r="F7" s="293" t="s">
        <v>7</v>
      </c>
      <c r="G7" s="293"/>
      <c r="H7" s="47"/>
    </row>
    <row r="9" spans="2:10">
      <c r="F9" s="48" t="str">
        <f>"徳島県選挙管理委員会委員長　"&amp;入力シート!C7&amp;"　殿"</f>
        <v>徳島県選挙管理委員会委員長　岩丸　正史　殿</v>
      </c>
    </row>
    <row r="11" spans="2:10">
      <c r="I11" s="101" t="str">
        <f>TEXT(入力シート!C4,"ggge年m月d日")&amp;"執行"&amp;入力シート!C3&amp;"（"&amp;入力シート!C15&amp;"）"</f>
        <v>令和8年　月　日執行衆議院小選挙区選出議員選挙（徳島県第　　区）</v>
      </c>
    </row>
    <row r="12" spans="2:10" ht="6" customHeight="1"/>
    <row r="13" spans="2:10">
      <c r="F13" s="101"/>
      <c r="G13" s="49" t="s">
        <v>6</v>
      </c>
      <c r="H13" s="318" t="str">
        <f>IF(入力シート!C14="","",入力シート!C14)</f>
        <v/>
      </c>
      <c r="I13" s="318"/>
      <c r="J13" s="318"/>
    </row>
    <row r="15" spans="2:10">
      <c r="F15" s="46" t="s">
        <v>4</v>
      </c>
      <c r="G15" s="46"/>
      <c r="H15" s="46"/>
      <c r="I15" s="46"/>
    </row>
    <row r="17" spans="6:9">
      <c r="F17" s="44" t="s">
        <v>41</v>
      </c>
      <c r="G17" s="324" t="str">
        <f>IF(B7="","",VLOOKUP(B7,入力シート!$C$49:$F$51,4,FALSE))</f>
        <v/>
      </c>
      <c r="H17" s="324"/>
    </row>
    <row r="18" spans="6:9">
      <c r="F18" s="49"/>
      <c r="G18" s="321"/>
      <c r="H18" s="321"/>
    </row>
    <row r="19" spans="6:9">
      <c r="F19" s="44" t="s">
        <v>173</v>
      </c>
    </row>
    <row r="20" spans="6:9">
      <c r="G20" s="369" t="str">
        <f>IF(B7="","",VLOOKUP(B7,入力シート!$C$49:$F$51,2,FALSE))</f>
        <v/>
      </c>
      <c r="H20" s="369"/>
      <c r="I20" s="369"/>
    </row>
    <row r="21" spans="6:9">
      <c r="F21" s="50"/>
      <c r="G21" s="369" t="str">
        <f>IF(B7="","",B7)</f>
        <v/>
      </c>
      <c r="H21" s="369"/>
      <c r="I21" s="369"/>
    </row>
    <row r="22" spans="6:9">
      <c r="F22" s="56"/>
      <c r="G22" s="368" t="str">
        <f>IF(B7="","",VLOOKUP(B7,入力シート!$C$49:$F$51,3,FALSE)&amp;"")</f>
        <v/>
      </c>
      <c r="H22" s="368"/>
      <c r="I22" s="368"/>
    </row>
    <row r="24" spans="6:9" ht="18.75">
      <c r="F24" s="44" t="s">
        <v>174</v>
      </c>
      <c r="G24" s="366" t="str">
        <f>IF(I28="","　　　　　　　　枚",I28)</f>
        <v>　　　　　　　　枚</v>
      </c>
      <c r="H24" s="367"/>
    </row>
    <row r="25" spans="6:9" ht="6.75" customHeight="1"/>
    <row r="26" spans="6:9" ht="21" customHeight="1">
      <c r="F26" s="54" t="s">
        <v>17</v>
      </c>
      <c r="G26" s="55"/>
      <c r="H26" s="96" t="s">
        <v>175</v>
      </c>
      <c r="I26" s="51" t="s">
        <v>176</v>
      </c>
    </row>
    <row r="27" spans="6:9" ht="27" customHeight="1">
      <c r="F27" s="102" t="s">
        <v>177</v>
      </c>
      <c r="G27" s="94" t="s">
        <v>48</v>
      </c>
      <c r="H27" s="161"/>
      <c r="I27" s="161"/>
    </row>
    <row r="28" spans="6:9" ht="27" customHeight="1">
      <c r="F28" s="53" t="s">
        <v>178</v>
      </c>
      <c r="G28" s="94" t="s">
        <v>49</v>
      </c>
      <c r="H28" s="161"/>
      <c r="I28" s="161"/>
    </row>
    <row r="29" spans="6:9" ht="27" customHeight="1">
      <c r="F29" s="53" t="s">
        <v>179</v>
      </c>
      <c r="G29" s="94" t="s">
        <v>50</v>
      </c>
      <c r="H29" s="65" t="str">
        <f>IF(H28="","",SUM(H27:H28))</f>
        <v/>
      </c>
      <c r="I29" s="65" t="str">
        <f>IF(I28="","",SUM(I27:I28))</f>
        <v/>
      </c>
    </row>
    <row r="30" spans="6:9" ht="27" customHeight="1">
      <c r="F30" s="319" t="s">
        <v>2</v>
      </c>
      <c r="G30" s="320"/>
      <c r="H30" s="153"/>
      <c r="I30" s="153"/>
    </row>
  </sheetData>
  <sheetProtection algorithmName="SHA-512" hashValue="vNAKy0K2iH8+NwEpwgIfsx7jEkk2DXh5s8vcF2OCrLn6J1SiCrLtU5CvFX5x5vsAm2PTwB09F1Y2jpzUARqdCg==" saltValue="hRGxGOaKy0d0dZ9GnUY4vA==" spinCount="100000" sheet="1" objects="1" scenarios="1" formatCells="0" formatRows="0" insertRows="0"/>
  <mergeCells count="11">
    <mergeCell ref="F30:G30"/>
    <mergeCell ref="F5:I5"/>
    <mergeCell ref="B7:D7"/>
    <mergeCell ref="F7:G7"/>
    <mergeCell ref="G18:H18"/>
    <mergeCell ref="G24:H24"/>
    <mergeCell ref="H13:J13"/>
    <mergeCell ref="G17:H17"/>
    <mergeCell ref="G20:I20"/>
    <mergeCell ref="G21:I21"/>
    <mergeCell ref="G22:I22"/>
  </mergeCells>
  <phoneticPr fontId="4"/>
  <dataValidations count="2">
    <dataValidation allowBlank="1" showInputMessage="1" showErrorMessage="1" prompt="署名による場合は空欄として印刷してください" sqref="H13:J13" xr:uid="{0215FCD7-E24C-4329-AA6C-B07CEDE90450}"/>
    <dataValidation allowBlank="1" showInputMessage="1" showErrorMessage="1" prompt="和暦により入力してください（例:令和●年●月●日）" sqref="F7" xr:uid="{980894E2-916E-4AFB-AFB2-FA6ED6E0ED64}"/>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9F206D11-1B0B-428F-8C16-00FD9AA0AE85}">
          <x14:formula1>
            <xm:f>入力シート!$C$49:$C$51</xm:f>
          </x14:formula1>
          <xm:sqref>B7:D7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BB358-04DE-4708-9CB3-02EEC5397DE7}">
  <sheetPr>
    <tabColor theme="8" tint="-0.499984740745262"/>
  </sheetPr>
  <dimension ref="A1:F77"/>
  <sheetViews>
    <sheetView showGridLines="0" view="pageBreakPreview" zoomScaleNormal="100" zoomScaleSheetLayoutView="100" workbookViewId="0">
      <selection activeCell="C4" sqref="C4"/>
    </sheetView>
  </sheetViews>
  <sheetFormatPr defaultColWidth="9" defaultRowHeight="14.25"/>
  <cols>
    <col min="1" max="1" width="10" style="175" customWidth="1"/>
    <col min="2" max="2" width="17.5" style="175" customWidth="1"/>
    <col min="3" max="3" width="20" style="176" customWidth="1"/>
    <col min="4" max="4" width="35" style="175" customWidth="1"/>
    <col min="5" max="5" width="25" style="175" customWidth="1"/>
    <col min="6" max="6" width="15" style="177" customWidth="1"/>
    <col min="7" max="16384" width="9" style="175"/>
  </cols>
  <sheetData>
    <row r="1" spans="1:6" s="165" customFormat="1" ht="16.5">
      <c r="A1" s="162" t="s">
        <v>14</v>
      </c>
      <c r="B1" s="162"/>
      <c r="C1" s="163"/>
      <c r="D1" s="162"/>
      <c r="E1" s="178" t="s">
        <v>308</v>
      </c>
      <c r="F1" s="178"/>
    </row>
    <row r="2" spans="1:6" s="165" customFormat="1" ht="17.25" thickBot="1">
      <c r="A2" s="166" t="s">
        <v>0</v>
      </c>
      <c r="B2" s="162"/>
      <c r="C2" s="167" t="s">
        <v>316</v>
      </c>
      <c r="D2" s="162"/>
      <c r="E2" s="178" t="s">
        <v>314</v>
      </c>
      <c r="F2" s="205"/>
    </row>
    <row r="3" spans="1:6" s="165" customFormat="1" ht="17.25" thickBot="1">
      <c r="A3" s="166" t="s">
        <v>15</v>
      </c>
      <c r="B3" s="162"/>
      <c r="C3" s="167" t="s">
        <v>3</v>
      </c>
      <c r="D3" s="162"/>
      <c r="E3" s="178" t="s">
        <v>12</v>
      </c>
      <c r="F3" s="270"/>
    </row>
    <row r="4" spans="1:6" s="165" customFormat="1" ht="17.25" thickBot="1">
      <c r="A4" s="166" t="s">
        <v>16</v>
      </c>
      <c r="B4" s="162"/>
      <c r="C4" s="269" t="s">
        <v>317</v>
      </c>
      <c r="D4" s="162"/>
      <c r="E4" s="178" t="s">
        <v>13</v>
      </c>
      <c r="F4" s="270"/>
    </row>
    <row r="5" spans="1:6" s="165" customFormat="1" ht="16.5">
      <c r="A5" s="166" t="s">
        <v>300</v>
      </c>
      <c r="B5" s="162"/>
      <c r="C5" s="269" t="s">
        <v>317</v>
      </c>
      <c r="D5" s="162"/>
      <c r="E5" s="162"/>
      <c r="F5" s="162"/>
    </row>
    <row r="6" spans="1:6" s="165" customFormat="1" ht="16.5">
      <c r="A6" s="166"/>
      <c r="B6" s="162"/>
      <c r="C6" s="169"/>
      <c r="D6" s="162"/>
      <c r="E6" s="162"/>
      <c r="F6" s="162"/>
    </row>
    <row r="7" spans="1:6" s="165" customFormat="1" ht="16.5">
      <c r="A7" s="166" t="s">
        <v>301</v>
      </c>
      <c r="B7" s="162"/>
      <c r="C7" s="168" t="s">
        <v>318</v>
      </c>
      <c r="D7" s="162"/>
      <c r="E7" s="162"/>
      <c r="F7" s="162"/>
    </row>
    <row r="8" spans="1:6" s="165" customFormat="1" ht="16.5">
      <c r="A8" s="166"/>
      <c r="B8" s="162"/>
      <c r="C8" s="168"/>
      <c r="D8" s="162"/>
      <c r="E8" s="162"/>
      <c r="F8" s="162"/>
    </row>
    <row r="9" spans="1:6" s="165" customFormat="1" ht="16.5">
      <c r="A9" s="166" t="s">
        <v>307</v>
      </c>
      <c r="B9" s="162"/>
      <c r="C9" s="267" t="str">
        <f>IFERROR(VLOOKUP(C15,$E$2:$F$4,2,FALSE)&amp;"","")</f>
        <v/>
      </c>
      <c r="D9" s="162" t="str">
        <f>"（選挙区："&amp;C15&amp;"）"</f>
        <v>（選挙区：徳島県第　　区）</v>
      </c>
      <c r="E9" s="162"/>
      <c r="F9" s="162"/>
    </row>
    <row r="10" spans="1:6" s="165" customFormat="1" ht="16.5">
      <c r="A10" s="162"/>
      <c r="B10" s="162"/>
      <c r="C10" s="163"/>
      <c r="D10" s="162"/>
      <c r="E10" s="162"/>
      <c r="F10" s="162"/>
    </row>
    <row r="11" spans="1:6" s="165" customFormat="1" ht="16.5">
      <c r="C11" s="170"/>
      <c r="F11" s="164"/>
    </row>
    <row r="12" spans="1:6" s="165" customFormat="1" ht="16.5">
      <c r="A12" s="171" t="s">
        <v>302</v>
      </c>
      <c r="B12" s="171"/>
      <c r="C12" s="172"/>
      <c r="D12" s="171"/>
      <c r="E12" s="171"/>
      <c r="F12" s="171"/>
    </row>
    <row r="13" spans="1:6" s="165" customFormat="1" ht="16.5">
      <c r="A13" s="173" t="s">
        <v>281</v>
      </c>
      <c r="B13" s="171"/>
      <c r="C13" s="172"/>
      <c r="D13" s="171"/>
      <c r="E13" s="171"/>
      <c r="F13" s="171"/>
    </row>
    <row r="14" spans="1:6" s="165" customFormat="1" ht="16.5">
      <c r="A14" s="174" t="s">
        <v>303</v>
      </c>
      <c r="B14" s="171"/>
      <c r="C14" s="285"/>
      <c r="D14" s="285"/>
      <c r="E14" s="171"/>
      <c r="F14" s="171"/>
    </row>
    <row r="15" spans="1:6" s="165" customFormat="1" ht="16.5">
      <c r="A15" s="174" t="s">
        <v>304</v>
      </c>
      <c r="B15" s="171"/>
      <c r="C15" s="284" t="s">
        <v>314</v>
      </c>
      <c r="D15" s="284"/>
      <c r="E15" s="171"/>
      <c r="F15" s="171"/>
    </row>
    <row r="16" spans="1:6" s="165" customFormat="1" ht="16.5">
      <c r="A16" s="171"/>
      <c r="B16" s="171"/>
      <c r="C16" s="172"/>
      <c r="D16" s="171"/>
      <c r="E16" s="171"/>
      <c r="F16" s="171"/>
    </row>
    <row r="17" spans="1:6" s="165" customFormat="1" ht="16.5">
      <c r="A17" s="173" t="s">
        <v>280</v>
      </c>
      <c r="B17" s="171"/>
      <c r="C17" s="172"/>
      <c r="D17" s="171"/>
      <c r="E17" s="171"/>
      <c r="F17" s="171"/>
    </row>
    <row r="18" spans="1:6" s="165" customFormat="1" ht="16.5">
      <c r="A18" s="174" t="s">
        <v>0</v>
      </c>
      <c r="B18" s="171"/>
      <c r="C18" s="286"/>
      <c r="D18" s="286"/>
      <c r="E18" s="171"/>
      <c r="F18" s="171"/>
    </row>
    <row r="19" spans="1:6" s="165" customFormat="1" ht="16.5">
      <c r="A19" s="174" t="s">
        <v>164</v>
      </c>
      <c r="B19" s="171"/>
      <c r="C19" s="286"/>
      <c r="D19" s="286"/>
      <c r="E19" s="171"/>
      <c r="F19" s="171"/>
    </row>
    <row r="20" spans="1:6" s="165" customFormat="1" ht="16.5">
      <c r="A20" s="174" t="s">
        <v>305</v>
      </c>
      <c r="B20" s="171"/>
      <c r="C20" s="285"/>
      <c r="D20" s="285"/>
      <c r="E20" s="171"/>
      <c r="F20" s="171"/>
    </row>
    <row r="21" spans="1:6" s="165" customFormat="1" ht="16.5">
      <c r="A21" s="171"/>
      <c r="B21" s="171"/>
      <c r="C21" s="172"/>
      <c r="D21" s="171"/>
      <c r="E21" s="171"/>
      <c r="F21" s="171"/>
    </row>
    <row r="22" spans="1:6" s="165" customFormat="1" ht="16.5">
      <c r="C22" s="170"/>
      <c r="F22" s="164"/>
    </row>
    <row r="23" spans="1:6" ht="16.5">
      <c r="A23" s="212" t="s">
        <v>297</v>
      </c>
      <c r="B23" s="213"/>
      <c r="C23" s="214"/>
      <c r="D23" s="213"/>
      <c r="E23" s="213"/>
      <c r="F23" s="215"/>
    </row>
    <row r="24" spans="1:6">
      <c r="A24" s="216" t="s">
        <v>282</v>
      </c>
      <c r="B24" s="224"/>
      <c r="C24" s="235" t="s">
        <v>292</v>
      </c>
      <c r="D24" s="217"/>
      <c r="E24" s="217"/>
      <c r="F24" s="229" t="s">
        <v>26</v>
      </c>
    </row>
    <row r="25" spans="1:6">
      <c r="A25" s="222"/>
      <c r="B25" s="223"/>
      <c r="C25" s="232" t="s">
        <v>293</v>
      </c>
      <c r="D25" s="233" t="s">
        <v>1</v>
      </c>
      <c r="E25" s="234" t="s">
        <v>296</v>
      </c>
      <c r="F25" s="231"/>
    </row>
    <row r="26" spans="1:6">
      <c r="A26" s="236" t="s">
        <v>119</v>
      </c>
      <c r="B26" s="237"/>
      <c r="C26" s="238"/>
      <c r="D26" s="239"/>
      <c r="E26" s="240"/>
      <c r="F26" s="229"/>
    </row>
    <row r="27" spans="1:6">
      <c r="A27" s="221" t="s">
        <v>298</v>
      </c>
      <c r="B27" s="219"/>
      <c r="C27" s="227"/>
      <c r="D27" s="225"/>
      <c r="E27" s="218"/>
      <c r="F27" s="230"/>
    </row>
    <row r="28" spans="1:6">
      <c r="A28" s="218"/>
      <c r="B28" s="219" t="s">
        <v>286</v>
      </c>
      <c r="C28" s="249"/>
      <c r="D28" s="250"/>
      <c r="E28" s="251"/>
      <c r="F28" s="252"/>
    </row>
    <row r="29" spans="1:6">
      <c r="A29" s="218"/>
      <c r="B29" s="219" t="s">
        <v>287</v>
      </c>
      <c r="C29" s="249"/>
      <c r="D29" s="250"/>
      <c r="E29" s="251"/>
      <c r="F29" s="252"/>
    </row>
    <row r="30" spans="1:6">
      <c r="A30" s="218"/>
      <c r="B30" s="219" t="s">
        <v>288</v>
      </c>
      <c r="C30" s="249"/>
      <c r="D30" s="250"/>
      <c r="E30" s="251"/>
      <c r="F30" s="252"/>
    </row>
    <row r="31" spans="1:6">
      <c r="A31" s="221" t="s">
        <v>299</v>
      </c>
      <c r="B31" s="219"/>
      <c r="C31" s="227"/>
      <c r="D31" s="225"/>
      <c r="E31" s="218"/>
      <c r="F31" s="230"/>
    </row>
    <row r="32" spans="1:6">
      <c r="A32" s="221" t="s">
        <v>283</v>
      </c>
      <c r="B32" s="219"/>
      <c r="C32" s="227"/>
      <c r="D32" s="225"/>
      <c r="E32" s="218"/>
      <c r="F32" s="230"/>
    </row>
    <row r="33" spans="1:6">
      <c r="A33" s="218"/>
      <c r="B33" s="219" t="s">
        <v>286</v>
      </c>
      <c r="C33" s="249"/>
      <c r="D33" s="250"/>
      <c r="E33" s="251"/>
      <c r="F33" s="252"/>
    </row>
    <row r="34" spans="1:6">
      <c r="A34" s="218"/>
      <c r="B34" s="219" t="s">
        <v>287</v>
      </c>
      <c r="C34" s="249"/>
      <c r="D34" s="250"/>
      <c r="E34" s="251"/>
      <c r="F34" s="252"/>
    </row>
    <row r="35" spans="1:6">
      <c r="A35" s="218"/>
      <c r="B35" s="219" t="s">
        <v>288</v>
      </c>
      <c r="C35" s="249"/>
      <c r="D35" s="250"/>
      <c r="E35" s="251"/>
      <c r="F35" s="252"/>
    </row>
    <row r="36" spans="1:6">
      <c r="A36" s="221" t="s">
        <v>284</v>
      </c>
      <c r="B36" s="219"/>
      <c r="C36" s="227"/>
      <c r="D36" s="225"/>
      <c r="E36" s="218"/>
      <c r="F36" s="230"/>
    </row>
    <row r="37" spans="1:6">
      <c r="A37" s="218"/>
      <c r="B37" s="219" t="s">
        <v>289</v>
      </c>
      <c r="C37" s="249"/>
      <c r="D37" s="250"/>
      <c r="E37" s="218"/>
      <c r="F37" s="252"/>
    </row>
    <row r="38" spans="1:6">
      <c r="A38" s="218"/>
      <c r="B38" s="219" t="s">
        <v>290</v>
      </c>
      <c r="C38" s="249"/>
      <c r="D38" s="250"/>
      <c r="E38" s="218"/>
      <c r="F38" s="252"/>
    </row>
    <row r="39" spans="1:6">
      <c r="A39" s="218"/>
      <c r="B39" s="219" t="s">
        <v>291</v>
      </c>
      <c r="C39" s="249"/>
      <c r="D39" s="250"/>
      <c r="E39" s="218"/>
      <c r="F39" s="252"/>
    </row>
    <row r="40" spans="1:6">
      <c r="A40" s="221" t="s">
        <v>285</v>
      </c>
      <c r="B40" s="219"/>
      <c r="C40" s="227"/>
      <c r="D40" s="225"/>
      <c r="E40" s="218"/>
      <c r="F40" s="230"/>
    </row>
    <row r="41" spans="1:6">
      <c r="A41" s="218"/>
      <c r="B41" s="219" t="s">
        <v>286</v>
      </c>
      <c r="C41" s="249"/>
      <c r="D41" s="250"/>
      <c r="E41" s="251"/>
      <c r="F41" s="252"/>
    </row>
    <row r="42" spans="1:6">
      <c r="A42" s="218"/>
      <c r="B42" s="219" t="s">
        <v>287</v>
      </c>
      <c r="C42" s="249"/>
      <c r="D42" s="250"/>
      <c r="E42" s="251"/>
      <c r="F42" s="252"/>
    </row>
    <row r="43" spans="1:6">
      <c r="A43" s="218"/>
      <c r="B43" s="219" t="s">
        <v>288</v>
      </c>
      <c r="C43" s="249"/>
      <c r="D43" s="250"/>
      <c r="E43" s="251"/>
      <c r="F43" s="252"/>
    </row>
    <row r="44" spans="1:6">
      <c r="A44" s="243" t="s">
        <v>224</v>
      </c>
      <c r="B44" s="244"/>
      <c r="C44" s="245"/>
      <c r="D44" s="246"/>
      <c r="E44" s="247"/>
      <c r="F44" s="248"/>
    </row>
    <row r="45" spans="1:6">
      <c r="A45" s="218"/>
      <c r="B45" s="219" t="s">
        <v>286</v>
      </c>
      <c r="C45" s="249"/>
      <c r="D45" s="250"/>
      <c r="E45" s="251"/>
      <c r="F45" s="252"/>
    </row>
    <row r="46" spans="1:6">
      <c r="A46" s="218"/>
      <c r="B46" s="219" t="s">
        <v>287</v>
      </c>
      <c r="C46" s="249"/>
      <c r="D46" s="250"/>
      <c r="E46" s="251"/>
      <c r="F46" s="252"/>
    </row>
    <row r="47" spans="1:6">
      <c r="A47" s="241"/>
      <c r="B47" s="242" t="s">
        <v>288</v>
      </c>
      <c r="C47" s="253"/>
      <c r="D47" s="254"/>
      <c r="E47" s="255"/>
      <c r="F47" s="256"/>
    </row>
    <row r="48" spans="1:6">
      <c r="A48" s="220" t="s">
        <v>274</v>
      </c>
      <c r="B48" s="219"/>
      <c r="C48" s="227"/>
      <c r="D48" s="225"/>
      <c r="E48" s="218"/>
      <c r="F48" s="230"/>
    </row>
    <row r="49" spans="1:6">
      <c r="A49" s="218"/>
      <c r="B49" s="219" t="s">
        <v>286</v>
      </c>
      <c r="C49" s="249"/>
      <c r="D49" s="250"/>
      <c r="E49" s="251"/>
      <c r="F49" s="252"/>
    </row>
    <row r="50" spans="1:6">
      <c r="A50" s="218"/>
      <c r="B50" s="219" t="s">
        <v>287</v>
      </c>
      <c r="C50" s="249"/>
      <c r="D50" s="250"/>
      <c r="E50" s="251"/>
      <c r="F50" s="252"/>
    </row>
    <row r="51" spans="1:6">
      <c r="A51" s="218"/>
      <c r="B51" s="219" t="s">
        <v>288</v>
      </c>
      <c r="C51" s="249"/>
      <c r="D51" s="250"/>
      <c r="E51" s="251"/>
      <c r="F51" s="252"/>
    </row>
    <row r="52" spans="1:6">
      <c r="A52" s="243" t="s">
        <v>275</v>
      </c>
      <c r="B52" s="244"/>
      <c r="C52" s="245"/>
      <c r="D52" s="246"/>
      <c r="E52" s="247"/>
      <c r="F52" s="248"/>
    </row>
    <row r="53" spans="1:6">
      <c r="A53" s="218"/>
      <c r="B53" s="219" t="s">
        <v>286</v>
      </c>
      <c r="C53" s="249"/>
      <c r="D53" s="250"/>
      <c r="E53" s="251"/>
      <c r="F53" s="252"/>
    </row>
    <row r="54" spans="1:6">
      <c r="A54" s="218"/>
      <c r="B54" s="219" t="s">
        <v>287</v>
      </c>
      <c r="C54" s="249"/>
      <c r="D54" s="250"/>
      <c r="E54" s="251"/>
      <c r="F54" s="252"/>
    </row>
    <row r="55" spans="1:6">
      <c r="A55" s="241"/>
      <c r="B55" s="242" t="s">
        <v>288</v>
      </c>
      <c r="C55" s="253"/>
      <c r="D55" s="254"/>
      <c r="E55" s="255"/>
      <c r="F55" s="256"/>
    </row>
    <row r="56" spans="1:6">
      <c r="A56" s="220" t="s">
        <v>276</v>
      </c>
      <c r="B56" s="219"/>
      <c r="C56" s="227"/>
      <c r="D56" s="225"/>
      <c r="E56" s="218"/>
      <c r="F56" s="230"/>
    </row>
    <row r="57" spans="1:6">
      <c r="A57" s="218"/>
      <c r="B57" s="219" t="s">
        <v>286</v>
      </c>
      <c r="C57" s="249"/>
      <c r="D57" s="250"/>
      <c r="E57" s="251"/>
      <c r="F57" s="252"/>
    </row>
    <row r="58" spans="1:6">
      <c r="A58" s="218"/>
      <c r="B58" s="219" t="s">
        <v>287</v>
      </c>
      <c r="C58" s="249"/>
      <c r="D58" s="250"/>
      <c r="E58" s="251"/>
      <c r="F58" s="252"/>
    </row>
    <row r="59" spans="1:6">
      <c r="A59" s="218"/>
      <c r="B59" s="219" t="s">
        <v>288</v>
      </c>
      <c r="C59" s="249"/>
      <c r="D59" s="250"/>
      <c r="E59" s="251"/>
      <c r="F59" s="252"/>
    </row>
    <row r="60" spans="1:6">
      <c r="A60" s="243" t="s">
        <v>277</v>
      </c>
      <c r="B60" s="244"/>
      <c r="C60" s="245"/>
      <c r="D60" s="246"/>
      <c r="E60" s="247"/>
      <c r="F60" s="248"/>
    </row>
    <row r="61" spans="1:6">
      <c r="A61" s="218"/>
      <c r="B61" s="219" t="s">
        <v>286</v>
      </c>
      <c r="C61" s="249"/>
      <c r="D61" s="250"/>
      <c r="E61" s="251"/>
      <c r="F61" s="252"/>
    </row>
    <row r="62" spans="1:6">
      <c r="A62" s="218"/>
      <c r="B62" s="219" t="s">
        <v>287</v>
      </c>
      <c r="C62" s="249"/>
      <c r="D62" s="250"/>
      <c r="E62" s="251"/>
      <c r="F62" s="252"/>
    </row>
    <row r="63" spans="1:6">
      <c r="A63" s="241"/>
      <c r="B63" s="242" t="s">
        <v>288</v>
      </c>
      <c r="C63" s="253"/>
      <c r="D63" s="254"/>
      <c r="E63" s="255"/>
      <c r="F63" s="256"/>
    </row>
    <row r="64" spans="1:6">
      <c r="A64" s="220" t="s">
        <v>278</v>
      </c>
      <c r="B64" s="219"/>
      <c r="C64" s="227"/>
      <c r="D64" s="225"/>
      <c r="E64" s="218"/>
      <c r="F64" s="230"/>
    </row>
    <row r="65" spans="1:6">
      <c r="A65" s="218"/>
      <c r="B65" s="219" t="s">
        <v>286</v>
      </c>
      <c r="C65" s="249"/>
      <c r="D65" s="250"/>
      <c r="E65" s="251"/>
      <c r="F65" s="252"/>
    </row>
    <row r="66" spans="1:6">
      <c r="A66" s="218"/>
      <c r="B66" s="219" t="s">
        <v>287</v>
      </c>
      <c r="C66" s="249"/>
      <c r="D66" s="250"/>
      <c r="E66" s="251"/>
      <c r="F66" s="252"/>
    </row>
    <row r="67" spans="1:6">
      <c r="A67" s="218"/>
      <c r="B67" s="219" t="s">
        <v>288</v>
      </c>
      <c r="C67" s="249"/>
      <c r="D67" s="250"/>
      <c r="E67" s="251"/>
      <c r="F67" s="252"/>
    </row>
    <row r="68" spans="1:6">
      <c r="A68" s="243" t="s">
        <v>310</v>
      </c>
      <c r="B68" s="244"/>
      <c r="C68" s="245"/>
      <c r="D68" s="246"/>
      <c r="E68" s="247"/>
      <c r="F68" s="248"/>
    </row>
    <row r="69" spans="1:6">
      <c r="A69" s="221" t="s">
        <v>311</v>
      </c>
      <c r="B69" s="219"/>
      <c r="C69" s="227"/>
      <c r="D69" s="225"/>
      <c r="E69" s="218"/>
      <c r="F69" s="230"/>
    </row>
    <row r="70" spans="1:6">
      <c r="A70" s="218"/>
      <c r="B70" s="219" t="s">
        <v>286</v>
      </c>
      <c r="C70" s="249"/>
      <c r="D70" s="250"/>
      <c r="E70" s="251"/>
      <c r="F70" s="252"/>
    </row>
    <row r="71" spans="1:6">
      <c r="A71" s="218"/>
      <c r="B71" s="219" t="s">
        <v>287</v>
      </c>
      <c r="C71" s="249"/>
      <c r="D71" s="250"/>
      <c r="E71" s="251"/>
      <c r="F71" s="252"/>
    </row>
    <row r="72" spans="1:6">
      <c r="A72" s="218"/>
      <c r="B72" s="219" t="s">
        <v>288</v>
      </c>
      <c r="C72" s="249"/>
      <c r="D72" s="250"/>
      <c r="E72" s="251"/>
      <c r="F72" s="252"/>
    </row>
    <row r="73" spans="1:6">
      <c r="A73" s="221" t="s">
        <v>312</v>
      </c>
      <c r="B73" s="219"/>
      <c r="C73" s="227"/>
      <c r="D73" s="225"/>
      <c r="E73" s="218"/>
      <c r="F73" s="230"/>
    </row>
    <row r="74" spans="1:6">
      <c r="A74" s="218"/>
      <c r="B74" s="219" t="s">
        <v>286</v>
      </c>
      <c r="C74" s="249"/>
      <c r="D74" s="250"/>
      <c r="E74" s="251"/>
      <c r="F74" s="252"/>
    </row>
    <row r="75" spans="1:6">
      <c r="A75" s="218"/>
      <c r="B75" s="219" t="s">
        <v>287</v>
      </c>
      <c r="C75" s="249"/>
      <c r="D75" s="250"/>
      <c r="E75" s="251"/>
      <c r="F75" s="252"/>
    </row>
    <row r="76" spans="1:6">
      <c r="A76" s="218"/>
      <c r="B76" s="219" t="s">
        <v>288</v>
      </c>
      <c r="C76" s="249"/>
      <c r="D76" s="250"/>
      <c r="E76" s="251"/>
      <c r="F76" s="252"/>
    </row>
    <row r="77" spans="1:6">
      <c r="A77" s="222"/>
      <c r="B77" s="223"/>
      <c r="C77" s="228"/>
      <c r="D77" s="226"/>
      <c r="E77" s="222"/>
      <c r="F77" s="231"/>
    </row>
  </sheetData>
  <sheetProtection algorithmName="SHA-512" hashValue="C+s4xOke5XPfFxs9Bv+4BsICj6m8KWmqLgKSAfPH8dH/loom5Lj2NoE+MheE6XrbChjOBuGoMbAJomAn4HcAag==" saltValue="VbGCzg8M/Ti92ffXyZMMxA==" spinCount="100000" sheet="1" objects="1" scenarios="1" formatCells="0" formatRows="0" insertRows="0"/>
  <mergeCells count="5">
    <mergeCell ref="C15:D15"/>
    <mergeCell ref="C14:D14"/>
    <mergeCell ref="C20:D20"/>
    <mergeCell ref="C19:D19"/>
    <mergeCell ref="C18:D18"/>
  </mergeCells>
  <phoneticPr fontId="4"/>
  <dataValidations count="1">
    <dataValidation type="list" allowBlank="1" showInputMessage="1" showErrorMessage="1" sqref="C15:D15" xr:uid="{86EE599A-0387-48CB-B1C8-2EA0ED1E92D3}">
      <formula1>$E$2:$E$4</formula1>
    </dataValidation>
  </dataValidations>
  <pageMargins left="0.7" right="0.7" top="0.75" bottom="0.75" header="0.3" footer="0.3"/>
  <pageSetup paperSize="9" scale="5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48270-981E-4C72-B93D-1B9C731BD428}">
  <dimension ref="B1:G21"/>
  <sheetViews>
    <sheetView showGridLines="0" view="pageBreakPreview" topLeftCell="D18"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35" style="44" customWidth="1"/>
    <col min="7" max="7" width="43.5" style="44" customWidth="1"/>
    <col min="8" max="8" width="2" style="44" customWidth="1"/>
    <col min="9" max="16384" width="9" style="44"/>
  </cols>
  <sheetData>
    <row r="1" spans="2:7" s="42" customFormat="1" ht="12">
      <c r="G1" s="43" t="str" cm="1">
        <f t="array" aca="1" ref="G1" ca="1">"選挙公営-"&amp;MID(CELL("filename",F1),FIND("]",CELL("filename",F1))+1,31)</f>
        <v>選挙公営-13</v>
      </c>
    </row>
    <row r="2" spans="2:7" ht="7.5" customHeight="1"/>
    <row r="3" spans="2:7" ht="17.25">
      <c r="F3" s="45" t="s">
        <v>201</v>
      </c>
      <c r="G3" s="46"/>
    </row>
    <row r="4" spans="2:7">
      <c r="F4" s="46"/>
      <c r="G4" s="46"/>
    </row>
    <row r="5" spans="2:7">
      <c r="B5" s="100" t="s">
        <v>11</v>
      </c>
      <c r="F5" s="317" t="s">
        <v>202</v>
      </c>
      <c r="G5" s="317"/>
    </row>
    <row r="6" spans="2:7">
      <c r="B6" s="100"/>
    </row>
    <row r="7" spans="2:7" ht="15" thickBot="1">
      <c r="B7" s="100" t="s">
        <v>200</v>
      </c>
    </row>
    <row r="8" spans="2:7" ht="15" thickBot="1">
      <c r="B8" s="314"/>
      <c r="C8" s="315"/>
      <c r="D8" s="316"/>
      <c r="F8" s="93" t="s">
        <v>7</v>
      </c>
    </row>
    <row r="11" spans="2:7">
      <c r="G11" s="101" t="str">
        <f>TEXT(入力シート!C4,"ggge年m月d日")&amp;"執行"&amp;入力シート!C3&amp;"（"&amp;入力シート!C15&amp;"）"</f>
        <v>令和8年　月　日執行衆議院小選挙区選出議員選挙（徳島県第　　区）</v>
      </c>
    </row>
    <row r="12" spans="2:7" ht="6.75" customHeight="1"/>
    <row r="13" spans="2:7">
      <c r="F13" s="114" t="s">
        <v>6</v>
      </c>
      <c r="G13" s="118" t="str">
        <f>IF(入力シート!C14="","",入力シート!C14)</f>
        <v/>
      </c>
    </row>
    <row r="16" spans="2:7">
      <c r="F16" s="46" t="s">
        <v>4</v>
      </c>
      <c r="G16" s="46"/>
    </row>
    <row r="17" spans="6:7" ht="6.75" customHeight="1"/>
    <row r="18" spans="6:7" ht="66" customHeight="1">
      <c r="F18" s="95" t="s">
        <v>203</v>
      </c>
      <c r="G18" s="266" t="str">
        <f>IF(B8="","",VLOOKUP(B8,入力シート!$C$49:$F$51,2,FALSE)&amp;CHAR(10)&amp;B8&amp;CHAR(10)&amp;VLOOKUP(B8,入力シート!$C$49:$F$51,3,FALSE))</f>
        <v/>
      </c>
    </row>
    <row r="19" spans="6:7" ht="48" customHeight="1">
      <c r="F19" s="66" t="s">
        <v>175</v>
      </c>
      <c r="G19" s="179" t="s">
        <v>199</v>
      </c>
    </row>
    <row r="20" spans="6:7" ht="48" customHeight="1">
      <c r="F20" s="66" t="s">
        <v>198</v>
      </c>
      <c r="G20" s="180" t="s">
        <v>77</v>
      </c>
    </row>
    <row r="21" spans="6:7" ht="48" customHeight="1">
      <c r="F21" s="67" t="s">
        <v>2</v>
      </c>
      <c r="G21" s="155"/>
    </row>
  </sheetData>
  <sheetProtection algorithmName="SHA-512" hashValue="fOC/MbkIrStAeRY56ClV9OvnBanyyhdqXv6pYBFTnhWXS9HzYAsHTdA+EUKvLXBkN6rxZ546SI1DxYLly7wR1g==" saltValue="ScDc05450AAdlElCGglMtg==" spinCount="100000" sheet="1" objects="1" scenarios="1" formatCells="0" formatRows="0" insertRows="0"/>
  <mergeCells count="2">
    <mergeCell ref="F5:G5"/>
    <mergeCell ref="B8:D8"/>
  </mergeCells>
  <phoneticPr fontId="4"/>
  <dataValidations count="2">
    <dataValidation allowBlank="1" showInputMessage="1" showErrorMessage="1" prompt="和暦により入力してください（例:令和●年●月●日）" sqref="F8" xr:uid="{79391F5F-1FBC-4D12-990A-D99BF56664C5}"/>
    <dataValidation allowBlank="1" showInputMessage="1" showErrorMessage="1" prompt="署名による場合は空欄として印刷してください" sqref="G13" xr:uid="{85D85F28-98D0-45DD-BE6A-433CF3901235}"/>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78F664F9-F115-44A3-9382-363B9F0C92DA}">
          <x14:formula1>
            <xm:f>入力シート!$C$49:$C$51</xm:f>
          </x14:formula1>
          <xm:sqref>B8:D8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8C4FC-EDBD-44D4-B5C2-050E6EEC8572}">
  <dimension ref="B1:M31"/>
  <sheetViews>
    <sheetView showGridLines="0" view="pageBreakPreview" topLeftCell="D18"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17.5" style="44" customWidth="1"/>
    <col min="7" max="7" width="21.75" style="44" customWidth="1"/>
    <col min="8" max="8" width="17.5" style="44" customWidth="1"/>
    <col min="9" max="9" width="21.75" style="44" customWidth="1"/>
    <col min="10" max="10" width="2" style="44" customWidth="1"/>
    <col min="11" max="13" width="9" style="44"/>
    <col min="14" max="16384" width="9" style="2"/>
  </cols>
  <sheetData>
    <row r="1" spans="2:13" s="6" customFormat="1" ht="12">
      <c r="F1" s="42"/>
      <c r="G1" s="42"/>
      <c r="H1" s="43"/>
      <c r="I1" s="43" t="str" cm="1">
        <f t="array" aca="1" ref="I1" ca="1">"選挙公営-"&amp;MID(CELL("filename",F1),FIND("]",CELL("filename",F1))+1,31)</f>
        <v>選挙公営-14</v>
      </c>
      <c r="J1" s="42"/>
      <c r="K1" s="42"/>
      <c r="L1" s="42"/>
      <c r="M1" s="42"/>
    </row>
    <row r="2" spans="2:13" ht="7.5" customHeight="1"/>
    <row r="3" spans="2:13" ht="17.25">
      <c r="F3" s="45" t="s">
        <v>78</v>
      </c>
      <c r="G3" s="46"/>
      <c r="H3" s="46"/>
      <c r="I3" s="46"/>
    </row>
    <row r="4" spans="2:13">
      <c r="F4" s="46" t="s">
        <v>240</v>
      </c>
      <c r="G4" s="46"/>
      <c r="H4" s="46"/>
      <c r="I4" s="46"/>
    </row>
    <row r="5" spans="2:13">
      <c r="B5" s="7" t="s">
        <v>11</v>
      </c>
    </row>
    <row r="6" spans="2:13" ht="30" customHeight="1">
      <c r="B6" s="7"/>
      <c r="F6" s="317" t="s">
        <v>241</v>
      </c>
      <c r="G6" s="317"/>
      <c r="H6" s="317"/>
      <c r="I6" s="317"/>
    </row>
    <row r="7" spans="2:13" ht="15" thickBot="1">
      <c r="B7" s="7" t="s">
        <v>112</v>
      </c>
    </row>
    <row r="8" spans="2:13" ht="15" thickBot="1">
      <c r="B8" s="314"/>
      <c r="C8" s="315"/>
      <c r="D8" s="316"/>
      <c r="F8" s="293" t="s">
        <v>7</v>
      </c>
      <c r="G8" s="293"/>
      <c r="H8" s="47"/>
    </row>
    <row r="10" spans="2:13">
      <c r="F10" s="48" t="s">
        <v>81</v>
      </c>
    </row>
    <row r="11" spans="2:13">
      <c r="J11" s="2"/>
      <c r="K11" s="2"/>
      <c r="L11" s="2"/>
      <c r="M11" s="2"/>
    </row>
    <row r="12" spans="2:13">
      <c r="G12" s="317" t="s">
        <v>313</v>
      </c>
      <c r="H12" s="325" t="str">
        <f>IF(B8="","",VLOOKUP(B8,入力シート!$C$49:$F$51,2,FALSE))</f>
        <v/>
      </c>
      <c r="I12" s="325"/>
      <c r="J12" s="2"/>
      <c r="K12" s="2"/>
      <c r="L12" s="2"/>
      <c r="M12" s="2"/>
    </row>
    <row r="13" spans="2:13">
      <c r="G13" s="317"/>
      <c r="H13" s="325" t="str">
        <f>IF(B8="","",B8)</f>
        <v/>
      </c>
      <c r="I13" s="325"/>
      <c r="J13" s="2"/>
      <c r="K13" s="2"/>
      <c r="L13" s="2"/>
      <c r="M13" s="2"/>
    </row>
    <row r="14" spans="2:13">
      <c r="G14" s="317"/>
      <c r="H14" s="347" t="str">
        <f>IF(B8="","",VLOOKUP(B8,入力シート!$C$49:$F$51,3,FALSE)&amp;"")</f>
        <v/>
      </c>
      <c r="I14" s="347"/>
      <c r="J14" s="2"/>
      <c r="K14" s="2"/>
      <c r="L14" s="2"/>
      <c r="M14" s="2"/>
    </row>
    <row r="15" spans="2:13">
      <c r="J15" s="2"/>
      <c r="K15" s="2"/>
      <c r="L15" s="2"/>
      <c r="M15" s="2"/>
    </row>
    <row r="16" spans="2:13">
      <c r="F16" s="46" t="s">
        <v>4</v>
      </c>
      <c r="G16" s="46"/>
      <c r="H16" s="46"/>
      <c r="I16" s="46"/>
    </row>
    <row r="17" spans="2:9" ht="6.75" customHeight="1"/>
    <row r="18" spans="2:9" s="44" customFormat="1">
      <c r="B18" s="2"/>
      <c r="C18" s="2"/>
      <c r="D18" s="2"/>
      <c r="E18" s="2"/>
      <c r="F18" s="44" t="s">
        <v>82</v>
      </c>
      <c r="G18" s="348" t="s">
        <v>295</v>
      </c>
      <c r="H18" s="348"/>
    </row>
    <row r="19" spans="2:9" s="44" customFormat="1">
      <c r="B19" s="2"/>
      <c r="C19" s="2"/>
      <c r="D19" s="2"/>
      <c r="E19" s="2"/>
      <c r="F19" s="49"/>
    </row>
    <row r="20" spans="2:9" s="44" customFormat="1">
      <c r="B20" s="2"/>
      <c r="C20" s="2"/>
      <c r="D20" s="2"/>
      <c r="E20" s="2"/>
      <c r="F20" s="44" t="s">
        <v>83</v>
      </c>
      <c r="G20" s="119" t="s">
        <v>84</v>
      </c>
    </row>
    <row r="21" spans="2:9" s="44" customFormat="1">
      <c r="B21" s="2"/>
      <c r="C21" s="2"/>
      <c r="D21" s="2"/>
      <c r="E21" s="2"/>
      <c r="G21" s="58"/>
      <c r="H21" s="58"/>
      <c r="I21" s="58"/>
    </row>
    <row r="22" spans="2:9" s="44" customFormat="1">
      <c r="B22" s="2"/>
      <c r="C22" s="2"/>
      <c r="D22" s="2"/>
      <c r="E22" s="2"/>
      <c r="F22" s="44" t="str">
        <f>"３　"&amp;TEXT(入力シート!C4,"ggge年m月d日")&amp;"執行"&amp;入力シート!C3&amp;"（"&amp;入力シート!C15&amp;"）"</f>
        <v>３　令和8年　月　日執行衆議院小選挙区選出議員選挙（徳島県第　　区）</v>
      </c>
      <c r="G22" s="58"/>
      <c r="H22" s="58"/>
      <c r="I22" s="58"/>
    </row>
    <row r="23" spans="2:9">
      <c r="G23" s="56"/>
      <c r="H23" s="58"/>
      <c r="I23" s="58"/>
    </row>
    <row r="24" spans="2:9">
      <c r="F24" s="44" t="s">
        <v>85</v>
      </c>
      <c r="G24" s="349" t="str">
        <f>IF(入力シート!C14="","",入力シート!C14)</f>
        <v/>
      </c>
      <c r="H24" s="349"/>
    </row>
    <row r="26" spans="2:9" s="44" customFormat="1">
      <c r="B26" s="2"/>
      <c r="C26" s="2"/>
      <c r="D26" s="2"/>
      <c r="E26" s="2"/>
      <c r="F26" s="44" t="s">
        <v>86</v>
      </c>
    </row>
    <row r="27" spans="2:9" s="44" customFormat="1" ht="6.75" customHeight="1">
      <c r="B27" s="2"/>
      <c r="C27" s="2"/>
      <c r="D27" s="2"/>
      <c r="E27" s="2"/>
    </row>
    <row r="28" spans="2:9" ht="30" customHeight="1">
      <c r="F28" s="59" t="s">
        <v>87</v>
      </c>
      <c r="G28" s="120"/>
      <c r="H28" s="59" t="s">
        <v>88</v>
      </c>
      <c r="I28" s="120"/>
    </row>
    <row r="29" spans="2:9" ht="30" customHeight="1">
      <c r="F29" s="59" t="s">
        <v>89</v>
      </c>
      <c r="G29" s="120"/>
      <c r="H29" s="59" t="s">
        <v>90</v>
      </c>
      <c r="I29" s="121"/>
    </row>
    <row r="30" spans="2:9" ht="30" customHeight="1">
      <c r="F30" s="60" t="s">
        <v>91</v>
      </c>
      <c r="G30" s="346"/>
      <c r="H30" s="346"/>
      <c r="I30" s="346"/>
    </row>
    <row r="31" spans="2:9" ht="30" customHeight="1">
      <c r="F31" s="61" t="s">
        <v>92</v>
      </c>
      <c r="G31" s="345"/>
      <c r="H31" s="345"/>
      <c r="I31" s="345"/>
    </row>
  </sheetData>
  <sheetProtection algorithmName="SHA-512" hashValue="pdomQVIrAY7AMZKvzJfHOxoRJJPyaUP6JTFpq79/HGjxhBN+ATbihmFXUlvJVH/rkXVv6tasuIfzIC/rJ6U49w==" saltValue="yq8nO8uktdVFah7wHaB1bw==" spinCount="100000" sheet="1" objects="1" scenarios="1" formatCells="0" formatRows="0" insertRows="0"/>
  <mergeCells count="11">
    <mergeCell ref="G18:H18"/>
    <mergeCell ref="G24:H24"/>
    <mergeCell ref="G30:I30"/>
    <mergeCell ref="G31:I31"/>
    <mergeCell ref="H14:I14"/>
    <mergeCell ref="F6:I6"/>
    <mergeCell ref="B8:D8"/>
    <mergeCell ref="F8:G8"/>
    <mergeCell ref="H12:I12"/>
    <mergeCell ref="H13:I13"/>
    <mergeCell ref="G12:G14"/>
  </mergeCells>
  <phoneticPr fontId="4"/>
  <dataValidations count="2">
    <dataValidation allowBlank="1" showInputMessage="1" showErrorMessage="1" prompt="和暦により入力してください（例:令和●年●月●日）" sqref="F8" xr:uid="{FEC1AD90-93DA-4603-8A12-2452A9213085}"/>
    <dataValidation imeMode="halfAlpha" allowBlank="1" showInputMessage="1" showErrorMessage="1" sqref="G18:H18" xr:uid="{126FD682-DFA6-47A8-88BB-DDF260D9D981}"/>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BFD2E3F9-8852-4AA0-A899-9B8F4AED0FA7}">
          <x14:formula1>
            <xm:f>入力シート!$C$49:$C$51</xm:f>
          </x14:formula1>
          <xm:sqref>B8:D8</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E6FEF-2E42-47B2-A566-4560F372BE42}">
  <dimension ref="B1:P9"/>
  <sheetViews>
    <sheetView showGridLines="0" view="pageBreakPreview" topLeftCell="D1" zoomScaleNormal="100" zoomScaleSheetLayoutView="100" workbookViewId="0">
      <selection activeCell="T19" sqref="T19"/>
    </sheetView>
  </sheetViews>
  <sheetFormatPr defaultColWidth="9" defaultRowHeight="14.25"/>
  <cols>
    <col min="1" max="1" width="2" style="44" customWidth="1"/>
    <col min="2" max="4" width="15" style="44" customWidth="1"/>
    <col min="5" max="5" width="2" style="44" customWidth="1"/>
    <col min="6" max="7" width="7.5" style="44" customWidth="1"/>
    <col min="8" max="8" width="9.5" style="44" customWidth="1"/>
    <col min="9" max="10" width="7.5" style="44" customWidth="1"/>
    <col min="11" max="11" width="9.5" style="44" customWidth="1"/>
    <col min="12" max="13" width="7.5" style="44" customWidth="1"/>
    <col min="14" max="14" width="9.5" style="44" customWidth="1"/>
    <col min="15" max="15" width="5" style="44" customWidth="1"/>
    <col min="16" max="16" width="4.625" style="44" customWidth="1"/>
    <col min="17" max="16384" width="9" style="44"/>
  </cols>
  <sheetData>
    <row r="1" spans="2:16">
      <c r="F1" s="42" t="s">
        <v>226</v>
      </c>
      <c r="G1" s="42"/>
      <c r="H1" s="42"/>
      <c r="O1" s="49"/>
    </row>
    <row r="2" spans="2:16" ht="7.5" customHeight="1"/>
    <row r="3" spans="2:16" ht="17.25">
      <c r="B3" s="100"/>
      <c r="F3" s="45" t="s">
        <v>94</v>
      </c>
      <c r="G3" s="45"/>
      <c r="H3" s="45"/>
      <c r="I3" s="46"/>
      <c r="J3" s="46"/>
      <c r="K3" s="46"/>
      <c r="L3" s="46"/>
      <c r="M3" s="46"/>
      <c r="N3" s="46"/>
      <c r="O3" s="46"/>
    </row>
    <row r="4" spans="2:16">
      <c r="F4" s="126"/>
      <c r="G4" s="126"/>
      <c r="H4" s="126"/>
      <c r="I4" s="126"/>
      <c r="J4" s="126"/>
      <c r="K4" s="126"/>
      <c r="L4" s="126"/>
      <c r="M4" s="126"/>
      <c r="N4" s="126"/>
      <c r="O4" s="126"/>
    </row>
    <row r="5" spans="2:16" ht="18" customHeight="1">
      <c r="B5" s="100" t="s">
        <v>11</v>
      </c>
      <c r="F5" s="127" t="s">
        <v>198</v>
      </c>
      <c r="G5" s="127"/>
      <c r="H5" s="127"/>
      <c r="I5" s="127" t="s">
        <v>227</v>
      </c>
      <c r="J5" s="127"/>
      <c r="K5" s="127"/>
      <c r="L5" s="127" t="s">
        <v>99</v>
      </c>
      <c r="M5" s="127"/>
      <c r="N5" s="127"/>
      <c r="O5" s="287" t="s">
        <v>2</v>
      </c>
      <c r="P5" s="42"/>
    </row>
    <row r="6" spans="2:16" ht="21" customHeight="1">
      <c r="F6" s="185" t="s">
        <v>228</v>
      </c>
      <c r="G6" s="186" t="s">
        <v>230</v>
      </c>
      <c r="H6" s="186" t="s">
        <v>232</v>
      </c>
      <c r="I6" s="185" t="s">
        <v>228</v>
      </c>
      <c r="J6" s="186" t="s">
        <v>230</v>
      </c>
      <c r="K6" s="186" t="s">
        <v>232</v>
      </c>
      <c r="L6" s="185" t="s">
        <v>228</v>
      </c>
      <c r="M6" s="186" t="s">
        <v>230</v>
      </c>
      <c r="N6" s="186" t="s">
        <v>232</v>
      </c>
      <c r="O6" s="370"/>
      <c r="P6" s="42"/>
    </row>
    <row r="7" spans="2:16" ht="13.5" customHeight="1">
      <c r="B7" s="100"/>
      <c r="F7" s="187" t="s">
        <v>229</v>
      </c>
      <c r="G7" s="188" t="s">
        <v>231</v>
      </c>
      <c r="H7" s="188" t="s">
        <v>233</v>
      </c>
      <c r="I7" s="187" t="s">
        <v>234</v>
      </c>
      <c r="J7" s="188" t="s">
        <v>235</v>
      </c>
      <c r="K7" s="188" t="s">
        <v>236</v>
      </c>
      <c r="L7" s="187" t="s">
        <v>237</v>
      </c>
      <c r="M7" s="188" t="s">
        <v>238</v>
      </c>
      <c r="N7" s="188" t="s">
        <v>239</v>
      </c>
      <c r="O7" s="288"/>
      <c r="P7" s="42"/>
    </row>
    <row r="8" spans="2:16" ht="12" customHeight="1">
      <c r="F8" s="189" t="s">
        <v>77</v>
      </c>
      <c r="G8" s="189" t="s">
        <v>199</v>
      </c>
      <c r="H8" s="189" t="s">
        <v>77</v>
      </c>
      <c r="I8" s="189" t="s">
        <v>77</v>
      </c>
      <c r="J8" s="189" t="s">
        <v>199</v>
      </c>
      <c r="K8" s="189" t="s">
        <v>77</v>
      </c>
      <c r="L8" s="189" t="s">
        <v>77</v>
      </c>
      <c r="M8" s="189" t="s">
        <v>199</v>
      </c>
      <c r="N8" s="189" t="s">
        <v>77</v>
      </c>
      <c r="O8" s="148"/>
      <c r="P8" s="42"/>
    </row>
    <row r="9" spans="2:16" ht="30" customHeight="1">
      <c r="F9" s="181"/>
      <c r="G9" s="195"/>
      <c r="H9" s="190" t="str">
        <f>IF(G9="","",F9*G9)</f>
        <v/>
      </c>
      <c r="I9" s="191" t="str">
        <f>IF(J9="","",IF(J9&lt;=50000,8.38,ROUNDUP((419000+5.62*(J9-50000))/J9,2)))</f>
        <v/>
      </c>
      <c r="J9" s="196"/>
      <c r="K9" s="190" t="str">
        <f>IF(J9="","",I9*J9)</f>
        <v/>
      </c>
      <c r="L9" s="192" t="str">
        <f>IF(F9="","",MIN(F9,I9))</f>
        <v/>
      </c>
      <c r="M9" s="197" t="str">
        <f>IF(G9="","",MIN(G9,J9))</f>
        <v/>
      </c>
      <c r="N9" s="190" t="str">
        <f>IF(M9="","",L9*M9)</f>
        <v/>
      </c>
      <c r="O9" s="194"/>
      <c r="P9" s="42"/>
    </row>
  </sheetData>
  <sheetProtection algorithmName="SHA-512" hashValue="kh/xBUTaQJHZPp2c+piQAutL22Pa1mku0F9CSngMylzrczO/je+R2m+oomoptuKFM/YZEUuIDSHLFiANRC6J3Q==" saltValue="qToeB02JduUDpGYediJ4rw==" spinCount="100000" sheet="1" objects="1" scenarios="1" formatCells="0" formatRows="0" insertRows="0"/>
  <mergeCells count="1">
    <mergeCell ref="O5:O7"/>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45A6F-29B3-4702-9417-70E00176B719}">
  <dimension ref="B1:K26"/>
  <sheetViews>
    <sheetView showGridLines="0" view="pageBreakPreview" topLeftCell="D23"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4.5" style="44" customWidth="1"/>
    <col min="7" max="7" width="11.5" style="44" customWidth="1"/>
    <col min="8" max="8" width="25" style="44" customWidth="1"/>
    <col min="9" max="10" width="15" style="44" customWidth="1"/>
    <col min="11" max="11" width="7.5" style="44" customWidth="1"/>
    <col min="12" max="16384" width="9" style="44"/>
  </cols>
  <sheetData>
    <row r="1" spans="2:11" s="42" customFormat="1" ht="12">
      <c r="K1" s="43" t="str" cm="1">
        <f t="array" aca="1" ref="K1" ca="1">"選挙公営-"&amp;MID(CELL("filename",A1),FIND("]",CELL("filename",A1))+1,31)</f>
        <v>選挙公営-15</v>
      </c>
    </row>
    <row r="2" spans="2:11" ht="7.5" customHeight="1"/>
    <row r="3" spans="2:11" ht="17.25">
      <c r="F3" s="45" t="s">
        <v>152</v>
      </c>
      <c r="G3" s="46"/>
      <c r="H3" s="46"/>
      <c r="I3" s="46"/>
      <c r="J3" s="46"/>
      <c r="K3" s="46"/>
    </row>
    <row r="6" spans="2:11">
      <c r="B6" s="100" t="s">
        <v>11</v>
      </c>
      <c r="F6" s="44" t="s">
        <v>153</v>
      </c>
    </row>
    <row r="7" spans="2:11">
      <c r="B7" s="100"/>
    </row>
    <row r="8" spans="2:11">
      <c r="B8" s="100" t="s">
        <v>32</v>
      </c>
    </row>
    <row r="9" spans="2:11">
      <c r="B9" s="100"/>
      <c r="F9" s="293" t="s">
        <v>7</v>
      </c>
      <c r="G9" s="293"/>
      <c r="H9" s="293"/>
    </row>
    <row r="12" spans="2:11">
      <c r="F12" s="48" t="str">
        <f>"徳島県選挙管理委員会委員長　"&amp;入力シート!C7&amp;"　殿"</f>
        <v>徳島県選挙管理委員会委員長　岩丸　正史　殿</v>
      </c>
    </row>
    <row r="13" spans="2:11">
      <c r="F13" s="48"/>
    </row>
    <row r="15" spans="2:11">
      <c r="K15" s="101" t="str">
        <f>TEXT(入力シート!C4,"ggge年m月d日")&amp;"執行"&amp;入力シート!C3&amp;"（"&amp;入力シート!C15&amp;"）"</f>
        <v>令和8年　月　日執行衆議院小選挙区選出議員選挙（徳島県第　　区）</v>
      </c>
    </row>
    <row r="16" spans="2:11" ht="6" customHeight="1"/>
    <row r="17" spans="6:11">
      <c r="H17" s="101" t="s">
        <v>6</v>
      </c>
      <c r="I17" s="294" t="str">
        <f>IF(入力シート!C14="","",入力シート!C14)</f>
        <v/>
      </c>
      <c r="J17" s="294"/>
      <c r="K17" s="294"/>
    </row>
    <row r="20" spans="6:11">
      <c r="F20" s="46" t="s">
        <v>4</v>
      </c>
      <c r="G20" s="46"/>
      <c r="H20" s="46"/>
      <c r="I20" s="46"/>
      <c r="J20" s="46"/>
      <c r="K20" s="46"/>
    </row>
    <row r="21" spans="6:11" ht="6" customHeight="1"/>
    <row r="22" spans="6:11" ht="19.5" customHeight="1">
      <c r="F22" s="299" t="s">
        <v>26</v>
      </c>
      <c r="G22" s="300"/>
      <c r="H22" s="289" t="s">
        <v>27</v>
      </c>
      <c r="I22" s="291" t="s">
        <v>28</v>
      </c>
      <c r="J22" s="292"/>
      <c r="K22" s="287" t="s">
        <v>2</v>
      </c>
    </row>
    <row r="23" spans="6:11" ht="19.5" customHeight="1">
      <c r="F23" s="301"/>
      <c r="G23" s="302"/>
      <c r="H23" s="290"/>
      <c r="I23" s="96" t="s">
        <v>160</v>
      </c>
      <c r="J23" s="96" t="s">
        <v>136</v>
      </c>
      <c r="K23" s="288"/>
    </row>
    <row r="24" spans="6:11" ht="60" customHeight="1">
      <c r="F24" s="364" t="str">
        <f>IF(入力シート!F53="","",入力シート!F53)</f>
        <v/>
      </c>
      <c r="G24" s="365"/>
      <c r="H24" s="154" t="str">
        <f>IF(入力シート!C53="","",入力シート!D53&amp;CHAR(10)&amp;入力シート!C53&amp;CHAR(10)&amp;入力シート!E53)</f>
        <v/>
      </c>
      <c r="I24" s="203"/>
      <c r="J24" s="158"/>
      <c r="K24" s="145"/>
    </row>
    <row r="25" spans="6:11" ht="60" customHeight="1">
      <c r="F25" s="364" t="str">
        <f>IF(入力シート!F54="","",入力シート!F54)</f>
        <v/>
      </c>
      <c r="G25" s="365"/>
      <c r="H25" s="154" t="str">
        <f>IF(入力シート!C54="","",入力シート!D54&amp;CHAR(10)&amp;入力シート!C54&amp;CHAR(10)&amp;入力シート!E54)</f>
        <v/>
      </c>
      <c r="I25" s="203"/>
      <c r="J25" s="158"/>
      <c r="K25" s="145"/>
    </row>
    <row r="26" spans="6:11" ht="60" customHeight="1">
      <c r="F26" s="362" t="str">
        <f>IF(入力シート!F55="","",入力シート!F55)</f>
        <v/>
      </c>
      <c r="G26" s="363"/>
      <c r="H26" s="156" t="str">
        <f>IF(入力シート!C55="","",入力シート!D55&amp;CHAR(10)&amp;入力シート!C55&amp;CHAR(10)&amp;入力シート!E55)</f>
        <v/>
      </c>
      <c r="I26" s="204"/>
      <c r="J26" s="160"/>
      <c r="K26" s="155"/>
    </row>
  </sheetData>
  <sheetProtection algorithmName="SHA-512" hashValue="ydmt01tpYkE/eAq6U49m9hXhScXEtpFd2QTMnzIXHjKZGA28nUB0HY9AQoudno1TeSLcqcwHuxCE51GgjKXqGA==" saltValue="WBVI7iktDUEAA7ykyY5uxA==" spinCount="100000" sheet="1" objects="1" scenarios="1" formatCells="0" formatRows="0" insertRows="0"/>
  <mergeCells count="9">
    <mergeCell ref="F24:G24"/>
    <mergeCell ref="F25:G25"/>
    <mergeCell ref="F26:G26"/>
    <mergeCell ref="F9:H9"/>
    <mergeCell ref="I17:K17"/>
    <mergeCell ref="F22:G23"/>
    <mergeCell ref="H22:H23"/>
    <mergeCell ref="I22:J22"/>
    <mergeCell ref="K22:K23"/>
  </mergeCells>
  <phoneticPr fontId="4"/>
  <dataValidations count="2">
    <dataValidation allowBlank="1" showInputMessage="1" showErrorMessage="1" prompt="和暦により入力してください（例:令和●年●月●日）" sqref="F9:G9" xr:uid="{44F16EF0-68E2-4C0A-B529-31DD40F9BE14}"/>
    <dataValidation allowBlank="1" showInputMessage="1" showErrorMessage="1" prompt="署名による場合は空欄として印刷してください" sqref="I17:K17" xr:uid="{AA4B7181-4402-4925-BB5F-D58A5E8B9B36}"/>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148C3-BEA6-46DE-BB6D-877542286AC0}">
  <dimension ref="B1:J30"/>
  <sheetViews>
    <sheetView showGridLines="0" view="pageBreakPreview"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7.5" style="44" customWidth="1"/>
    <col min="7" max="7" width="8" style="44" customWidth="1"/>
    <col min="8" max="9" width="26.5" style="44" customWidth="1"/>
    <col min="10" max="10" width="2" style="44" customWidth="1"/>
    <col min="11" max="16384" width="9" style="44"/>
  </cols>
  <sheetData>
    <row r="1" spans="2:10" s="42" customFormat="1" ht="12">
      <c r="H1" s="43"/>
      <c r="I1" s="43" t="str" cm="1">
        <f t="array" aca="1" ref="I1" ca="1">"選挙公営-"&amp;MID(CELL("filename",F1),FIND("]",CELL("filename",F1))+1,31)</f>
        <v>選挙公営-16</v>
      </c>
    </row>
    <row r="2" spans="2:10" ht="7.5" customHeight="1"/>
    <row r="3" spans="2:10" ht="17.25">
      <c r="F3" s="45" t="s">
        <v>182</v>
      </c>
      <c r="G3" s="46"/>
      <c r="H3" s="46"/>
      <c r="I3" s="46"/>
    </row>
    <row r="5" spans="2:10" ht="30" customHeight="1">
      <c r="B5" s="100" t="s">
        <v>11</v>
      </c>
      <c r="F5" s="317" t="s">
        <v>184</v>
      </c>
      <c r="G5" s="317"/>
      <c r="H5" s="317"/>
      <c r="I5" s="317"/>
    </row>
    <row r="6" spans="2:10" ht="15" thickBot="1">
      <c r="B6" s="100" t="s">
        <v>52</v>
      </c>
    </row>
    <row r="7" spans="2:10" ht="15" thickBot="1">
      <c r="B7" s="314"/>
      <c r="C7" s="315"/>
      <c r="D7" s="316"/>
      <c r="F7" s="293" t="s">
        <v>7</v>
      </c>
      <c r="G7" s="293"/>
      <c r="H7" s="47"/>
    </row>
    <row r="9" spans="2:10">
      <c r="F9" s="48" t="str">
        <f>"徳島県選挙管理委員会委員長　"&amp;入力シート!C7&amp;"　殿"</f>
        <v>徳島県選挙管理委員会委員長　岩丸　正史　殿</v>
      </c>
    </row>
    <row r="11" spans="2:10">
      <c r="I11" s="101" t="str">
        <f>TEXT(入力シート!C4,"ggge年m月d日")&amp;"執行"&amp;入力シート!C3&amp;"（"&amp;入力シート!C15&amp;"）"</f>
        <v>令和8年　月　日執行衆議院小選挙区選出議員選挙（徳島県第　　区）</v>
      </c>
    </row>
    <row r="12" spans="2:10" ht="6" customHeight="1"/>
    <row r="13" spans="2:10">
      <c r="F13" s="101"/>
      <c r="G13" s="49" t="s">
        <v>6</v>
      </c>
      <c r="H13" s="318" t="str">
        <f>IF(入力シート!C14="","",入力シート!C14)</f>
        <v/>
      </c>
      <c r="I13" s="318"/>
      <c r="J13" s="318"/>
    </row>
    <row r="15" spans="2:10">
      <c r="F15" s="46" t="s">
        <v>4</v>
      </c>
      <c r="G15" s="46"/>
      <c r="H15" s="46"/>
      <c r="I15" s="46"/>
    </row>
    <row r="17" spans="6:9">
      <c r="F17" s="44" t="s">
        <v>41</v>
      </c>
      <c r="G17" s="324" t="str">
        <f>IF(B7="","",VLOOKUP(B7,入力シート!$C$53:$F$55,4,FALSE))</f>
        <v/>
      </c>
      <c r="H17" s="324"/>
    </row>
    <row r="18" spans="6:9">
      <c r="F18" s="49"/>
      <c r="G18" s="321"/>
      <c r="H18" s="321"/>
    </row>
    <row r="19" spans="6:9">
      <c r="F19" s="44" t="s">
        <v>173</v>
      </c>
    </row>
    <row r="20" spans="6:9">
      <c r="G20" s="369" t="str">
        <f>IF(B7="","",VLOOKUP(B7,入力シート!$C$53:$F$55,2,FALSE))</f>
        <v/>
      </c>
      <c r="H20" s="369"/>
      <c r="I20" s="369"/>
    </row>
    <row r="21" spans="6:9">
      <c r="F21" s="50"/>
      <c r="G21" s="369" t="str">
        <f>IF(B7="","",B7)</f>
        <v/>
      </c>
      <c r="H21" s="369"/>
      <c r="I21" s="369"/>
    </row>
    <row r="22" spans="6:9">
      <c r="F22" s="56"/>
      <c r="G22" s="368" t="str">
        <f>IF(B7="","",VLOOKUP(B7,入力シート!$C$53:$F$55,3,FALSE)&amp;"")</f>
        <v/>
      </c>
      <c r="H22" s="368"/>
      <c r="I22" s="368"/>
    </row>
    <row r="24" spans="6:9" ht="18.75">
      <c r="F24" s="44" t="s">
        <v>185</v>
      </c>
      <c r="G24" s="371" t="str">
        <f>IF(I28="","",I28)</f>
        <v/>
      </c>
      <c r="H24" s="372"/>
    </row>
    <row r="25" spans="6:9" ht="6.75" customHeight="1"/>
    <row r="26" spans="6:9" ht="21" customHeight="1">
      <c r="F26" s="54" t="s">
        <v>17</v>
      </c>
      <c r="G26" s="55"/>
      <c r="H26" s="96" t="s">
        <v>183</v>
      </c>
      <c r="I26" s="51" t="s">
        <v>188</v>
      </c>
    </row>
    <row r="27" spans="6:9" ht="27" customHeight="1">
      <c r="F27" s="102" t="s">
        <v>186</v>
      </c>
      <c r="G27" s="94" t="s">
        <v>48</v>
      </c>
      <c r="H27" s="198"/>
      <c r="I27" s="198"/>
    </row>
    <row r="28" spans="6:9" ht="27" customHeight="1">
      <c r="F28" s="53" t="s">
        <v>187</v>
      </c>
      <c r="G28" s="94" t="s">
        <v>49</v>
      </c>
      <c r="H28" s="198"/>
      <c r="I28" s="198"/>
    </row>
    <row r="29" spans="6:9" ht="27" customHeight="1">
      <c r="F29" s="53" t="s">
        <v>107</v>
      </c>
      <c r="G29" s="94" t="s">
        <v>50</v>
      </c>
      <c r="H29" s="199" t="str">
        <f>IF(H28="","",SUM(H27:H28))</f>
        <v/>
      </c>
      <c r="I29" s="199" t="str">
        <f>IF(I28="","",SUM(I27:I28))</f>
        <v/>
      </c>
    </row>
    <row r="30" spans="6:9" ht="27" customHeight="1">
      <c r="F30" s="319" t="s">
        <v>2</v>
      </c>
      <c r="G30" s="320"/>
      <c r="H30" s="153"/>
      <c r="I30" s="153"/>
    </row>
  </sheetData>
  <sheetProtection algorithmName="SHA-512" hashValue="zIbjfX7rGMxDtBb/BnrddtF8Ds0e7WqF9G/RV+OGBCWL9kGYsVQlMThts13a6GCblJIjNtUBh7SVYvl4Jq/lYQ==" saltValue="tH9jqmLSvhs40wIJKnmYMA==" spinCount="100000" sheet="1" objects="1" scenarios="1" formatCells="0" formatRows="0" insertRows="0"/>
  <mergeCells count="11">
    <mergeCell ref="F30:G30"/>
    <mergeCell ref="F5:I5"/>
    <mergeCell ref="B7:D7"/>
    <mergeCell ref="F7:G7"/>
    <mergeCell ref="G18:H18"/>
    <mergeCell ref="G24:H24"/>
    <mergeCell ref="H13:J13"/>
    <mergeCell ref="G17:H17"/>
    <mergeCell ref="G20:I20"/>
    <mergeCell ref="G21:I21"/>
    <mergeCell ref="G22:I22"/>
  </mergeCells>
  <phoneticPr fontId="4"/>
  <dataValidations count="2">
    <dataValidation allowBlank="1" showInputMessage="1" showErrorMessage="1" prompt="和暦により入力してください（例:令和●年●月●日）" sqref="F7" xr:uid="{6C3C8817-BB7F-45E1-A4EE-D9838958284B}"/>
    <dataValidation allowBlank="1" showInputMessage="1" showErrorMessage="1" prompt="署名による場合は空欄として印刷してください" sqref="H13:J13" xr:uid="{C4A486A6-A560-4185-A01F-B1404DE81F6B}"/>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86B2BFD2-995E-4183-8807-4673AC9F8623}">
          <x14:formula1>
            <xm:f>入力シート!$C$53:$C$55</xm:f>
          </x14:formula1>
          <xm:sqref>B7:D7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32671-6DF9-42AC-86F9-FCB13E3C2675}">
  <dimension ref="B1:K21"/>
  <sheetViews>
    <sheetView showGridLines="0" view="pageBreakPreview" topLeftCell="D18"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35" style="44" customWidth="1"/>
    <col min="7" max="7" width="43.5" style="44" customWidth="1"/>
    <col min="8" max="8" width="2" style="44" customWidth="1"/>
    <col min="9" max="11" width="9" style="44"/>
    <col min="12" max="16384" width="9" style="2"/>
  </cols>
  <sheetData>
    <row r="1" spans="2:11" s="6" customFormat="1" ht="12">
      <c r="F1" s="42"/>
      <c r="G1" s="43" t="str" cm="1">
        <f t="array" aca="1" ref="G1" ca="1">"選挙公営-"&amp;MID(CELL("filename",F1),FIND("]",CELL("filename",F1))+1,31)</f>
        <v>選挙公営-17</v>
      </c>
      <c r="H1" s="42"/>
      <c r="I1" s="42"/>
      <c r="J1" s="42"/>
      <c r="K1" s="42"/>
    </row>
    <row r="2" spans="2:11" ht="7.5" customHeight="1"/>
    <row r="3" spans="2:11" ht="17.25">
      <c r="F3" s="45" t="s">
        <v>210</v>
      </c>
      <c r="G3" s="46"/>
    </row>
    <row r="4" spans="2:11">
      <c r="F4" s="46"/>
      <c r="G4" s="46"/>
    </row>
    <row r="5" spans="2:11">
      <c r="B5" s="7" t="s">
        <v>11</v>
      </c>
      <c r="F5" s="317" t="s">
        <v>204</v>
      </c>
      <c r="G5" s="317"/>
    </row>
    <row r="6" spans="2:11">
      <c r="B6" s="7"/>
    </row>
    <row r="7" spans="2:11" ht="15" thickBot="1">
      <c r="B7" s="7" t="s">
        <v>200</v>
      </c>
    </row>
    <row r="8" spans="2:11" ht="15" thickBot="1">
      <c r="B8" s="314"/>
      <c r="C8" s="315"/>
      <c r="D8" s="316"/>
      <c r="F8" s="93" t="s">
        <v>7</v>
      </c>
    </row>
    <row r="11" spans="2:11">
      <c r="G11" s="101" t="str">
        <f>TEXT(入力シート!C4,"ggge年m月d日")&amp;"執行"&amp;入力シート!C3&amp;"（"&amp;入力シート!C15&amp;"）"</f>
        <v>令和8年　月　日執行衆議院小選挙区選出議員選挙（徳島県第　　区）</v>
      </c>
      <c r="H11" s="2"/>
      <c r="I11" s="2"/>
      <c r="J11" s="2"/>
      <c r="K11" s="2"/>
    </row>
    <row r="12" spans="2:11" ht="6.75" customHeight="1"/>
    <row r="13" spans="2:11">
      <c r="F13" s="114" t="s">
        <v>6</v>
      </c>
      <c r="G13" s="118" t="str">
        <f>IF(入力シート!C14="","",入力シート!C14)</f>
        <v/>
      </c>
    </row>
    <row r="14" spans="2:11">
      <c r="H14" s="2"/>
      <c r="I14" s="2"/>
      <c r="J14" s="2"/>
      <c r="K14" s="2"/>
    </row>
    <row r="15" spans="2:11">
      <c r="H15" s="2"/>
      <c r="I15" s="2"/>
      <c r="J15" s="2"/>
      <c r="K15" s="2"/>
    </row>
    <row r="16" spans="2:11">
      <c r="F16" s="46" t="s">
        <v>4</v>
      </c>
      <c r="G16" s="46"/>
    </row>
    <row r="17" spans="6:7" ht="6.75" customHeight="1"/>
    <row r="18" spans="6:7" ht="66" customHeight="1">
      <c r="F18" s="95" t="s">
        <v>205</v>
      </c>
      <c r="G18" s="266" t="str">
        <f>IF(B8="","",VLOOKUP(B8,入力シート!$C$53:$F$55,2,FALSE)&amp;CHAR(10)&amp;B8&amp;CHAR(10)&amp;VLOOKUP(B8,入力シート!$C$53:$F$55,3,FALSE))</f>
        <v/>
      </c>
    </row>
    <row r="19" spans="6:7" ht="48" customHeight="1">
      <c r="F19" s="66" t="s">
        <v>206</v>
      </c>
      <c r="G19" s="200"/>
    </row>
    <row r="20" spans="6:7" ht="48" customHeight="1">
      <c r="F20" s="66" t="s">
        <v>198</v>
      </c>
      <c r="G20" s="180" t="s">
        <v>77</v>
      </c>
    </row>
    <row r="21" spans="6:7" ht="48" customHeight="1">
      <c r="F21" s="67" t="s">
        <v>2</v>
      </c>
      <c r="G21" s="155"/>
    </row>
  </sheetData>
  <sheetProtection algorithmName="SHA-512" hashValue="RvlAQHKRKj5HpEgG6/r+FjEumdaW2FMLUJ+803yCv8VILNi9k3cfsxqqQENNr+NcHMcwcn3VZFUD+mDUi6XO2Q==" saltValue="YFoV8T1VcbL5cwEgdQ+3xw==" spinCount="100000" sheet="1" objects="1" scenarios="1" formatCells="0" formatRows="0" insertRows="0"/>
  <mergeCells count="2">
    <mergeCell ref="F5:G5"/>
    <mergeCell ref="B8:D8"/>
  </mergeCells>
  <phoneticPr fontId="4"/>
  <dataValidations count="2">
    <dataValidation allowBlank="1" showInputMessage="1" showErrorMessage="1" prompt="和暦により入力してください（例:令和●年●月●日）" sqref="F8" xr:uid="{F25DFDAB-E8B5-4916-9BCC-E9DC640FE98D}"/>
    <dataValidation allowBlank="1" showInputMessage="1" showErrorMessage="1" prompt="署名による場合は空欄として印刷してください" sqref="G13" xr:uid="{3D231011-4CF8-4096-BA50-4C030F0EC79C}"/>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914BE95E-3BF0-44FF-A53A-D6872576DA8F}">
          <x14:formula1>
            <xm:f>入力シート!$C$53:$C$55</xm:f>
          </x14:formula1>
          <xm:sqref>B8:D8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73B38-C53C-4B65-886F-D0AEC8F9DBC7}">
  <dimension ref="B1:M31"/>
  <sheetViews>
    <sheetView showGridLines="0" view="pageBreakPreview" topLeftCell="D16"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17.5" style="44" customWidth="1"/>
    <col min="7" max="7" width="21.75" style="44" customWidth="1"/>
    <col min="8" max="8" width="17.5" style="44" customWidth="1"/>
    <col min="9" max="9" width="21.75" style="44" customWidth="1"/>
    <col min="10" max="10" width="2" style="44" customWidth="1"/>
    <col min="11" max="13" width="9" style="44"/>
    <col min="14" max="16384" width="9" style="2"/>
  </cols>
  <sheetData>
    <row r="1" spans="2:13" s="6" customFormat="1" ht="12">
      <c r="F1" s="42"/>
      <c r="G1" s="42"/>
      <c r="H1" s="43"/>
      <c r="I1" s="43" t="str" cm="1">
        <f t="array" aca="1" ref="I1" ca="1">"選挙公営-"&amp;MID(CELL("filename",F1),FIND("]",CELL("filename",F1))+1,31)</f>
        <v>選挙公営-18</v>
      </c>
      <c r="J1" s="42"/>
      <c r="K1" s="42"/>
      <c r="L1" s="42"/>
      <c r="M1" s="42"/>
    </row>
    <row r="2" spans="2:13" ht="7.5" customHeight="1"/>
    <row r="3" spans="2:13" ht="17.25">
      <c r="F3" s="45" t="s">
        <v>78</v>
      </c>
      <c r="G3" s="46"/>
      <c r="H3" s="46"/>
      <c r="I3" s="46"/>
    </row>
    <row r="4" spans="2:13">
      <c r="F4" s="46" t="s">
        <v>242</v>
      </c>
      <c r="G4" s="46"/>
      <c r="H4" s="46"/>
      <c r="I4" s="46"/>
    </row>
    <row r="5" spans="2:13">
      <c r="B5" s="7" t="s">
        <v>11</v>
      </c>
    </row>
    <row r="6" spans="2:13">
      <c r="B6" s="7"/>
      <c r="F6" s="317" t="s">
        <v>243</v>
      </c>
      <c r="G6" s="317"/>
      <c r="H6" s="317"/>
      <c r="I6" s="317"/>
    </row>
    <row r="7" spans="2:13" ht="15" thickBot="1">
      <c r="B7" s="7" t="s">
        <v>112</v>
      </c>
    </row>
    <row r="8" spans="2:13" ht="15" thickBot="1">
      <c r="B8" s="314"/>
      <c r="C8" s="315"/>
      <c r="D8" s="316"/>
      <c r="F8" s="336" t="s">
        <v>7</v>
      </c>
      <c r="G8" s="336"/>
      <c r="H8" s="47"/>
    </row>
    <row r="10" spans="2:13">
      <c r="F10" s="48" t="s">
        <v>81</v>
      </c>
    </row>
    <row r="11" spans="2:13">
      <c r="J11" s="2"/>
      <c r="K11" s="2"/>
      <c r="L11" s="2"/>
      <c r="M11" s="2"/>
    </row>
    <row r="12" spans="2:13">
      <c r="G12" s="317" t="s">
        <v>313</v>
      </c>
      <c r="H12" s="325" t="str">
        <f>IF(B8="","",VLOOKUP(B8,入力シート!$C$53:$F$55,2,FALSE))</f>
        <v/>
      </c>
      <c r="I12" s="325"/>
      <c r="J12" s="2"/>
      <c r="K12" s="2"/>
      <c r="L12" s="2"/>
      <c r="M12" s="2"/>
    </row>
    <row r="13" spans="2:13">
      <c r="G13" s="317"/>
      <c r="H13" s="325" t="str">
        <f>IF(B8="","",B8)</f>
        <v/>
      </c>
      <c r="I13" s="325"/>
      <c r="J13" s="2"/>
      <c r="K13" s="2"/>
      <c r="L13" s="2"/>
      <c r="M13" s="2"/>
    </row>
    <row r="14" spans="2:13">
      <c r="G14" s="317"/>
      <c r="H14" s="347" t="str">
        <f>IF(B8="","",VLOOKUP(B8,入力シート!$C$53:$F$55,3,FALSE)&amp;"")</f>
        <v/>
      </c>
      <c r="I14" s="347"/>
      <c r="J14" s="2"/>
      <c r="K14" s="2"/>
      <c r="L14" s="2"/>
      <c r="M14" s="2"/>
    </row>
    <row r="15" spans="2:13">
      <c r="J15" s="2"/>
      <c r="K15" s="2"/>
      <c r="L15" s="2"/>
      <c r="M15" s="2"/>
    </row>
    <row r="16" spans="2:13">
      <c r="F16" s="46" t="s">
        <v>4</v>
      </c>
      <c r="G16" s="46"/>
      <c r="H16" s="46"/>
      <c r="I16" s="46"/>
    </row>
    <row r="17" spans="2:9" ht="6.75" customHeight="1"/>
    <row r="18" spans="2:9" s="44" customFormat="1">
      <c r="B18" s="2"/>
      <c r="C18" s="2"/>
      <c r="D18" s="2"/>
      <c r="E18" s="2"/>
      <c r="F18" s="44" t="s">
        <v>82</v>
      </c>
      <c r="G18" s="348" t="s">
        <v>295</v>
      </c>
      <c r="H18" s="348"/>
    </row>
    <row r="19" spans="2:9" s="44" customFormat="1">
      <c r="B19" s="2"/>
      <c r="C19" s="2"/>
      <c r="D19" s="2"/>
      <c r="E19" s="2"/>
      <c r="F19" s="49"/>
    </row>
    <row r="20" spans="2:9" s="44" customFormat="1">
      <c r="B20" s="2"/>
      <c r="C20" s="2"/>
      <c r="D20" s="2"/>
      <c r="E20" s="2"/>
      <c r="F20" s="44" t="s">
        <v>83</v>
      </c>
      <c r="G20" s="119" t="s">
        <v>84</v>
      </c>
    </row>
    <row r="21" spans="2:9" s="44" customFormat="1">
      <c r="B21" s="2"/>
      <c r="C21" s="2"/>
      <c r="D21" s="2"/>
      <c r="E21" s="2"/>
      <c r="G21" s="58"/>
      <c r="H21" s="58"/>
      <c r="I21" s="58"/>
    </row>
    <row r="22" spans="2:9" s="44" customFormat="1">
      <c r="B22" s="2"/>
      <c r="C22" s="2"/>
      <c r="D22" s="2"/>
      <c r="E22" s="2"/>
      <c r="F22" s="44" t="str">
        <f>"３　"&amp;TEXT(入力シート!C4,"ggge年m月d日")&amp;"執行"&amp;入力シート!C3&amp;"（"&amp;入力シート!C15&amp;"）"</f>
        <v>３　令和8年　月　日執行衆議院小選挙区選出議員選挙（徳島県第　　区）</v>
      </c>
      <c r="G22" s="58"/>
      <c r="H22" s="58"/>
      <c r="I22" s="58"/>
    </row>
    <row r="23" spans="2:9">
      <c r="G23" s="56"/>
      <c r="H23" s="58"/>
      <c r="I23" s="58"/>
    </row>
    <row r="24" spans="2:9">
      <c r="F24" s="44" t="s">
        <v>85</v>
      </c>
      <c r="G24" s="349" t="str">
        <f>IF(入力シート!C14="","",入力シート!C14)</f>
        <v/>
      </c>
      <c r="H24" s="349"/>
    </row>
    <row r="26" spans="2:9" s="44" customFormat="1">
      <c r="B26" s="2"/>
      <c r="C26" s="2"/>
      <c r="D26" s="2"/>
      <c r="E26" s="2"/>
      <c r="F26" s="44" t="s">
        <v>86</v>
      </c>
    </row>
    <row r="27" spans="2:9" s="44" customFormat="1" ht="6.75" customHeight="1">
      <c r="B27" s="2"/>
      <c r="C27" s="2"/>
      <c r="D27" s="2"/>
      <c r="E27" s="2"/>
    </row>
    <row r="28" spans="2:9" ht="30" customHeight="1">
      <c r="F28" s="59" t="s">
        <v>87</v>
      </c>
      <c r="G28" s="120"/>
      <c r="H28" s="59" t="s">
        <v>88</v>
      </c>
      <c r="I28" s="120"/>
    </row>
    <row r="29" spans="2:9" ht="30" customHeight="1">
      <c r="F29" s="59" t="s">
        <v>89</v>
      </c>
      <c r="G29" s="120"/>
      <c r="H29" s="59" t="s">
        <v>90</v>
      </c>
      <c r="I29" s="121"/>
    </row>
    <row r="30" spans="2:9" ht="30" customHeight="1">
      <c r="F30" s="60" t="s">
        <v>91</v>
      </c>
      <c r="G30" s="346"/>
      <c r="H30" s="346"/>
      <c r="I30" s="346"/>
    </row>
    <row r="31" spans="2:9" ht="30" customHeight="1">
      <c r="F31" s="61" t="s">
        <v>92</v>
      </c>
      <c r="G31" s="345"/>
      <c r="H31" s="345"/>
      <c r="I31" s="345"/>
    </row>
  </sheetData>
  <sheetProtection algorithmName="SHA-512" hashValue="je9Z4z5kL0wveBK3z/tlzgxzJ8F3TL75u1qhy3cBVI49pDlSkjwdNGwEW54QO5UTMeYqFfBjvXjM6m0Op2I2Sg==" saltValue="KSphzDAI216y1k8TWbo6hw==" spinCount="100000" sheet="1" objects="1" scenarios="1" formatCells="0" formatRows="0" insertRows="0"/>
  <mergeCells count="11">
    <mergeCell ref="G18:H18"/>
    <mergeCell ref="G24:H24"/>
    <mergeCell ref="G30:I30"/>
    <mergeCell ref="G31:I31"/>
    <mergeCell ref="H14:I14"/>
    <mergeCell ref="F6:I6"/>
    <mergeCell ref="B8:D8"/>
    <mergeCell ref="F8:G8"/>
    <mergeCell ref="H12:I12"/>
    <mergeCell ref="H13:I13"/>
    <mergeCell ref="G12:G14"/>
  </mergeCells>
  <phoneticPr fontId="4"/>
  <dataValidations count="2">
    <dataValidation allowBlank="1" showInputMessage="1" showErrorMessage="1" prompt="和暦により入力してください（例:令和●年●月●日）" sqref="F8" xr:uid="{8B329B36-3230-4CE0-B565-8A0FCFC94115}"/>
    <dataValidation imeMode="halfAlpha" allowBlank="1" showInputMessage="1" showErrorMessage="1" sqref="G18:H18" xr:uid="{BDA8BAB4-B8F0-4CF3-A94B-647D901A8730}"/>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9CF717A6-30DA-4624-9BD4-04F1CB8EF436}">
          <x14:formula1>
            <xm:f>入力シート!$C$53:$C$55</xm:f>
          </x14:formula1>
          <xm:sqref>B8:D8</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7817B-9ECE-4989-ABB8-FBE57D70A93B}">
  <dimension ref="B1:P9"/>
  <sheetViews>
    <sheetView showGridLines="0" view="pageBreakPreview" topLeftCell="C1" zoomScaleNormal="100" zoomScaleSheetLayoutView="100" workbookViewId="0">
      <selection activeCell="I9" sqref="I9"/>
    </sheetView>
  </sheetViews>
  <sheetFormatPr defaultColWidth="9" defaultRowHeight="14.25"/>
  <cols>
    <col min="1" max="1" width="2" style="2" customWidth="1"/>
    <col min="2" max="4" width="15" style="2" customWidth="1"/>
    <col min="5" max="5" width="2" style="2" customWidth="1"/>
    <col min="6" max="7" width="7.5" style="44" customWidth="1"/>
    <col min="8" max="8" width="9.5" style="44" customWidth="1"/>
    <col min="9" max="10" width="7.5" style="44" customWidth="1"/>
    <col min="11" max="11" width="9.5" style="44" customWidth="1"/>
    <col min="12" max="13" width="7.5" style="44" customWidth="1"/>
    <col min="14" max="14" width="9.5" style="44" customWidth="1"/>
    <col min="15" max="15" width="5" style="44" customWidth="1"/>
    <col min="16" max="16" width="4.625" style="2" customWidth="1"/>
    <col min="17" max="16384" width="9" style="2"/>
  </cols>
  <sheetData>
    <row r="1" spans="2:16">
      <c r="F1" s="42" t="s">
        <v>226</v>
      </c>
      <c r="G1" s="42"/>
      <c r="H1" s="42"/>
      <c r="O1" s="49"/>
    </row>
    <row r="2" spans="2:16" ht="7.5" customHeight="1"/>
    <row r="3" spans="2:16" ht="17.25">
      <c r="B3" s="7"/>
      <c r="F3" s="45" t="s">
        <v>94</v>
      </c>
      <c r="G3" s="45"/>
      <c r="H3" s="45"/>
      <c r="I3" s="46"/>
      <c r="J3" s="46"/>
      <c r="K3" s="46"/>
      <c r="L3" s="46"/>
      <c r="M3" s="46"/>
      <c r="N3" s="46"/>
      <c r="O3" s="46"/>
    </row>
    <row r="4" spans="2:16">
      <c r="F4" s="126"/>
      <c r="G4" s="126"/>
      <c r="H4" s="126"/>
      <c r="I4" s="126"/>
      <c r="J4" s="126"/>
      <c r="K4" s="126"/>
      <c r="L4" s="126"/>
      <c r="M4" s="126"/>
      <c r="N4" s="126"/>
      <c r="O4" s="126"/>
    </row>
    <row r="5" spans="2:16" ht="18" customHeight="1">
      <c r="B5" s="7" t="s">
        <v>11</v>
      </c>
      <c r="F5" s="127" t="s">
        <v>198</v>
      </c>
      <c r="G5" s="127"/>
      <c r="H5" s="127"/>
      <c r="I5" s="127" t="s">
        <v>227</v>
      </c>
      <c r="J5" s="127"/>
      <c r="K5" s="127"/>
      <c r="L5" s="127" t="s">
        <v>99</v>
      </c>
      <c r="M5" s="127"/>
      <c r="N5" s="127"/>
      <c r="O5" s="287" t="s">
        <v>2</v>
      </c>
      <c r="P5" s="6"/>
    </row>
    <row r="6" spans="2:16" ht="21" customHeight="1">
      <c r="F6" s="185" t="s">
        <v>228</v>
      </c>
      <c r="G6" s="186" t="s">
        <v>246</v>
      </c>
      <c r="H6" s="186" t="s">
        <v>232</v>
      </c>
      <c r="I6" s="185" t="s">
        <v>228</v>
      </c>
      <c r="J6" s="186" t="s">
        <v>246</v>
      </c>
      <c r="K6" s="186" t="s">
        <v>232</v>
      </c>
      <c r="L6" s="185" t="s">
        <v>228</v>
      </c>
      <c r="M6" s="186" t="s">
        <v>246</v>
      </c>
      <c r="N6" s="186" t="s">
        <v>232</v>
      </c>
      <c r="O6" s="370"/>
      <c r="P6" s="6"/>
    </row>
    <row r="7" spans="2:16" ht="13.5" customHeight="1">
      <c r="F7" s="187" t="s">
        <v>229</v>
      </c>
      <c r="G7" s="188" t="s">
        <v>231</v>
      </c>
      <c r="H7" s="188" t="s">
        <v>233</v>
      </c>
      <c r="I7" s="187" t="s">
        <v>234</v>
      </c>
      <c r="J7" s="188" t="s">
        <v>235</v>
      </c>
      <c r="K7" s="188" t="s">
        <v>236</v>
      </c>
      <c r="L7" s="187" t="s">
        <v>237</v>
      </c>
      <c r="M7" s="188" t="s">
        <v>238</v>
      </c>
      <c r="N7" s="188" t="s">
        <v>239</v>
      </c>
      <c r="O7" s="288"/>
      <c r="P7" s="6"/>
    </row>
    <row r="8" spans="2:16" ht="12" customHeight="1">
      <c r="F8" s="189" t="s">
        <v>77</v>
      </c>
      <c r="G8" s="189"/>
      <c r="H8" s="189" t="s">
        <v>77</v>
      </c>
      <c r="I8" s="189" t="s">
        <v>77</v>
      </c>
      <c r="J8" s="189"/>
      <c r="K8" s="189" t="s">
        <v>77</v>
      </c>
      <c r="L8" s="189" t="s">
        <v>77</v>
      </c>
      <c r="M8" s="189"/>
      <c r="N8" s="189" t="s">
        <v>77</v>
      </c>
      <c r="O8" s="148"/>
      <c r="P8" s="6"/>
    </row>
    <row r="9" spans="2:16" ht="30" customHeight="1">
      <c r="F9" s="201"/>
      <c r="G9" s="182"/>
      <c r="H9" s="190" t="str">
        <f>IF(G9="","",F9*G9)</f>
        <v/>
      </c>
      <c r="I9" s="202">
        <v>61379</v>
      </c>
      <c r="J9" s="151"/>
      <c r="K9" s="190" t="str">
        <f>IF(J9="","",I9*J9)</f>
        <v/>
      </c>
      <c r="L9" s="193" t="str">
        <f>IF(F9="","",MIN(F9,I9))</f>
        <v/>
      </c>
      <c r="M9" s="193" t="str">
        <f>IF(G9="","",MIN(G9,J9))</f>
        <v/>
      </c>
      <c r="N9" s="190" t="str">
        <f>IF(M9="","",L9*M9)</f>
        <v/>
      </c>
      <c r="O9" s="194"/>
      <c r="P9" s="6"/>
    </row>
  </sheetData>
  <sheetProtection algorithmName="SHA-512" hashValue="eHaeu5GilkQOlCRY0ihwu5bng0YZfQfqwwLgO3U1Rik0nCxkBdshOFKB4TEbQLoViNrvnXxIGbIcxiz9USpAsA==" saltValue="Gl7LBcmuYUqNVi3qTNzMXQ==" spinCount="100000" sheet="1" objects="1" scenarios="1" formatCells="0" formatRows="0" insertRows="0"/>
  <mergeCells count="1">
    <mergeCell ref="O5:O7"/>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511FB-0B5A-44FC-A16B-31FF77619F8A}">
  <dimension ref="B1:K26"/>
  <sheetViews>
    <sheetView showGridLines="0" view="pageBreakPreview" topLeftCell="D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4.5" style="44" customWidth="1"/>
    <col min="7" max="7" width="11.5" style="44" customWidth="1"/>
    <col min="8" max="8" width="25" style="44" customWidth="1"/>
    <col min="9" max="10" width="15" style="44" customWidth="1"/>
    <col min="11" max="11" width="7.5" style="44" customWidth="1"/>
    <col min="12" max="16384" width="9" style="44"/>
  </cols>
  <sheetData>
    <row r="1" spans="2:11" s="42" customFormat="1" ht="12">
      <c r="K1" s="43" t="str" cm="1">
        <f t="array" aca="1" ref="K1" ca="1">"選挙公営-"&amp;MID(CELL("filename",A1),FIND("]",CELL("filename",A1))+1,31)</f>
        <v>選挙公営-19</v>
      </c>
    </row>
    <row r="2" spans="2:11" ht="7.5" customHeight="1"/>
    <row r="3" spans="2:11" ht="17.25">
      <c r="F3" s="45" t="s">
        <v>154</v>
      </c>
      <c r="G3" s="46"/>
      <c r="H3" s="46"/>
      <c r="I3" s="46"/>
      <c r="J3" s="46"/>
      <c r="K3" s="46"/>
    </row>
    <row r="6" spans="2:11">
      <c r="B6" s="100" t="s">
        <v>11</v>
      </c>
      <c r="F6" s="44" t="s">
        <v>155</v>
      </c>
    </row>
    <row r="7" spans="2:11">
      <c r="B7" s="100"/>
    </row>
    <row r="8" spans="2:11">
      <c r="B8" s="100" t="s">
        <v>32</v>
      </c>
    </row>
    <row r="9" spans="2:11">
      <c r="B9" s="100"/>
      <c r="F9" s="293" t="s">
        <v>7</v>
      </c>
      <c r="G9" s="293"/>
      <c r="H9" s="293"/>
    </row>
    <row r="12" spans="2:11">
      <c r="F12" s="48" t="str">
        <f>"徳島県選挙管理委員会委員長　"&amp;入力シート!C7&amp;"　殿"</f>
        <v>徳島県選挙管理委員会委員長　岩丸　正史　殿</v>
      </c>
    </row>
    <row r="13" spans="2:11">
      <c r="F13" s="48"/>
    </row>
    <row r="15" spans="2:11">
      <c r="K15" s="101" t="str">
        <f>TEXT(入力シート!C4,"ggge年m月d日")&amp;"執行"&amp;入力シート!C3&amp;"（"&amp;入力シート!C15&amp;"）"</f>
        <v>令和8年　月　日執行衆議院小選挙区選出議員選挙（徳島県第　　区）</v>
      </c>
    </row>
    <row r="16" spans="2:11" ht="6" customHeight="1"/>
    <row r="17" spans="6:11">
      <c r="H17" s="101" t="s">
        <v>6</v>
      </c>
      <c r="I17" s="294" t="str">
        <f>IF(入力シート!C14="","",入力シート!C14)</f>
        <v/>
      </c>
      <c r="J17" s="294"/>
      <c r="K17" s="294"/>
    </row>
    <row r="20" spans="6:11">
      <c r="F20" s="46" t="s">
        <v>4</v>
      </c>
      <c r="G20" s="46"/>
      <c r="H20" s="46"/>
      <c r="I20" s="46"/>
      <c r="J20" s="46"/>
      <c r="K20" s="46"/>
    </row>
    <row r="21" spans="6:11" ht="6" customHeight="1"/>
    <row r="22" spans="6:11" ht="19.5" customHeight="1">
      <c r="F22" s="299" t="s">
        <v>26</v>
      </c>
      <c r="G22" s="300"/>
      <c r="H22" s="289" t="s">
        <v>27</v>
      </c>
      <c r="I22" s="291" t="s">
        <v>28</v>
      </c>
      <c r="J22" s="292"/>
      <c r="K22" s="287" t="s">
        <v>2</v>
      </c>
    </row>
    <row r="23" spans="6:11" ht="19.5" customHeight="1">
      <c r="F23" s="301"/>
      <c r="G23" s="302"/>
      <c r="H23" s="290"/>
      <c r="I23" s="96" t="s">
        <v>160</v>
      </c>
      <c r="J23" s="96" t="s">
        <v>136</v>
      </c>
      <c r="K23" s="288"/>
    </row>
    <row r="24" spans="6:11" ht="60" customHeight="1">
      <c r="F24" s="364" t="str">
        <f>IF(入力シート!F57="","",入力シート!F57)</f>
        <v/>
      </c>
      <c r="G24" s="365"/>
      <c r="H24" s="154" t="str">
        <f>IF(入力シート!C57="","",入力シート!D57&amp;CHAR(10)&amp;入力シート!C57&amp;CHAR(10)&amp;入力シート!E57)</f>
        <v/>
      </c>
      <c r="I24" s="203"/>
      <c r="J24" s="158"/>
      <c r="K24" s="145"/>
    </row>
    <row r="25" spans="6:11" ht="60" customHeight="1">
      <c r="F25" s="364" t="str">
        <f>IF(入力シート!F58="","",入力シート!F58)</f>
        <v/>
      </c>
      <c r="G25" s="365"/>
      <c r="H25" s="154" t="str">
        <f>IF(入力シート!C58="","",入力シート!D58&amp;CHAR(10)&amp;入力シート!C58&amp;CHAR(10)&amp;入力シート!E58)</f>
        <v/>
      </c>
      <c r="I25" s="203"/>
      <c r="J25" s="158"/>
      <c r="K25" s="145"/>
    </row>
    <row r="26" spans="6:11" ht="60" customHeight="1">
      <c r="F26" s="362" t="str">
        <f>IF(入力シート!F59="","",入力シート!F59)</f>
        <v/>
      </c>
      <c r="G26" s="363"/>
      <c r="H26" s="156" t="str">
        <f>IF(入力シート!C59="","",入力シート!D59&amp;CHAR(10)&amp;入力シート!C59&amp;CHAR(10)&amp;入力シート!E59)</f>
        <v/>
      </c>
      <c r="I26" s="204"/>
      <c r="J26" s="160"/>
      <c r="K26" s="155"/>
    </row>
  </sheetData>
  <sheetProtection algorithmName="SHA-512" hashValue="wLai8D42y1UVZ7PHhGcVyXqdD65xvVesoI9gULgX75dsg5KaWowrQs4NhUAW/DLS7dnqqhAOTr4yhMugFADRQQ==" saltValue="1cfi0bqj7bx1xc7zVOPq1g==" spinCount="100000" sheet="1" objects="1" scenarios="1" formatCells="0" formatRows="0" insertRows="0"/>
  <mergeCells count="9">
    <mergeCell ref="F24:G24"/>
    <mergeCell ref="F25:G25"/>
    <mergeCell ref="F26:G26"/>
    <mergeCell ref="F9:H9"/>
    <mergeCell ref="I17:K17"/>
    <mergeCell ref="F22:G23"/>
    <mergeCell ref="H22:H23"/>
    <mergeCell ref="I22:J22"/>
    <mergeCell ref="K22:K23"/>
  </mergeCells>
  <phoneticPr fontId="4"/>
  <dataValidations count="2">
    <dataValidation allowBlank="1" showInputMessage="1" showErrorMessage="1" prompt="和暦により入力してください（例:令和●年●月●日）" sqref="F9:G9" xr:uid="{51B292B4-AF14-49E5-B46A-E3EBC758DF05}"/>
    <dataValidation allowBlank="1" showInputMessage="1" showErrorMessage="1" prompt="署名による場合は空欄として印刷してください" sqref="I17:K17" xr:uid="{35567CBC-798C-4277-B615-F9675DB5B840}"/>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345D3-E480-4052-AD52-86BE659F9CA5}">
  <dimension ref="B1:J30"/>
  <sheetViews>
    <sheetView showGridLines="0" view="pageBreakPreview" topLeftCell="D18"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7.5" style="44" customWidth="1"/>
    <col min="7" max="7" width="8" style="44" customWidth="1"/>
    <col min="8" max="9" width="26.5" style="44" customWidth="1"/>
    <col min="10" max="10" width="2" style="44" customWidth="1"/>
    <col min="11" max="16384" width="9" style="44"/>
  </cols>
  <sheetData>
    <row r="1" spans="2:10" s="42" customFormat="1" ht="12">
      <c r="H1" s="43"/>
      <c r="I1" s="43" t="str" cm="1">
        <f t="array" aca="1" ref="I1" ca="1">"選挙公営-"&amp;MID(CELL("filename",F1),FIND("]",CELL("filename",F1))+1,31)</f>
        <v>選挙公営-20</v>
      </c>
    </row>
    <row r="2" spans="2:10" ht="7.5" customHeight="1"/>
    <row r="3" spans="2:10" ht="17.25">
      <c r="F3" s="45" t="s">
        <v>189</v>
      </c>
      <c r="G3" s="46"/>
      <c r="H3" s="46"/>
      <c r="I3" s="46"/>
    </row>
    <row r="5" spans="2:10" ht="30" customHeight="1">
      <c r="B5" s="100" t="s">
        <v>11</v>
      </c>
      <c r="F5" s="317" t="s">
        <v>190</v>
      </c>
      <c r="G5" s="317"/>
      <c r="H5" s="317"/>
      <c r="I5" s="317"/>
    </row>
    <row r="6" spans="2:10" ht="15" thickBot="1">
      <c r="B6" s="100" t="s">
        <v>52</v>
      </c>
    </row>
    <row r="7" spans="2:10" ht="15" thickBot="1">
      <c r="B7" s="314"/>
      <c r="C7" s="315"/>
      <c r="D7" s="316"/>
      <c r="F7" s="293" t="s">
        <v>7</v>
      </c>
      <c r="G7" s="293"/>
      <c r="H7" s="47"/>
    </row>
    <row r="9" spans="2:10">
      <c r="F9" s="48" t="str">
        <f>"徳島県選挙管理委員会委員長　"&amp;入力シート!C7&amp;"　殿"</f>
        <v>徳島県選挙管理委員会委員長　岩丸　正史　殿</v>
      </c>
    </row>
    <row r="11" spans="2:10">
      <c r="I11" s="101" t="str">
        <f>TEXT(入力シート!C4,"ggge年m月d日")&amp;"執行"&amp;入力シート!C3&amp;"（"&amp;入力シート!C15&amp;"）"</f>
        <v>令和8年　月　日執行衆議院小選挙区選出議員選挙（徳島県第　　区）</v>
      </c>
    </row>
    <row r="12" spans="2:10" ht="6" customHeight="1"/>
    <row r="13" spans="2:10">
      <c r="F13" s="101"/>
      <c r="G13" s="49" t="s">
        <v>6</v>
      </c>
      <c r="H13" s="318" t="str">
        <f>IF(入力シート!C14="","",入力シート!C14)</f>
        <v/>
      </c>
      <c r="I13" s="318"/>
      <c r="J13" s="318"/>
    </row>
    <row r="15" spans="2:10">
      <c r="F15" s="46" t="s">
        <v>4</v>
      </c>
      <c r="G15" s="46"/>
      <c r="H15" s="46"/>
      <c r="I15" s="46"/>
    </row>
    <row r="17" spans="6:9">
      <c r="F17" s="44" t="s">
        <v>41</v>
      </c>
      <c r="G17" s="324" t="str">
        <f>IF(B7="","",VLOOKUP(B7,入力シート!$C$57:$F$59,4,FALSE))</f>
        <v/>
      </c>
      <c r="H17" s="324"/>
    </row>
    <row r="18" spans="6:9">
      <c r="F18" s="49"/>
      <c r="G18" s="321"/>
      <c r="H18" s="321"/>
    </row>
    <row r="19" spans="6:9">
      <c r="F19" s="44" t="s">
        <v>173</v>
      </c>
    </row>
    <row r="20" spans="6:9">
      <c r="G20" s="369" t="str">
        <f>IF(B7="","",VLOOKUP(B7,入力シート!$C$57:$F$59,2,FALSE))</f>
        <v/>
      </c>
      <c r="H20" s="369"/>
      <c r="I20" s="369"/>
    </row>
    <row r="21" spans="6:9">
      <c r="F21" s="50"/>
      <c r="G21" s="369" t="str">
        <f>IF(B7="","",B7)</f>
        <v/>
      </c>
      <c r="H21" s="369"/>
      <c r="I21" s="369"/>
    </row>
    <row r="22" spans="6:9">
      <c r="F22" s="56"/>
      <c r="G22" s="368" t="str">
        <f>IF(B7="","",VLOOKUP(B7,入力シート!$C$57:$F$59,3,FALSE)&amp;"")</f>
        <v/>
      </c>
      <c r="H22" s="368"/>
      <c r="I22" s="368"/>
    </row>
    <row r="24" spans="6:9" ht="18.75">
      <c r="F24" s="44" t="s">
        <v>185</v>
      </c>
      <c r="G24" s="371" t="str">
        <f>IF(I28="","",I28)</f>
        <v/>
      </c>
      <c r="H24" s="372"/>
    </row>
    <row r="25" spans="6:9" ht="6.75" customHeight="1"/>
    <row r="26" spans="6:9" ht="21" customHeight="1">
      <c r="F26" s="54" t="s">
        <v>17</v>
      </c>
      <c r="G26" s="55"/>
      <c r="H26" s="96" t="s">
        <v>183</v>
      </c>
      <c r="I26" s="51" t="s">
        <v>188</v>
      </c>
    </row>
    <row r="27" spans="6:9" ht="27" customHeight="1">
      <c r="F27" s="102" t="s">
        <v>186</v>
      </c>
      <c r="G27" s="94" t="s">
        <v>48</v>
      </c>
      <c r="H27" s="198"/>
      <c r="I27" s="198"/>
    </row>
    <row r="28" spans="6:9" ht="27" customHeight="1">
      <c r="F28" s="53" t="s">
        <v>187</v>
      </c>
      <c r="G28" s="94" t="s">
        <v>49</v>
      </c>
      <c r="H28" s="198"/>
      <c r="I28" s="198"/>
    </row>
    <row r="29" spans="6:9" ht="27" customHeight="1">
      <c r="F29" s="53" t="s">
        <v>107</v>
      </c>
      <c r="G29" s="94" t="s">
        <v>50</v>
      </c>
      <c r="H29" s="199" t="str">
        <f>IF(H28="","",SUM(H27:H28))</f>
        <v/>
      </c>
      <c r="I29" s="199" t="str">
        <f>IF(I28="","",SUM(I27:I28))</f>
        <v/>
      </c>
    </row>
    <row r="30" spans="6:9" ht="27" customHeight="1">
      <c r="F30" s="319" t="s">
        <v>2</v>
      </c>
      <c r="G30" s="320"/>
      <c r="H30" s="155"/>
      <c r="I30" s="155"/>
    </row>
  </sheetData>
  <sheetProtection algorithmName="SHA-512" hashValue="jQih2rKFtCHL3D8+BtPFW58wusIDfitSRaGVJCut2HhbEe9bIibb/DyBvOOAdy5VrNaEYcAQWaclTbVmBmeexA==" saltValue="M6uhPqOD2MQbvWUNWNTYXQ==" spinCount="100000" sheet="1" objects="1" scenarios="1" formatCells="0" formatRows="0" insertRows="0"/>
  <mergeCells count="11">
    <mergeCell ref="F30:G30"/>
    <mergeCell ref="F5:I5"/>
    <mergeCell ref="B7:D7"/>
    <mergeCell ref="F7:G7"/>
    <mergeCell ref="G18:H18"/>
    <mergeCell ref="G24:H24"/>
    <mergeCell ref="H13:J13"/>
    <mergeCell ref="G17:H17"/>
    <mergeCell ref="G20:I20"/>
    <mergeCell ref="G21:I21"/>
    <mergeCell ref="G22:I22"/>
  </mergeCells>
  <phoneticPr fontId="4"/>
  <dataValidations count="2">
    <dataValidation allowBlank="1" showInputMessage="1" showErrorMessage="1" prompt="署名による場合は空欄として印刷してください" sqref="H13:J13" xr:uid="{B84B69A7-758E-4B08-AA0C-8A87831F520A}"/>
    <dataValidation allowBlank="1" showInputMessage="1" showErrorMessage="1" prompt="和暦により入力してください（例:令和●年●月●日）" sqref="F7" xr:uid="{73E4034B-A5EF-4FDB-BCE8-DA75F048BFDE}"/>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13B77CB4-3B61-4FF9-A431-4EC5F3692649}">
          <x14:formula1>
            <xm:f>入力シート!$C$57:$C$59</xm:f>
          </x14:formula1>
          <xm:sqref>B7:D7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FB8BE-08D4-44FB-8133-880B1E8486D6}">
  <sheetPr codeName="Sheet1"/>
  <dimension ref="B1:M46"/>
  <sheetViews>
    <sheetView showGridLines="0" view="pageBreakPreview" topLeftCell="A14"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4.5" style="44" customWidth="1"/>
    <col min="7" max="7" width="12.5" style="44" customWidth="1"/>
    <col min="8" max="8" width="25" style="44" customWidth="1"/>
    <col min="9" max="9" width="15.5" style="44" customWidth="1"/>
    <col min="10" max="10" width="12.5" style="44" customWidth="1"/>
    <col min="11" max="11" width="8.5" style="44" customWidth="1"/>
    <col min="12" max="12" width="2" style="44" customWidth="1"/>
    <col min="13" max="16384" width="9" style="44"/>
  </cols>
  <sheetData>
    <row r="1" spans="2:11" s="42" customFormat="1" ht="12">
      <c r="K1" s="43" t="str" cm="1">
        <f t="array" aca="1" ref="K1" ca="1">"選挙公営-"&amp;MID(CELL("filename",A1),FIND("]",CELL("filename",A1))+1,31)</f>
        <v>選挙公営-1</v>
      </c>
    </row>
    <row r="2" spans="2:11" ht="7.5" customHeight="1"/>
    <row r="3" spans="2:11" ht="17.25">
      <c r="F3" s="45" t="s">
        <v>23</v>
      </c>
      <c r="G3" s="46"/>
      <c r="H3" s="46"/>
      <c r="I3" s="46"/>
      <c r="J3" s="46"/>
      <c r="K3" s="46"/>
    </row>
    <row r="5" spans="2:11">
      <c r="B5" s="100" t="s">
        <v>11</v>
      </c>
      <c r="F5" s="44" t="s">
        <v>24</v>
      </c>
    </row>
    <row r="7" spans="2:11">
      <c r="B7" s="100" t="s">
        <v>32</v>
      </c>
      <c r="F7" s="293" t="s">
        <v>7</v>
      </c>
      <c r="G7" s="293"/>
      <c r="H7" s="293"/>
    </row>
    <row r="9" spans="2:11">
      <c r="F9" s="48" t="str">
        <f>"徳島県選挙管理委員会委員長　"&amp;入力シート!C7&amp;"　殿"</f>
        <v>徳島県選挙管理委員会委員長　岩丸　正史　殿</v>
      </c>
    </row>
    <row r="11" spans="2:11">
      <c r="K11" s="101" t="str">
        <f>TEXT(入力シート!C4,"ggge年m月d日")&amp;"執行"&amp;入力シート!C3&amp;"（"&amp;入力シート!C15&amp;"）"</f>
        <v>令和8年　月　日執行衆議院小選挙区選出議員選挙（徳島県第　　区）</v>
      </c>
    </row>
    <row r="12" spans="2:11" ht="6" customHeight="1"/>
    <row r="13" spans="2:11">
      <c r="H13" s="101" t="s">
        <v>6</v>
      </c>
      <c r="I13" s="294" t="str">
        <f>IF(入力シート!C14="","",入力シート!C14)</f>
        <v/>
      </c>
      <c r="J13" s="294"/>
      <c r="K13" s="294"/>
    </row>
    <row r="14" spans="2:11" ht="6" customHeight="1"/>
    <row r="15" spans="2:11">
      <c r="F15" s="46" t="s">
        <v>4</v>
      </c>
      <c r="G15" s="46"/>
      <c r="H15" s="46"/>
      <c r="I15" s="46"/>
      <c r="J15" s="46"/>
      <c r="K15" s="46"/>
    </row>
    <row r="16" spans="2:11" ht="6" customHeight="1"/>
    <row r="17" spans="6:11">
      <c r="F17" s="44" t="s">
        <v>25</v>
      </c>
    </row>
    <row r="18" spans="6:11" ht="19.5" customHeight="1">
      <c r="F18" s="299" t="s">
        <v>26</v>
      </c>
      <c r="G18" s="300"/>
      <c r="H18" s="289" t="s">
        <v>27</v>
      </c>
      <c r="I18" s="291" t="s">
        <v>28</v>
      </c>
      <c r="J18" s="292"/>
      <c r="K18" s="287" t="s">
        <v>2</v>
      </c>
    </row>
    <row r="19" spans="6:11" ht="19.5" customHeight="1">
      <c r="F19" s="301"/>
      <c r="G19" s="302"/>
      <c r="H19" s="290"/>
      <c r="I19" s="69" t="s">
        <v>29</v>
      </c>
      <c r="J19" s="69" t="s">
        <v>30</v>
      </c>
      <c r="K19" s="288"/>
    </row>
    <row r="20" spans="6:11" ht="15" customHeight="1">
      <c r="F20" s="310" t="str">
        <f>IF(入力シート!F28="","",入力シート!F28)</f>
        <v/>
      </c>
      <c r="G20" s="311"/>
      <c r="H20" s="297" t="str">
        <f>IF(入力シート!C28="","",入力シート!D28&amp;CHAR(10)&amp;入力シート!C28&amp;CHAR(10)&amp;入力シート!E28)</f>
        <v/>
      </c>
      <c r="I20" s="264"/>
      <c r="J20" s="295"/>
      <c r="K20" s="297"/>
    </row>
    <row r="21" spans="6:11" ht="15" customHeight="1">
      <c r="F21" s="312"/>
      <c r="G21" s="313"/>
      <c r="H21" s="298"/>
      <c r="I21" s="265"/>
      <c r="J21" s="296"/>
      <c r="K21" s="298"/>
    </row>
    <row r="22" spans="6:11" ht="15" customHeight="1">
      <c r="F22" s="310" t="str">
        <f>IF(入力シート!F29="","",入力シート!F29)</f>
        <v/>
      </c>
      <c r="G22" s="311"/>
      <c r="H22" s="297" t="str">
        <f>IF(入力シート!C29="","",入力シート!D29&amp;CHAR(10)&amp;入力シート!C29&amp;CHAR(10)&amp;入力シート!E29)</f>
        <v/>
      </c>
      <c r="I22" s="264"/>
      <c r="J22" s="295"/>
      <c r="K22" s="297"/>
    </row>
    <row r="23" spans="6:11" ht="15" customHeight="1">
      <c r="F23" s="312"/>
      <c r="G23" s="313"/>
      <c r="H23" s="298"/>
      <c r="I23" s="265"/>
      <c r="J23" s="296"/>
      <c r="K23" s="298"/>
    </row>
    <row r="24" spans="6:11" ht="15" customHeight="1">
      <c r="F24" s="310" t="str">
        <f>IF(入力シート!F30="","",入力シート!F30)</f>
        <v/>
      </c>
      <c r="G24" s="311"/>
      <c r="H24" s="297" t="str">
        <f>IF(入力シート!C30="","",入力シート!D30&amp;CHAR(10)&amp;入力シート!C30&amp;CHAR(10)&amp;入力シート!E30)</f>
        <v/>
      </c>
      <c r="I24" s="264"/>
      <c r="J24" s="295"/>
      <c r="K24" s="297"/>
    </row>
    <row r="25" spans="6:11" ht="15" customHeight="1">
      <c r="F25" s="312"/>
      <c r="G25" s="313"/>
      <c r="H25" s="298"/>
      <c r="I25" s="265"/>
      <c r="J25" s="296"/>
      <c r="K25" s="298"/>
    </row>
    <row r="26" spans="6:11">
      <c r="F26" s="44" t="s">
        <v>31</v>
      </c>
    </row>
    <row r="27" spans="6:11" ht="19.5" customHeight="1">
      <c r="F27" s="105" t="s">
        <v>33</v>
      </c>
      <c r="G27" s="287" t="s">
        <v>26</v>
      </c>
      <c r="H27" s="289" t="s">
        <v>27</v>
      </c>
      <c r="I27" s="291" t="s">
        <v>28</v>
      </c>
      <c r="J27" s="292"/>
      <c r="K27" s="287" t="s">
        <v>2</v>
      </c>
    </row>
    <row r="28" spans="6:11" ht="19.5" customHeight="1">
      <c r="F28" s="106" t="s">
        <v>17</v>
      </c>
      <c r="G28" s="288"/>
      <c r="H28" s="290"/>
      <c r="I28" s="69" t="s">
        <v>34</v>
      </c>
      <c r="J28" s="69" t="s">
        <v>35</v>
      </c>
      <c r="K28" s="288"/>
    </row>
    <row r="29" spans="6:11" ht="15" customHeight="1">
      <c r="F29" s="303" t="s">
        <v>36</v>
      </c>
      <c r="G29" s="306" t="str">
        <f>IF(入力シート!F33="","",入力シート!F33)</f>
        <v/>
      </c>
      <c r="H29" s="297" t="str">
        <f>IF(入力シート!C33="","",入力シート!D33&amp;CHAR(10)&amp;入力シート!C33&amp;CHAR(10)&amp;入力シート!E33)</f>
        <v/>
      </c>
      <c r="I29" s="264"/>
      <c r="J29" s="295"/>
      <c r="K29" s="297"/>
    </row>
    <row r="30" spans="6:11" ht="15" customHeight="1">
      <c r="F30" s="304"/>
      <c r="G30" s="307"/>
      <c r="H30" s="298"/>
      <c r="I30" s="265"/>
      <c r="J30" s="296"/>
      <c r="K30" s="298"/>
    </row>
    <row r="31" spans="6:11" ht="15" customHeight="1">
      <c r="F31" s="304"/>
      <c r="G31" s="306" t="str">
        <f>IF(入力シート!F34="","",入力シート!F34)</f>
        <v/>
      </c>
      <c r="H31" s="297" t="str">
        <f>IF(入力シート!C34="","",入力シート!D34&amp;CHAR(10)&amp;入力シート!C34&amp;CHAR(10)&amp;入力シート!E34)</f>
        <v/>
      </c>
      <c r="I31" s="264"/>
      <c r="J31" s="295"/>
      <c r="K31" s="297"/>
    </row>
    <row r="32" spans="6:11" ht="15" customHeight="1">
      <c r="F32" s="304"/>
      <c r="G32" s="307"/>
      <c r="H32" s="298"/>
      <c r="I32" s="265"/>
      <c r="J32" s="296"/>
      <c r="K32" s="298"/>
    </row>
    <row r="33" spans="6:13" ht="15" customHeight="1">
      <c r="F33" s="304"/>
      <c r="G33" s="306" t="str">
        <f>IF(入力シート!F35="","",入力シート!F35)</f>
        <v/>
      </c>
      <c r="H33" s="297" t="str">
        <f>IF(入力シート!C35="","",入力シート!D35&amp;CHAR(10)&amp;入力シート!C35&amp;CHAR(10)&amp;入力シート!E35)</f>
        <v/>
      </c>
      <c r="I33" s="264"/>
      <c r="J33" s="295"/>
      <c r="K33" s="297"/>
    </row>
    <row r="34" spans="6:13" ht="15" customHeight="1">
      <c r="F34" s="305"/>
      <c r="G34" s="307"/>
      <c r="H34" s="298"/>
      <c r="I34" s="265"/>
      <c r="J34" s="296"/>
      <c r="K34" s="298"/>
    </row>
    <row r="35" spans="6:13" ht="15" customHeight="1">
      <c r="F35" s="303" t="s">
        <v>37</v>
      </c>
      <c r="G35" s="306" t="str">
        <f>IF(入力シート!F37="","",入力シート!F37)</f>
        <v/>
      </c>
      <c r="H35" s="297" t="str">
        <f>IF(入力シート!C37="","",入力シート!D37&amp;CHAR(10)&amp;入力シート!C37&amp;CHAR(10)&amp;入力シート!E37)</f>
        <v/>
      </c>
      <c r="I35" s="264"/>
      <c r="J35" s="295"/>
      <c r="K35" s="297"/>
    </row>
    <row r="36" spans="6:13" ht="15" customHeight="1">
      <c r="F36" s="304"/>
      <c r="G36" s="307"/>
      <c r="H36" s="298"/>
      <c r="I36" s="265"/>
      <c r="J36" s="296"/>
      <c r="K36" s="298"/>
    </row>
    <row r="37" spans="6:13" ht="15" customHeight="1">
      <c r="F37" s="304"/>
      <c r="G37" s="306" t="str">
        <f>IF(入力シート!F38="","",入力シート!F38)</f>
        <v/>
      </c>
      <c r="H37" s="297" t="str">
        <f>IF(入力シート!C38="","",入力シート!D38&amp;CHAR(10)&amp;入力シート!C38&amp;CHAR(10)&amp;入力シート!E38)</f>
        <v/>
      </c>
      <c r="I37" s="264"/>
      <c r="J37" s="295"/>
      <c r="K37" s="297"/>
    </row>
    <row r="38" spans="6:13" ht="15" customHeight="1">
      <c r="F38" s="304"/>
      <c r="G38" s="307"/>
      <c r="H38" s="298"/>
      <c r="I38" s="265"/>
      <c r="J38" s="296"/>
      <c r="K38" s="298"/>
    </row>
    <row r="39" spans="6:13" ht="15" customHeight="1">
      <c r="F39" s="304"/>
      <c r="G39" s="306" t="str">
        <f>IF(入力シート!F39="","",入力シート!F39)</f>
        <v/>
      </c>
      <c r="H39" s="297" t="str">
        <f>IF(入力シート!C39="","",入力シート!D39&amp;CHAR(10)&amp;入力シート!C39&amp;CHAR(10)&amp;入力シート!E39)</f>
        <v/>
      </c>
      <c r="I39" s="264"/>
      <c r="J39" s="295"/>
      <c r="K39" s="297"/>
    </row>
    <row r="40" spans="6:13" ht="15" customHeight="1">
      <c r="F40" s="305"/>
      <c r="G40" s="307"/>
      <c r="H40" s="298"/>
      <c r="I40" s="265"/>
      <c r="J40" s="296"/>
      <c r="K40" s="298"/>
    </row>
    <row r="41" spans="6:13" ht="15" customHeight="1">
      <c r="F41" s="303" t="s">
        <v>38</v>
      </c>
      <c r="G41" s="306" t="str">
        <f>IF(入力シート!F41="","",入力シート!F41)</f>
        <v/>
      </c>
      <c r="H41" s="297" t="str">
        <f>IF(入力シート!C41="","",入力シート!D41&amp;CHAR(10)&amp;入力シート!C41&amp;CHAR(10)&amp;入力シート!E41)</f>
        <v/>
      </c>
      <c r="I41" s="264"/>
      <c r="J41" s="295"/>
      <c r="K41" s="308"/>
      <c r="M41" s="107"/>
    </row>
    <row r="42" spans="6:13" ht="15" customHeight="1">
      <c r="F42" s="304"/>
      <c r="G42" s="307"/>
      <c r="H42" s="298"/>
      <c r="I42" s="265"/>
      <c r="J42" s="296"/>
      <c r="K42" s="309"/>
    </row>
    <row r="43" spans="6:13" ht="15" customHeight="1">
      <c r="F43" s="304"/>
      <c r="G43" s="306" t="str">
        <f>IF(入力シート!F42="","",入力シート!F42)</f>
        <v/>
      </c>
      <c r="H43" s="297" t="str">
        <f>IF(入力シート!C42="","",入力シート!D42&amp;CHAR(10)&amp;入力シート!C42&amp;CHAR(10)&amp;入力シート!E42)</f>
        <v/>
      </c>
      <c r="I43" s="264"/>
      <c r="J43" s="295"/>
      <c r="K43" s="308"/>
    </row>
    <row r="44" spans="6:13" ht="15" customHeight="1">
      <c r="F44" s="304"/>
      <c r="G44" s="307"/>
      <c r="H44" s="298"/>
      <c r="I44" s="265"/>
      <c r="J44" s="296"/>
      <c r="K44" s="309"/>
    </row>
    <row r="45" spans="6:13" ht="15" customHeight="1">
      <c r="F45" s="304"/>
      <c r="G45" s="306" t="str">
        <f>IF(入力シート!F43="","",入力シート!F43)</f>
        <v/>
      </c>
      <c r="H45" s="297" t="str">
        <f>IF(入力シート!C43="","",入力シート!D43&amp;CHAR(10)&amp;入力シート!C43&amp;CHAR(10)&amp;入力シート!E43)</f>
        <v/>
      </c>
      <c r="I45" s="264"/>
      <c r="J45" s="295"/>
      <c r="K45" s="308"/>
    </row>
    <row r="46" spans="6:13" ht="15" customHeight="1">
      <c r="F46" s="305"/>
      <c r="G46" s="307"/>
      <c r="H46" s="298"/>
      <c r="I46" s="265"/>
      <c r="J46" s="296"/>
      <c r="K46" s="309"/>
    </row>
  </sheetData>
  <sheetProtection algorithmName="SHA-512" hashValue="B9Y+6UQiyxtxZnhsm+1G+zIqn72R1zS0vpMk7akmJEzioqBYW/8CVoql1rIW8f9Q1SbYL8g6j94khC/WMWh1MQ==" saltValue="bd8GTJntFtk8Oqy/lhGvlw==" spinCount="100000" sheet="1" objects="1" scenarios="1" formatCells="0" formatRows="0" insertRows="0"/>
  <mergeCells count="61">
    <mergeCell ref="H24:H25"/>
    <mergeCell ref="F24:G25"/>
    <mergeCell ref="H22:H23"/>
    <mergeCell ref="F22:G23"/>
    <mergeCell ref="F20:G21"/>
    <mergeCell ref="H20:H21"/>
    <mergeCell ref="G43:G44"/>
    <mergeCell ref="G45:G46"/>
    <mergeCell ref="H41:H42"/>
    <mergeCell ref="G41:G42"/>
    <mergeCell ref="H43:H44"/>
    <mergeCell ref="J45:J46"/>
    <mergeCell ref="K43:K44"/>
    <mergeCell ref="J43:J44"/>
    <mergeCell ref="J41:J42"/>
    <mergeCell ref="H45:H46"/>
    <mergeCell ref="F41:F46"/>
    <mergeCell ref="K33:K34"/>
    <mergeCell ref="G39:G40"/>
    <mergeCell ref="H39:H40"/>
    <mergeCell ref="J39:J40"/>
    <mergeCell ref="K39:K40"/>
    <mergeCell ref="G35:G36"/>
    <mergeCell ref="H35:H36"/>
    <mergeCell ref="J35:J36"/>
    <mergeCell ref="K35:K36"/>
    <mergeCell ref="G37:G38"/>
    <mergeCell ref="H37:H38"/>
    <mergeCell ref="J37:J38"/>
    <mergeCell ref="K37:K38"/>
    <mergeCell ref="K41:K42"/>
    <mergeCell ref="K45:K46"/>
    <mergeCell ref="F35:F40"/>
    <mergeCell ref="H29:H30"/>
    <mergeCell ref="J29:J30"/>
    <mergeCell ref="K29:K30"/>
    <mergeCell ref="G33:G34"/>
    <mergeCell ref="H33:H34"/>
    <mergeCell ref="J33:J34"/>
    <mergeCell ref="F29:F34"/>
    <mergeCell ref="G29:G30"/>
    <mergeCell ref="G31:G32"/>
    <mergeCell ref="H31:H32"/>
    <mergeCell ref="J31:J32"/>
    <mergeCell ref="K31:K32"/>
    <mergeCell ref="G27:G28"/>
    <mergeCell ref="H27:H28"/>
    <mergeCell ref="I27:J27"/>
    <mergeCell ref="K27:K28"/>
    <mergeCell ref="F7:H7"/>
    <mergeCell ref="I13:K13"/>
    <mergeCell ref="J20:J21"/>
    <mergeCell ref="J22:J23"/>
    <mergeCell ref="J24:J25"/>
    <mergeCell ref="K18:K19"/>
    <mergeCell ref="K24:K25"/>
    <mergeCell ref="K22:K23"/>
    <mergeCell ref="K20:K21"/>
    <mergeCell ref="I18:J18"/>
    <mergeCell ref="F18:G19"/>
    <mergeCell ref="H18:H19"/>
  </mergeCells>
  <phoneticPr fontId="4"/>
  <dataValidations count="3">
    <dataValidation allowBlank="1" showInputMessage="1" showErrorMessage="1" prompt="和暦により入力してください（例:令和●年●月●日）" sqref="F7:G7" xr:uid="{F7CB18EB-2FF9-4E2D-931E-57F3A1F53F9A}"/>
    <dataValidation allowBlank="1" showInputMessage="1" showErrorMessage="1" prompt="単価契約を締結した場合は、備考欄に契約単価を記載してください" sqref="K41:K46" xr:uid="{CA258189-A696-44B7-B045-9ACA9BD0A0B6}"/>
    <dataValidation allowBlank="1" showInputMessage="1" showErrorMessage="1" prompt="署名による場合は空欄として印刷してください" sqref="I13:K13" xr:uid="{B7B7AE29-A840-4CBC-9700-7E6024A184FF}"/>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9E245-AF8B-4291-B662-D44165C9AD8D}">
  <dimension ref="B1:K21"/>
  <sheetViews>
    <sheetView showGridLines="0" view="pageBreakPreview" topLeftCell="E18"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35" style="44" customWidth="1"/>
    <col min="7" max="7" width="43.5" style="44" customWidth="1"/>
    <col min="8" max="8" width="2" style="44" customWidth="1"/>
    <col min="9" max="11" width="9" style="44"/>
    <col min="12" max="16384" width="9" style="2"/>
  </cols>
  <sheetData>
    <row r="1" spans="2:11" s="6" customFormat="1" ht="12">
      <c r="F1" s="42"/>
      <c r="G1" s="43" t="str" cm="1">
        <f t="array" aca="1" ref="G1" ca="1">"選挙公営-"&amp;MID(CELL("filename",F1),FIND("]",CELL("filename",F1))+1,31)</f>
        <v>選挙公営-21</v>
      </c>
      <c r="H1" s="42"/>
      <c r="I1" s="42"/>
      <c r="J1" s="42"/>
      <c r="K1" s="42"/>
    </row>
    <row r="2" spans="2:11" ht="7.5" customHeight="1"/>
    <row r="3" spans="2:11" ht="17.25">
      <c r="F3" s="45" t="s">
        <v>209</v>
      </c>
      <c r="G3" s="46"/>
    </row>
    <row r="4" spans="2:11">
      <c r="F4" s="46"/>
      <c r="G4" s="46"/>
    </row>
    <row r="5" spans="2:11">
      <c r="B5" s="7" t="s">
        <v>11</v>
      </c>
      <c r="F5" s="317" t="s">
        <v>207</v>
      </c>
      <c r="G5" s="317"/>
    </row>
    <row r="6" spans="2:11">
      <c r="B6" s="7"/>
    </row>
    <row r="7" spans="2:11" ht="15" thickBot="1">
      <c r="B7" s="7" t="s">
        <v>200</v>
      </c>
    </row>
    <row r="8" spans="2:11" ht="15" thickBot="1">
      <c r="B8" s="314"/>
      <c r="C8" s="315"/>
      <c r="D8" s="316"/>
      <c r="F8" s="93" t="s">
        <v>7</v>
      </c>
    </row>
    <row r="11" spans="2:11">
      <c r="G11" s="101" t="str">
        <f>TEXT(入力シート!C4,"ggge年m月d日")&amp;"執行"&amp;入力シート!C3&amp;"（"&amp;入力シート!C15&amp;"）"</f>
        <v>令和8年　月　日執行衆議院小選挙区選出議員選挙（徳島県第　　区）</v>
      </c>
      <c r="H11" s="2"/>
      <c r="I11" s="2"/>
      <c r="J11" s="2"/>
      <c r="K11" s="2"/>
    </row>
    <row r="12" spans="2:11" ht="6.75" customHeight="1"/>
    <row r="13" spans="2:11">
      <c r="F13" s="114" t="s">
        <v>6</v>
      </c>
      <c r="G13" s="118" t="str">
        <f>IF(入力シート!C14="","",入力シート!C14)</f>
        <v/>
      </c>
    </row>
    <row r="14" spans="2:11">
      <c r="H14" s="2"/>
      <c r="I14" s="2"/>
      <c r="J14" s="2"/>
      <c r="K14" s="2"/>
    </row>
    <row r="15" spans="2:11">
      <c r="H15" s="2"/>
      <c r="I15" s="2"/>
      <c r="J15" s="2"/>
      <c r="K15" s="2"/>
    </row>
    <row r="16" spans="2:11">
      <c r="F16" s="46" t="s">
        <v>4</v>
      </c>
      <c r="G16" s="46"/>
    </row>
    <row r="17" spans="6:7" ht="6.75" customHeight="1"/>
    <row r="18" spans="6:7" ht="66" customHeight="1">
      <c r="F18" s="95" t="s">
        <v>205</v>
      </c>
      <c r="G18" s="266" t="str">
        <f>IF(B8="","",VLOOKUP(B8,入力シート!$C$57:$F$59,2,FALSE)&amp;CHAR(10)&amp;B8&amp;CHAR(10)&amp;VLOOKUP(B8,入力シート!$C$57:$F$59,3,FALSE))</f>
        <v/>
      </c>
    </row>
    <row r="19" spans="6:7" ht="48" customHeight="1">
      <c r="F19" s="66" t="s">
        <v>206</v>
      </c>
      <c r="G19" s="200"/>
    </row>
    <row r="20" spans="6:7" ht="48" customHeight="1">
      <c r="F20" s="66" t="s">
        <v>198</v>
      </c>
      <c r="G20" s="180" t="s">
        <v>77</v>
      </c>
    </row>
    <row r="21" spans="6:7" ht="48" customHeight="1">
      <c r="F21" s="67" t="s">
        <v>2</v>
      </c>
      <c r="G21" s="155"/>
    </row>
  </sheetData>
  <sheetProtection algorithmName="SHA-512" hashValue="jlK6SeNvzCfIr4YtgoB5S5pc2qUelDwUzpL9ZZL9z3IMIB65WCAmGNvIWYWAIdr/M4s6l8JHCH9LDCb7VN3NEw==" saltValue="ITltDOOFUoLk6aXmWRoyLQ==" spinCount="100000" sheet="1" objects="1" scenarios="1" formatCells="0" formatRows="0" insertRows="0"/>
  <mergeCells count="2">
    <mergeCell ref="F5:G5"/>
    <mergeCell ref="B8:D8"/>
  </mergeCells>
  <phoneticPr fontId="4"/>
  <dataValidations count="2">
    <dataValidation allowBlank="1" showInputMessage="1" showErrorMessage="1" prompt="和暦により入力してください（例:令和●年●月●日）" sqref="F8" xr:uid="{FA72E064-F381-4481-B3C9-EFA27CE41520}"/>
    <dataValidation allowBlank="1" showInputMessage="1" showErrorMessage="1" prompt="署名による場合は空欄として印刷してください" sqref="G13" xr:uid="{99D4D7A2-64C3-4150-80F8-A8A0CB5DEA96}"/>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0389C9CD-A562-44C7-B4C7-B58CB7D793D1}">
          <x14:formula1>
            <xm:f>入力シート!$C$61:$C$63</xm:f>
          </x14:formula1>
          <xm:sqref>B8:D8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9569B-643B-4EAA-AB7B-AE546BBCA05F}">
  <dimension ref="B1:M31"/>
  <sheetViews>
    <sheetView showGridLines="0" view="pageBreakPreview" topLeftCell="D1"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17.5" style="44" customWidth="1"/>
    <col min="7" max="7" width="21.75" style="44" customWidth="1"/>
    <col min="8" max="8" width="17.5" style="44" customWidth="1"/>
    <col min="9" max="9" width="21.75" style="44" customWidth="1"/>
    <col min="10" max="10" width="2" style="44" customWidth="1"/>
    <col min="11" max="13" width="9" style="44"/>
    <col min="14" max="16384" width="9" style="2"/>
  </cols>
  <sheetData>
    <row r="1" spans="2:13" s="6" customFormat="1" ht="12">
      <c r="F1" s="42"/>
      <c r="G1" s="42"/>
      <c r="H1" s="43"/>
      <c r="I1" s="43" t="str" cm="1">
        <f t="array" aca="1" ref="I1" ca="1">"選挙公営-"&amp;MID(CELL("filename",F1),FIND("]",CELL("filename",F1))+1,31)</f>
        <v>選挙公営-22</v>
      </c>
      <c r="J1" s="42"/>
      <c r="K1" s="42"/>
      <c r="L1" s="42"/>
      <c r="M1" s="42"/>
    </row>
    <row r="2" spans="2:13" ht="7.5" customHeight="1"/>
    <row r="3" spans="2:13" ht="17.25">
      <c r="F3" s="45" t="s">
        <v>78</v>
      </c>
      <c r="G3" s="46"/>
      <c r="H3" s="46"/>
      <c r="I3" s="46"/>
    </row>
    <row r="4" spans="2:13">
      <c r="F4" s="46" t="s">
        <v>244</v>
      </c>
      <c r="G4" s="46"/>
      <c r="H4" s="46"/>
      <c r="I4" s="46"/>
    </row>
    <row r="5" spans="2:13">
      <c r="B5" s="7" t="s">
        <v>11</v>
      </c>
    </row>
    <row r="6" spans="2:13" ht="30" customHeight="1">
      <c r="B6" s="7"/>
      <c r="F6" s="317" t="s">
        <v>245</v>
      </c>
      <c r="G6" s="317"/>
      <c r="H6" s="317"/>
      <c r="I6" s="317"/>
    </row>
    <row r="7" spans="2:13" ht="15" thickBot="1">
      <c r="B7" s="7" t="s">
        <v>112</v>
      </c>
    </row>
    <row r="8" spans="2:13" ht="15" thickBot="1">
      <c r="B8" s="314"/>
      <c r="C8" s="315"/>
      <c r="D8" s="316"/>
      <c r="F8" s="336" t="s">
        <v>7</v>
      </c>
      <c r="G8" s="336"/>
      <c r="H8" s="47"/>
    </row>
    <row r="10" spans="2:13">
      <c r="F10" s="48" t="s">
        <v>81</v>
      </c>
    </row>
    <row r="11" spans="2:13">
      <c r="J11" s="2"/>
      <c r="K11" s="2"/>
      <c r="L11" s="2"/>
      <c r="M11" s="2"/>
    </row>
    <row r="12" spans="2:13">
      <c r="G12" s="317" t="s">
        <v>313</v>
      </c>
      <c r="H12" s="325" t="str">
        <f>IF(B8="","",VLOOKUP(B8,入力シート!$C$57:$F$59,2,FALSE))</f>
        <v/>
      </c>
      <c r="I12" s="325"/>
      <c r="J12" s="2"/>
      <c r="K12" s="2"/>
      <c r="L12" s="2"/>
      <c r="M12" s="2"/>
    </row>
    <row r="13" spans="2:13">
      <c r="G13" s="317"/>
      <c r="H13" s="325" t="str">
        <f>IF(B8="","",B8)</f>
        <v/>
      </c>
      <c r="I13" s="325"/>
      <c r="J13" s="2"/>
      <c r="K13" s="2"/>
      <c r="L13" s="2"/>
      <c r="M13" s="2"/>
    </row>
    <row r="14" spans="2:13">
      <c r="G14" s="317"/>
      <c r="H14" s="347" t="str">
        <f>IF(B8="","",VLOOKUP(B8,入力シート!$C$57:$F$59,3,FALSE)&amp;"")</f>
        <v/>
      </c>
      <c r="I14" s="347"/>
      <c r="J14" s="2"/>
      <c r="K14" s="2"/>
      <c r="L14" s="2"/>
      <c r="M14" s="2"/>
    </row>
    <row r="15" spans="2:13">
      <c r="J15" s="2"/>
      <c r="K15" s="2"/>
      <c r="L15" s="2"/>
      <c r="M15" s="2"/>
    </row>
    <row r="16" spans="2:13">
      <c r="F16" s="46" t="s">
        <v>4</v>
      </c>
      <c r="G16" s="46"/>
      <c r="H16" s="46"/>
      <c r="I16" s="46"/>
    </row>
    <row r="17" spans="2:9" ht="6.75" customHeight="1"/>
    <row r="18" spans="2:9" s="44" customFormat="1">
      <c r="B18" s="2"/>
      <c r="C18" s="2"/>
      <c r="D18" s="2"/>
      <c r="E18" s="2"/>
      <c r="F18" s="44" t="s">
        <v>82</v>
      </c>
      <c r="G18" s="348" t="s">
        <v>295</v>
      </c>
      <c r="H18" s="348"/>
    </row>
    <row r="19" spans="2:9" s="44" customFormat="1">
      <c r="B19" s="2"/>
      <c r="C19" s="2"/>
      <c r="D19" s="2"/>
      <c r="E19" s="2"/>
      <c r="F19" s="49"/>
    </row>
    <row r="20" spans="2:9" s="44" customFormat="1">
      <c r="B20" s="2"/>
      <c r="C20" s="2"/>
      <c r="D20" s="2"/>
      <c r="E20" s="2"/>
      <c r="F20" s="44" t="s">
        <v>83</v>
      </c>
      <c r="G20" s="119" t="s">
        <v>84</v>
      </c>
    </row>
    <row r="21" spans="2:9" s="44" customFormat="1">
      <c r="B21" s="2"/>
      <c r="C21" s="2"/>
      <c r="D21" s="2"/>
      <c r="E21" s="2"/>
      <c r="G21" s="58"/>
      <c r="H21" s="58"/>
      <c r="I21" s="58"/>
    </row>
    <row r="22" spans="2:9" s="44" customFormat="1">
      <c r="B22" s="2"/>
      <c r="C22" s="2"/>
      <c r="D22" s="2"/>
      <c r="E22" s="2"/>
      <c r="F22" s="44" t="str">
        <f>"３　"&amp;TEXT(入力シート!C4,"ggge年m月d日")&amp;"執行"&amp;入力シート!C3&amp;"（"&amp;入力シート!C15&amp;"）"</f>
        <v>３　令和8年　月　日執行衆議院小選挙区選出議員選挙（徳島県第　　区）</v>
      </c>
      <c r="G22" s="58"/>
      <c r="H22" s="58"/>
      <c r="I22" s="58"/>
    </row>
    <row r="23" spans="2:9">
      <c r="G23" s="56"/>
      <c r="H23" s="58"/>
      <c r="I23" s="58"/>
    </row>
    <row r="24" spans="2:9">
      <c r="F24" s="44" t="s">
        <v>85</v>
      </c>
      <c r="G24" s="349" t="str">
        <f>IF(入力シート!C14="","",入力シート!C14)</f>
        <v/>
      </c>
      <c r="H24" s="349"/>
    </row>
    <row r="26" spans="2:9" s="44" customFormat="1">
      <c r="B26" s="2"/>
      <c r="C26" s="2"/>
      <c r="D26" s="2"/>
      <c r="E26" s="2"/>
      <c r="F26" s="44" t="s">
        <v>86</v>
      </c>
    </row>
    <row r="27" spans="2:9" s="44" customFormat="1" ht="6.75" customHeight="1">
      <c r="B27" s="2"/>
      <c r="C27" s="2"/>
      <c r="D27" s="2"/>
      <c r="E27" s="2"/>
    </row>
    <row r="28" spans="2:9" ht="30" customHeight="1">
      <c r="F28" s="59" t="s">
        <v>87</v>
      </c>
      <c r="G28" s="120"/>
      <c r="H28" s="59" t="s">
        <v>88</v>
      </c>
      <c r="I28" s="120"/>
    </row>
    <row r="29" spans="2:9" ht="30" customHeight="1">
      <c r="F29" s="59" t="s">
        <v>89</v>
      </c>
      <c r="G29" s="120"/>
      <c r="H29" s="59" t="s">
        <v>90</v>
      </c>
      <c r="I29" s="121"/>
    </row>
    <row r="30" spans="2:9" ht="30" customHeight="1">
      <c r="F30" s="60" t="s">
        <v>91</v>
      </c>
      <c r="G30" s="346"/>
      <c r="H30" s="346"/>
      <c r="I30" s="346"/>
    </row>
    <row r="31" spans="2:9" ht="30" customHeight="1">
      <c r="F31" s="61" t="s">
        <v>92</v>
      </c>
      <c r="G31" s="345"/>
      <c r="H31" s="345"/>
      <c r="I31" s="345"/>
    </row>
  </sheetData>
  <sheetProtection algorithmName="SHA-512" hashValue="MW/kObchQKH5qnPiLmKAR3Npi/S7K6wGtMwpj5fEYyscg/Num1b8KbCl5x3QSM/KGQAVowhRiICCe4KZbN+MGQ==" saltValue="/gFK26krImLP3ByiIpfNvQ==" spinCount="100000" sheet="1" objects="1" scenarios="1" formatCells="0" formatRows="0" insertRows="0"/>
  <mergeCells count="11">
    <mergeCell ref="G18:H18"/>
    <mergeCell ref="G24:H24"/>
    <mergeCell ref="G30:I30"/>
    <mergeCell ref="G31:I31"/>
    <mergeCell ref="H14:I14"/>
    <mergeCell ref="F6:I6"/>
    <mergeCell ref="B8:D8"/>
    <mergeCell ref="F8:G8"/>
    <mergeCell ref="H12:I12"/>
    <mergeCell ref="H13:I13"/>
    <mergeCell ref="G12:G14"/>
  </mergeCells>
  <phoneticPr fontId="4"/>
  <dataValidations count="2">
    <dataValidation allowBlank="1" showInputMessage="1" showErrorMessage="1" prompt="和暦により入力してください（例:令和●年●月●日）" sqref="F8" xr:uid="{5AA0843A-2D24-439E-A281-138EF4007383}"/>
    <dataValidation imeMode="halfAlpha" allowBlank="1" showInputMessage="1" showErrorMessage="1" sqref="G18:H18" xr:uid="{D45F5D22-1896-43E4-A527-DA88AAF2A257}"/>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E0C8DD2E-F196-4AF0-800B-AEA728D5C5B9}">
          <x14:formula1>
            <xm:f>入力シート!$C$57:$C$59</xm:f>
          </x14:formula1>
          <xm:sqref>B8:D8</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431B7-FD19-4DC6-991E-D79920A7E82E}">
  <dimension ref="B1:P9"/>
  <sheetViews>
    <sheetView showGridLines="0" view="pageBreakPreview" topLeftCell="C1"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7" width="7.5" style="2" customWidth="1"/>
    <col min="8" max="8" width="9.5" style="2" customWidth="1"/>
    <col min="9" max="10" width="7.5" style="2" customWidth="1"/>
    <col min="11" max="11" width="9.5" style="2" customWidth="1"/>
    <col min="12" max="13" width="7.5" style="2" customWidth="1"/>
    <col min="14" max="14" width="9.5" style="2" customWidth="1"/>
    <col min="15" max="15" width="5" style="2" customWidth="1"/>
    <col min="16" max="16" width="4.625" style="2" customWidth="1"/>
    <col min="17" max="16384" width="9" style="2"/>
  </cols>
  <sheetData>
    <row r="1" spans="2:16">
      <c r="F1" s="6" t="s">
        <v>226</v>
      </c>
      <c r="G1" s="6"/>
      <c r="H1" s="6"/>
      <c r="O1" s="3"/>
    </row>
    <row r="2" spans="2:16" ht="7.5" customHeight="1"/>
    <row r="3" spans="2:16" ht="17.25">
      <c r="B3" s="7"/>
      <c r="F3" s="4" t="s">
        <v>94</v>
      </c>
      <c r="G3" s="4"/>
      <c r="H3" s="4"/>
      <c r="I3" s="5"/>
      <c r="J3" s="5"/>
      <c r="K3" s="5"/>
      <c r="L3" s="5"/>
      <c r="M3" s="5"/>
      <c r="N3" s="5"/>
      <c r="O3" s="5"/>
    </row>
    <row r="4" spans="2:16">
      <c r="F4" s="62"/>
      <c r="G4" s="62"/>
      <c r="H4" s="62"/>
      <c r="I4" s="62"/>
      <c r="J4" s="62"/>
      <c r="K4" s="62"/>
      <c r="L4" s="62"/>
      <c r="M4" s="62"/>
      <c r="N4" s="62"/>
      <c r="O4" s="62"/>
    </row>
    <row r="5" spans="2:16" ht="18" customHeight="1">
      <c r="B5" s="7" t="s">
        <v>11</v>
      </c>
      <c r="F5" s="63" t="s">
        <v>198</v>
      </c>
      <c r="G5" s="63"/>
      <c r="H5" s="63"/>
      <c r="I5" s="63" t="s">
        <v>227</v>
      </c>
      <c r="J5" s="63"/>
      <c r="K5" s="63"/>
      <c r="L5" s="63" t="s">
        <v>99</v>
      </c>
      <c r="M5" s="63"/>
      <c r="N5" s="63"/>
      <c r="O5" s="373" t="s">
        <v>2</v>
      </c>
      <c r="P5" s="6"/>
    </row>
    <row r="6" spans="2:16" ht="21" customHeight="1">
      <c r="F6" s="72" t="s">
        <v>228</v>
      </c>
      <c r="G6" s="73" t="s">
        <v>246</v>
      </c>
      <c r="H6" s="73" t="s">
        <v>232</v>
      </c>
      <c r="I6" s="72" t="s">
        <v>228</v>
      </c>
      <c r="J6" s="73" t="s">
        <v>246</v>
      </c>
      <c r="K6" s="73" t="s">
        <v>232</v>
      </c>
      <c r="L6" s="72" t="s">
        <v>228</v>
      </c>
      <c r="M6" s="73" t="s">
        <v>246</v>
      </c>
      <c r="N6" s="73" t="s">
        <v>232</v>
      </c>
      <c r="O6" s="374"/>
      <c r="P6" s="6"/>
    </row>
    <row r="7" spans="2:16" ht="13.5" customHeight="1">
      <c r="F7" s="74" t="s">
        <v>229</v>
      </c>
      <c r="G7" s="75" t="s">
        <v>231</v>
      </c>
      <c r="H7" s="75" t="s">
        <v>233</v>
      </c>
      <c r="I7" s="74" t="s">
        <v>234</v>
      </c>
      <c r="J7" s="75" t="s">
        <v>235</v>
      </c>
      <c r="K7" s="75" t="s">
        <v>236</v>
      </c>
      <c r="L7" s="74" t="s">
        <v>237</v>
      </c>
      <c r="M7" s="75" t="s">
        <v>238</v>
      </c>
      <c r="N7" s="75" t="s">
        <v>239</v>
      </c>
      <c r="O7" s="375"/>
      <c r="P7" s="6"/>
    </row>
    <row r="8" spans="2:16" ht="12" customHeight="1">
      <c r="F8" s="70" t="s">
        <v>77</v>
      </c>
      <c r="G8" s="70"/>
      <c r="H8" s="70" t="s">
        <v>77</v>
      </c>
      <c r="I8" s="70" t="s">
        <v>77</v>
      </c>
      <c r="J8" s="70"/>
      <c r="K8" s="70" t="s">
        <v>77</v>
      </c>
      <c r="L8" s="70" t="s">
        <v>77</v>
      </c>
      <c r="M8" s="70"/>
      <c r="N8" s="70" t="s">
        <v>77</v>
      </c>
      <c r="O8" s="64"/>
      <c r="P8" s="6"/>
    </row>
    <row r="9" spans="2:16" ht="30" customHeight="1">
      <c r="F9" s="201"/>
      <c r="G9" s="182"/>
      <c r="H9" s="190" t="str">
        <f>IF(G9="","",F9*G9)</f>
        <v/>
      </c>
      <c r="I9" s="202">
        <v>58114</v>
      </c>
      <c r="J9" s="151"/>
      <c r="K9" s="190" t="str">
        <f>IF(J9="","",I9*J9)</f>
        <v/>
      </c>
      <c r="L9" s="193" t="str">
        <f>IF(F9="","",MIN(F9,I9))</f>
        <v/>
      </c>
      <c r="M9" s="193" t="str">
        <f>IF(G9="","",MIN(G9,J9))</f>
        <v/>
      </c>
      <c r="N9" s="190" t="str">
        <f>IF(M9="","",L9*M9)</f>
        <v/>
      </c>
      <c r="O9" s="194"/>
      <c r="P9" s="6"/>
    </row>
  </sheetData>
  <sheetProtection algorithmName="SHA-512" hashValue="ldPik6QHjckBsosEyHnNYqIqts6IAyNwXANk3JOQKGCdIYa25YM17c1knK9b9WBENoQChB/0iZ9Kz32L61/ekw==" saltValue="nuxS0pRNjtcpSujqx1B49w==" spinCount="100000" sheet="1" objects="1" scenarios="1" formatCells="0" formatRows="0" insertRows="0"/>
  <mergeCells count="1">
    <mergeCell ref="O5:O7"/>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AABD9-0223-4170-A76A-217A23368C89}">
  <dimension ref="B1:K26"/>
  <sheetViews>
    <sheetView showGridLines="0" view="pageBreakPreview" topLeftCell="D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4.5" style="44" customWidth="1"/>
    <col min="7" max="7" width="11.5" style="44" customWidth="1"/>
    <col min="8" max="8" width="25" style="44" customWidth="1"/>
    <col min="9" max="10" width="15" style="44" customWidth="1"/>
    <col min="11" max="11" width="7.5" style="44" customWidth="1"/>
    <col min="12" max="16384" width="9" style="44"/>
  </cols>
  <sheetData>
    <row r="1" spans="2:11" s="42" customFormat="1" ht="12">
      <c r="K1" s="43" t="str" cm="1">
        <f t="array" aca="1" ref="K1" ca="1">"選挙公営-"&amp;MID(CELL("filename",A1),FIND("]",CELL("filename",A1))+1,31)</f>
        <v>選挙公営-23</v>
      </c>
    </row>
    <row r="2" spans="2:11" ht="7.5" customHeight="1"/>
    <row r="3" spans="2:11" ht="17.25">
      <c r="F3" s="45" t="s">
        <v>156</v>
      </c>
      <c r="G3" s="46"/>
      <c r="H3" s="46"/>
      <c r="I3" s="46"/>
      <c r="J3" s="46"/>
      <c r="K3" s="46"/>
    </row>
    <row r="6" spans="2:11">
      <c r="B6" s="100" t="s">
        <v>11</v>
      </c>
      <c r="F6" s="44" t="s">
        <v>157</v>
      </c>
    </row>
    <row r="7" spans="2:11">
      <c r="B7" s="100"/>
    </row>
    <row r="8" spans="2:11">
      <c r="B8" s="100" t="s">
        <v>32</v>
      </c>
    </row>
    <row r="9" spans="2:11">
      <c r="B9" s="100"/>
      <c r="F9" s="293" t="s">
        <v>7</v>
      </c>
      <c r="G9" s="293"/>
      <c r="H9" s="293"/>
    </row>
    <row r="12" spans="2:11">
      <c r="F12" s="48" t="str">
        <f>"徳島県選挙管理委員会委員長　"&amp;入力シート!C7&amp;"　殿"</f>
        <v>徳島県選挙管理委員会委員長　岩丸　正史　殿</v>
      </c>
    </row>
    <row r="13" spans="2:11">
      <c r="F13" s="48"/>
    </row>
    <row r="15" spans="2:11">
      <c r="K15" s="101" t="str">
        <f>TEXT(入力シート!C4,"ggge年m月d日")&amp;"執行"&amp;入力シート!C3&amp;"（"&amp;入力シート!C15&amp;"）"</f>
        <v>令和8年　月　日執行衆議院小選挙区選出議員選挙（徳島県第　　区）</v>
      </c>
    </row>
    <row r="16" spans="2:11" ht="6" customHeight="1"/>
    <row r="17" spans="6:11">
      <c r="H17" s="101" t="s">
        <v>6</v>
      </c>
      <c r="I17" s="294" t="str">
        <f>IF(入力シート!C14="","",入力シート!C14)</f>
        <v/>
      </c>
      <c r="J17" s="294"/>
      <c r="K17" s="294"/>
    </row>
    <row r="20" spans="6:11">
      <c r="F20" s="46" t="s">
        <v>4</v>
      </c>
      <c r="G20" s="46"/>
      <c r="H20" s="46"/>
      <c r="I20" s="46"/>
      <c r="J20" s="46"/>
      <c r="K20" s="46"/>
    </row>
    <row r="21" spans="6:11" ht="6" customHeight="1"/>
    <row r="22" spans="6:11" ht="19.5" customHeight="1">
      <c r="F22" s="299" t="s">
        <v>26</v>
      </c>
      <c r="G22" s="300"/>
      <c r="H22" s="289" t="s">
        <v>27</v>
      </c>
      <c r="I22" s="291" t="s">
        <v>28</v>
      </c>
      <c r="J22" s="292"/>
      <c r="K22" s="287" t="s">
        <v>2</v>
      </c>
    </row>
    <row r="23" spans="6:11" ht="19.5" customHeight="1">
      <c r="F23" s="301"/>
      <c r="G23" s="302"/>
      <c r="H23" s="290"/>
      <c r="I23" s="96" t="s">
        <v>160</v>
      </c>
      <c r="J23" s="96" t="s">
        <v>136</v>
      </c>
      <c r="K23" s="288"/>
    </row>
    <row r="24" spans="6:11" ht="60" customHeight="1">
      <c r="F24" s="376" t="str">
        <f>IF(入力シート!F61="","",入力シート!F61)</f>
        <v/>
      </c>
      <c r="G24" s="376"/>
      <c r="H24" s="156" t="str">
        <f>IF(入力シート!C61="","",入力シート!D61&amp;CHAR(10)&amp;入力シート!C61&amp;CHAR(10)&amp;入力シート!E61)</f>
        <v/>
      </c>
      <c r="I24" s="203"/>
      <c r="J24" s="158"/>
      <c r="K24" s="145"/>
    </row>
    <row r="25" spans="6:11" ht="60" customHeight="1">
      <c r="F25" s="376" t="str">
        <f>IF(入力シート!F62="","",入力シート!F62)</f>
        <v/>
      </c>
      <c r="G25" s="376"/>
      <c r="H25" s="156" t="str">
        <f>IF(入力シート!C62="","",入力シート!D62&amp;CHAR(10)&amp;入力シート!C62&amp;CHAR(10)&amp;入力シート!E62)</f>
        <v/>
      </c>
      <c r="I25" s="203"/>
      <c r="J25" s="158"/>
      <c r="K25" s="145"/>
    </row>
    <row r="26" spans="6:11" ht="60" customHeight="1">
      <c r="F26" s="376" t="str">
        <f>IF(入力シート!F63="","",入力シート!F63)</f>
        <v/>
      </c>
      <c r="G26" s="376"/>
      <c r="H26" s="156" t="str">
        <f>IF(入力シート!C63="","",入力シート!D63&amp;CHAR(10)&amp;入力シート!C63&amp;CHAR(10)&amp;入力シート!E63)</f>
        <v/>
      </c>
      <c r="I26" s="204"/>
      <c r="J26" s="160"/>
      <c r="K26" s="155"/>
    </row>
  </sheetData>
  <sheetProtection algorithmName="SHA-512" hashValue="y7810xClOfZsETmiQA757SRdJK+V8ersSQ4n0Hv7W9gmc3/lLqU2NCPyj2URH4ekDRGOyQNvqeC2C6dTcjKyFg==" saltValue="q+l81g3hjKrvtrBghN6BGw==" spinCount="100000" sheet="1" objects="1" scenarios="1" formatCells="0" formatRows="0" insertRows="0"/>
  <mergeCells count="9">
    <mergeCell ref="F24:G24"/>
    <mergeCell ref="F25:G25"/>
    <mergeCell ref="F26:G26"/>
    <mergeCell ref="F9:H9"/>
    <mergeCell ref="I17:K17"/>
    <mergeCell ref="F22:G23"/>
    <mergeCell ref="H22:H23"/>
    <mergeCell ref="I22:J22"/>
    <mergeCell ref="K22:K23"/>
  </mergeCells>
  <phoneticPr fontId="4"/>
  <dataValidations count="2">
    <dataValidation allowBlank="1" showInputMessage="1" showErrorMessage="1" prompt="和暦により入力してください（例:令和●年●月●日）" sqref="F9:G9" xr:uid="{79DC628E-FCAD-4FB7-9CF2-1A9369E8FD26}"/>
    <dataValidation allowBlank="1" showInputMessage="1" showErrorMessage="1" prompt="署名による場合は空欄として印刷してください" sqref="I17:K17" xr:uid="{B0020FC0-F50A-4BA0-93D3-2228272BE9F9}"/>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176D9-D49A-4119-B1B7-B8E2BBCA057C}">
  <dimension ref="B1:J30"/>
  <sheetViews>
    <sheetView showGridLines="0" view="pageBreakPreview" topLeftCell="D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7.5" style="44" customWidth="1"/>
    <col min="7" max="7" width="8" style="44" customWidth="1"/>
    <col min="8" max="9" width="26.5" style="44" customWidth="1"/>
    <col min="10" max="10" width="2" style="44" customWidth="1"/>
    <col min="11" max="16384" width="9" style="44"/>
  </cols>
  <sheetData>
    <row r="1" spans="2:10" s="42" customFormat="1" ht="12">
      <c r="H1" s="43"/>
      <c r="I1" s="43" t="str" cm="1">
        <f t="array" aca="1" ref="I1" ca="1">"選挙公営-"&amp;MID(CELL("filename",F1),FIND("]",CELL("filename",F1))+1,31)</f>
        <v>選挙公営-24</v>
      </c>
    </row>
    <row r="2" spans="2:10" ht="7.5" customHeight="1"/>
    <row r="3" spans="2:10" ht="17.25">
      <c r="F3" s="45" t="s">
        <v>191</v>
      </c>
      <c r="G3" s="46"/>
      <c r="H3" s="46"/>
      <c r="I3" s="46"/>
    </row>
    <row r="5" spans="2:10" ht="30" customHeight="1">
      <c r="B5" s="100" t="s">
        <v>11</v>
      </c>
      <c r="F5" s="317" t="s">
        <v>192</v>
      </c>
      <c r="G5" s="317"/>
      <c r="H5" s="317"/>
      <c r="I5" s="317"/>
    </row>
    <row r="6" spans="2:10" ht="15" thickBot="1">
      <c r="B6" s="100" t="s">
        <v>52</v>
      </c>
    </row>
    <row r="7" spans="2:10" ht="15" thickBot="1">
      <c r="B7" s="314"/>
      <c r="C7" s="315"/>
      <c r="D7" s="316"/>
      <c r="F7" s="293" t="s">
        <v>7</v>
      </c>
      <c r="G7" s="293"/>
      <c r="H7" s="47"/>
    </row>
    <row r="9" spans="2:10">
      <c r="F9" s="48" t="str">
        <f>"徳島県選挙管理委員会委員長　"&amp;入力シート!C7&amp;"　殿"</f>
        <v>徳島県選挙管理委員会委員長　岩丸　正史　殿</v>
      </c>
    </row>
    <row r="11" spans="2:10">
      <c r="I11" s="101" t="str">
        <f>TEXT(入力シート!C4,"ggge年m月d日")&amp;"執行"&amp;入力シート!C3&amp;"（"&amp;入力シート!C15&amp;"）"</f>
        <v>令和8年　月　日執行衆議院小選挙区選出議員選挙（徳島県第　　区）</v>
      </c>
    </row>
    <row r="12" spans="2:10" ht="6" customHeight="1"/>
    <row r="13" spans="2:10">
      <c r="F13" s="101"/>
      <c r="G13" s="49" t="s">
        <v>6</v>
      </c>
      <c r="H13" s="318" t="str">
        <f>IF(入力シート!C14="","",入力シート!C14)</f>
        <v/>
      </c>
      <c r="I13" s="318"/>
      <c r="J13" s="318"/>
    </row>
    <row r="15" spans="2:10">
      <c r="F15" s="46" t="s">
        <v>4</v>
      </c>
      <c r="G15" s="46"/>
      <c r="H15" s="46"/>
      <c r="I15" s="46"/>
    </row>
    <row r="17" spans="6:9">
      <c r="F17" s="44" t="s">
        <v>41</v>
      </c>
      <c r="G17" s="324" t="str">
        <f>IF(B7="","",VLOOKUP(B7,入力シート!$C$61:$F$63,4,FALSE))</f>
        <v/>
      </c>
      <c r="H17" s="324"/>
    </row>
    <row r="18" spans="6:9">
      <c r="F18" s="49"/>
    </row>
    <row r="19" spans="6:9">
      <c r="F19" s="44" t="s">
        <v>173</v>
      </c>
    </row>
    <row r="20" spans="6:9">
      <c r="G20" s="369" t="str">
        <f>IF(B7="","",VLOOKUP(B7,入力シート!$C$61:$F$63,2,FALSE))</f>
        <v/>
      </c>
      <c r="H20" s="369"/>
      <c r="I20" s="369"/>
    </row>
    <row r="21" spans="6:9">
      <c r="F21" s="50"/>
      <c r="G21" s="369" t="str">
        <f>IF(B7="","",B7)</f>
        <v/>
      </c>
      <c r="H21" s="369"/>
      <c r="I21" s="369"/>
    </row>
    <row r="22" spans="6:9">
      <c r="F22" s="56"/>
      <c r="G22" s="368" t="str">
        <f>IF(B7="","",VLOOKUP(B7,入力シート!$C$61:$F$63,3,FALSE)&amp;"")</f>
        <v/>
      </c>
      <c r="H22" s="368"/>
      <c r="I22" s="368"/>
    </row>
    <row r="24" spans="6:9" ht="18.75">
      <c r="F24" s="44" t="s">
        <v>185</v>
      </c>
      <c r="G24" s="371" t="str">
        <f>IF(I28="","",I28)</f>
        <v/>
      </c>
      <c r="H24" s="372"/>
    </row>
    <row r="25" spans="6:9" ht="6.75" customHeight="1"/>
    <row r="26" spans="6:9" ht="21" customHeight="1">
      <c r="F26" s="54" t="s">
        <v>17</v>
      </c>
      <c r="G26" s="55"/>
      <c r="H26" s="96" t="s">
        <v>183</v>
      </c>
      <c r="I26" s="51" t="s">
        <v>188</v>
      </c>
    </row>
    <row r="27" spans="6:9" ht="27" customHeight="1">
      <c r="F27" s="102" t="s">
        <v>186</v>
      </c>
      <c r="G27" s="94" t="s">
        <v>48</v>
      </c>
      <c r="H27" s="198"/>
      <c r="I27" s="198"/>
    </row>
    <row r="28" spans="6:9" ht="27" customHeight="1">
      <c r="F28" s="53" t="s">
        <v>187</v>
      </c>
      <c r="G28" s="94" t="s">
        <v>49</v>
      </c>
      <c r="H28" s="198"/>
      <c r="I28" s="198"/>
    </row>
    <row r="29" spans="6:9" ht="27" customHeight="1">
      <c r="F29" s="53" t="s">
        <v>107</v>
      </c>
      <c r="G29" s="94" t="s">
        <v>50</v>
      </c>
      <c r="H29" s="199" t="str">
        <f>IF(H28="","",SUM(H27:H28))</f>
        <v/>
      </c>
      <c r="I29" s="199" t="str">
        <f>IF(I28="","",SUM(I27:I28))</f>
        <v/>
      </c>
    </row>
    <row r="30" spans="6:9" ht="27" customHeight="1">
      <c r="F30" s="319" t="s">
        <v>2</v>
      </c>
      <c r="G30" s="320"/>
      <c r="H30" s="155"/>
      <c r="I30" s="155"/>
    </row>
  </sheetData>
  <sheetProtection algorithmName="SHA-512" hashValue="0dwIxNZ6tYfSYFrhnm90KVK+DFzsUty0VPucdkp2vGcNnzu6qZDyiECYA9z9T4HjyhQGiousNveFeaPQ5TSNfw==" saltValue="aERQPljExTVIyPesq21mBw==" spinCount="100000" sheet="1" objects="1" scenarios="1" formatCells="0" formatRows="0" insertRows="0"/>
  <mergeCells count="10">
    <mergeCell ref="F30:G30"/>
    <mergeCell ref="F5:I5"/>
    <mergeCell ref="B7:D7"/>
    <mergeCell ref="F7:G7"/>
    <mergeCell ref="G24:H24"/>
    <mergeCell ref="H13:J13"/>
    <mergeCell ref="G17:H17"/>
    <mergeCell ref="G20:I20"/>
    <mergeCell ref="G21:I21"/>
    <mergeCell ref="G22:I22"/>
  </mergeCells>
  <phoneticPr fontId="4"/>
  <dataValidations count="2">
    <dataValidation allowBlank="1" showInputMessage="1" showErrorMessage="1" prompt="和暦により入力してください（例:令和●年●月●日）" sqref="F7" xr:uid="{3DF453BD-6389-458F-AB24-949D0976520D}"/>
    <dataValidation allowBlank="1" showInputMessage="1" showErrorMessage="1" prompt="署名による場合は空欄として印刷してください" sqref="H13:J13" xr:uid="{AAC2EE0E-A01D-41A8-BD1A-5DA9FFF3757A}"/>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DC2D4D6C-89F5-4934-8B6C-E926E1778059}">
          <x14:formula1>
            <xm:f>入力シート!$C$61:$C$63</xm:f>
          </x14:formula1>
          <xm:sqref>B7:D7</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911EC-1707-476B-AFB3-AC1C7C94C064}">
  <dimension ref="B1:K21"/>
  <sheetViews>
    <sheetView showGridLines="0" view="pageBreakPreview" topLeftCell="D21"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35" style="44" customWidth="1"/>
    <col min="7" max="7" width="43.5" style="44" customWidth="1"/>
    <col min="8" max="8" width="2" style="44" customWidth="1"/>
    <col min="9" max="11" width="9" style="44"/>
    <col min="12" max="16384" width="9" style="2"/>
  </cols>
  <sheetData>
    <row r="1" spans="2:11" s="6" customFormat="1" ht="12">
      <c r="F1" s="42"/>
      <c r="G1" s="43" t="str" cm="1">
        <f t="array" aca="1" ref="G1" ca="1">"選挙公営-"&amp;MID(CELL("filename",F1),FIND("]",CELL("filename",F1))+1,31)</f>
        <v>選挙公営-25</v>
      </c>
      <c r="H1" s="42"/>
      <c r="I1" s="42"/>
      <c r="J1" s="42"/>
      <c r="K1" s="42"/>
    </row>
    <row r="2" spans="2:11" ht="7.5" customHeight="1"/>
    <row r="3" spans="2:11" ht="17.25">
      <c r="F3" s="45" t="s">
        <v>208</v>
      </c>
      <c r="G3" s="46"/>
    </row>
    <row r="4" spans="2:11">
      <c r="F4" s="46"/>
      <c r="G4" s="46"/>
    </row>
    <row r="5" spans="2:11">
      <c r="B5" s="7" t="s">
        <v>11</v>
      </c>
      <c r="F5" s="317" t="s">
        <v>211</v>
      </c>
      <c r="G5" s="317"/>
    </row>
    <row r="6" spans="2:11">
      <c r="B6" s="7"/>
    </row>
    <row r="7" spans="2:11" ht="15" thickBot="1">
      <c r="B7" s="7" t="s">
        <v>200</v>
      </c>
    </row>
    <row r="8" spans="2:11" ht="15" thickBot="1">
      <c r="B8" s="314"/>
      <c r="C8" s="315"/>
      <c r="D8" s="316"/>
      <c r="F8" s="93" t="s">
        <v>7</v>
      </c>
    </row>
    <row r="11" spans="2:11">
      <c r="G11" s="101" t="str">
        <f>TEXT(入力シート!C4,"ggge年m月d日")&amp;"執行"&amp;入力シート!C3&amp;"（"&amp;入力シート!C15&amp;"）"</f>
        <v>令和8年　月　日執行衆議院小選挙区選出議員選挙（徳島県第　　区）</v>
      </c>
      <c r="H11" s="2"/>
      <c r="I11" s="2"/>
      <c r="J11" s="2"/>
      <c r="K11" s="2"/>
    </row>
    <row r="12" spans="2:11" ht="6.75" customHeight="1"/>
    <row r="13" spans="2:11">
      <c r="F13" s="114" t="s">
        <v>6</v>
      </c>
      <c r="G13" s="118" t="str">
        <f>IF(入力シート!C14="","",入力シート!C14)</f>
        <v/>
      </c>
    </row>
    <row r="14" spans="2:11">
      <c r="H14" s="2"/>
      <c r="I14" s="2"/>
      <c r="J14" s="2"/>
      <c r="K14" s="2"/>
    </row>
    <row r="15" spans="2:11">
      <c r="H15" s="2"/>
      <c r="I15" s="2"/>
      <c r="J15" s="2"/>
      <c r="K15" s="2"/>
    </row>
    <row r="16" spans="2:11">
      <c r="F16" s="46" t="s">
        <v>4</v>
      </c>
      <c r="G16" s="46"/>
    </row>
    <row r="17" spans="6:7" ht="6.75" customHeight="1"/>
    <row r="18" spans="6:7" ht="66" customHeight="1">
      <c r="F18" s="95" t="s">
        <v>205</v>
      </c>
      <c r="G18" s="266" t="str">
        <f>IF(B8="","",VLOOKUP(B8,入力シート!$C$61:$F$63,2,FALSE)&amp;CHAR(10)&amp;B8&amp;CHAR(10)&amp;VLOOKUP(B8,入力シート!$C$61:$F$63,3,FALSE))</f>
        <v/>
      </c>
    </row>
    <row r="19" spans="6:7" ht="48" customHeight="1">
      <c r="F19" s="66" t="s">
        <v>206</v>
      </c>
      <c r="G19" s="200"/>
    </row>
    <row r="20" spans="6:7" ht="48" customHeight="1">
      <c r="F20" s="66" t="s">
        <v>198</v>
      </c>
      <c r="G20" s="180" t="s">
        <v>77</v>
      </c>
    </row>
    <row r="21" spans="6:7" ht="48" customHeight="1">
      <c r="F21" s="67" t="s">
        <v>2</v>
      </c>
      <c r="G21" s="155"/>
    </row>
  </sheetData>
  <sheetProtection algorithmName="SHA-512" hashValue="F1LJumoHOZn+db4u7Rkr2jDew8K+KwvbdI8JZ9UDQpa1An5zUipeIkrK41GZzjfUG8MzuxIZ5fjtILABZZ3ZFA==" saltValue="qbvmDjH4/cfP0Ni5LsmNew==" spinCount="100000" sheet="1" objects="1" scenarios="1" formatCells="0" formatRows="0" insertRows="0"/>
  <mergeCells count="2">
    <mergeCell ref="F5:G5"/>
    <mergeCell ref="B8:D8"/>
  </mergeCells>
  <phoneticPr fontId="4"/>
  <dataValidations count="2">
    <dataValidation allowBlank="1" showInputMessage="1" showErrorMessage="1" prompt="和暦により入力してください（例:令和●年●月●日）" sqref="F8" xr:uid="{B3CB117C-8D25-4BE7-BE27-D117DF3F21B8}"/>
    <dataValidation allowBlank="1" showInputMessage="1" showErrorMessage="1" prompt="署名による場合は空欄として印刷してください" sqref="G13" xr:uid="{AC5F440A-A826-4118-89D1-EC9DEA056A4F}"/>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C271D314-9B92-4E69-96B0-D82DCC962F7B}">
          <x14:formula1>
            <xm:f>入力シート!$C$61:$C$63</xm:f>
          </x14:formula1>
          <xm:sqref>B8:D8</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D42C3-17D9-48DA-96D4-00F47FBA9876}">
  <dimension ref="B1:M31"/>
  <sheetViews>
    <sheetView showGridLines="0" view="pageBreakPreview" topLeftCell="D15"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17.5" style="44" customWidth="1"/>
    <col min="7" max="7" width="21.75" style="44" customWidth="1"/>
    <col min="8" max="8" width="17.5" style="44" customWidth="1"/>
    <col min="9" max="9" width="21.75" style="44" customWidth="1"/>
    <col min="10" max="10" width="2" style="44" customWidth="1"/>
    <col min="11" max="13" width="9" style="44"/>
    <col min="14" max="16384" width="9" style="2"/>
  </cols>
  <sheetData>
    <row r="1" spans="2:13" s="6" customFormat="1" ht="12">
      <c r="F1" s="42"/>
      <c r="G1" s="42"/>
      <c r="H1" s="43"/>
      <c r="I1" s="43" t="str" cm="1">
        <f t="array" aca="1" ref="I1" ca="1">"選挙公営-"&amp;MID(CELL("filename",F1),FIND("]",CELL("filename",F1))+1,31)</f>
        <v>選挙公営-26</v>
      </c>
      <c r="J1" s="42"/>
      <c r="K1" s="42"/>
      <c r="L1" s="42"/>
      <c r="M1" s="42"/>
    </row>
    <row r="2" spans="2:13" ht="7.5" customHeight="1"/>
    <row r="3" spans="2:13" ht="17.25">
      <c r="F3" s="45" t="s">
        <v>78</v>
      </c>
      <c r="G3" s="46"/>
      <c r="H3" s="46"/>
      <c r="I3" s="46"/>
    </row>
    <row r="4" spans="2:13">
      <c r="F4" s="46" t="s">
        <v>247</v>
      </c>
      <c r="G4" s="46"/>
      <c r="H4" s="46"/>
      <c r="I4" s="46"/>
    </row>
    <row r="5" spans="2:13">
      <c r="B5" s="7" t="s">
        <v>11</v>
      </c>
    </row>
    <row r="6" spans="2:13" ht="30" customHeight="1">
      <c r="B6" s="7"/>
      <c r="F6" s="317" t="s">
        <v>248</v>
      </c>
      <c r="G6" s="317"/>
      <c r="H6" s="317"/>
      <c r="I6" s="317"/>
    </row>
    <row r="7" spans="2:13" ht="15" thickBot="1">
      <c r="B7" s="7" t="s">
        <v>112</v>
      </c>
    </row>
    <row r="8" spans="2:13" ht="15" thickBot="1">
      <c r="B8" s="314"/>
      <c r="C8" s="315"/>
      <c r="D8" s="316"/>
      <c r="F8" s="336" t="s">
        <v>7</v>
      </c>
      <c r="G8" s="336"/>
      <c r="H8" s="47"/>
    </row>
    <row r="10" spans="2:13">
      <c r="F10" s="48" t="s">
        <v>81</v>
      </c>
    </row>
    <row r="11" spans="2:13">
      <c r="J11" s="2"/>
      <c r="K11" s="2"/>
      <c r="L11" s="2"/>
      <c r="M11" s="2"/>
    </row>
    <row r="12" spans="2:13">
      <c r="G12" s="317" t="s">
        <v>313</v>
      </c>
      <c r="H12" s="325" t="str">
        <f>IF(B8="","",VLOOKUP(B8,入力シート!$C$61:$F$63,2,FALSE))</f>
        <v/>
      </c>
      <c r="I12" s="325"/>
      <c r="J12" s="2"/>
      <c r="K12" s="2"/>
      <c r="L12" s="2"/>
      <c r="M12" s="2"/>
    </row>
    <row r="13" spans="2:13">
      <c r="G13" s="317"/>
      <c r="H13" s="325" t="str">
        <f>IF(B8="","",B8)</f>
        <v/>
      </c>
      <c r="I13" s="325"/>
      <c r="J13" s="2"/>
      <c r="K13" s="2"/>
      <c r="L13" s="2"/>
      <c r="M13" s="2"/>
    </row>
    <row r="14" spans="2:13">
      <c r="G14" s="317"/>
      <c r="H14" s="347" t="str">
        <f>IF(B8="","",VLOOKUP(B8,入力シート!$C$61:$F$63,3,FALSE)&amp;"")</f>
        <v/>
      </c>
      <c r="I14" s="347"/>
      <c r="J14" s="2"/>
      <c r="K14" s="2"/>
      <c r="L14" s="2"/>
      <c r="M14" s="2"/>
    </row>
    <row r="15" spans="2:13">
      <c r="J15" s="2"/>
      <c r="K15" s="2"/>
      <c r="L15" s="2"/>
      <c r="M15" s="2"/>
    </row>
    <row r="16" spans="2:13">
      <c r="F16" s="46" t="s">
        <v>4</v>
      </c>
      <c r="G16" s="46"/>
      <c r="H16" s="46"/>
      <c r="I16" s="46"/>
    </row>
    <row r="17" spans="2:9" ht="6.75" customHeight="1"/>
    <row r="18" spans="2:9" s="44" customFormat="1">
      <c r="B18" s="2"/>
      <c r="C18" s="2"/>
      <c r="D18" s="2"/>
      <c r="E18" s="2"/>
      <c r="F18" s="44" t="s">
        <v>82</v>
      </c>
      <c r="G18" s="348" t="s">
        <v>295</v>
      </c>
      <c r="H18" s="348"/>
    </row>
    <row r="19" spans="2:9" s="44" customFormat="1">
      <c r="B19" s="2"/>
      <c r="C19" s="2"/>
      <c r="D19" s="2"/>
      <c r="E19" s="2"/>
      <c r="F19" s="49"/>
    </row>
    <row r="20" spans="2:9" s="44" customFormat="1">
      <c r="B20" s="2"/>
      <c r="C20" s="2"/>
      <c r="D20" s="2"/>
      <c r="E20" s="2"/>
      <c r="F20" s="44" t="s">
        <v>83</v>
      </c>
      <c r="G20" s="119" t="s">
        <v>84</v>
      </c>
    </row>
    <row r="21" spans="2:9" s="44" customFormat="1">
      <c r="B21" s="2"/>
      <c r="C21" s="2"/>
      <c r="D21" s="2"/>
      <c r="E21" s="2"/>
      <c r="G21" s="58"/>
      <c r="H21" s="58"/>
      <c r="I21" s="58"/>
    </row>
    <row r="22" spans="2:9" s="44" customFormat="1">
      <c r="B22" s="2"/>
      <c r="C22" s="2"/>
      <c r="D22" s="2"/>
      <c r="E22" s="2"/>
      <c r="F22" s="44" t="str">
        <f>"３　"&amp;TEXT(入力シート!C4,"ggge年m月d日")&amp;"執行"&amp;入力シート!C3&amp;"（"&amp;入力シート!C15&amp;"）"</f>
        <v>３　令和8年　月　日執行衆議院小選挙区選出議員選挙（徳島県第　　区）</v>
      </c>
      <c r="G22" s="58"/>
      <c r="H22" s="58"/>
      <c r="I22" s="58"/>
    </row>
    <row r="23" spans="2:9">
      <c r="G23" s="56"/>
      <c r="H23" s="58"/>
      <c r="I23" s="58"/>
    </row>
    <row r="24" spans="2:9">
      <c r="F24" s="44" t="s">
        <v>85</v>
      </c>
      <c r="G24" s="349" t="str">
        <f>IF(入力シート!C14="","",入力シート!C14)</f>
        <v/>
      </c>
      <c r="H24" s="349"/>
    </row>
    <row r="26" spans="2:9" s="44" customFormat="1">
      <c r="B26" s="2"/>
      <c r="C26" s="2"/>
      <c r="D26" s="2"/>
      <c r="E26" s="2"/>
      <c r="F26" s="44" t="s">
        <v>86</v>
      </c>
    </row>
    <row r="27" spans="2:9" s="44" customFormat="1" ht="6.75" customHeight="1">
      <c r="B27" s="2"/>
      <c r="C27" s="2"/>
      <c r="D27" s="2"/>
      <c r="E27" s="2"/>
    </row>
    <row r="28" spans="2:9" ht="30" customHeight="1">
      <c r="F28" s="59" t="s">
        <v>87</v>
      </c>
      <c r="G28" s="120"/>
      <c r="H28" s="59" t="s">
        <v>88</v>
      </c>
      <c r="I28" s="120"/>
    </row>
    <row r="29" spans="2:9" ht="30" customHeight="1">
      <c r="F29" s="59" t="s">
        <v>89</v>
      </c>
      <c r="G29" s="120"/>
      <c r="H29" s="59" t="s">
        <v>90</v>
      </c>
      <c r="I29" s="121"/>
    </row>
    <row r="30" spans="2:9" ht="30" customHeight="1">
      <c r="F30" s="60" t="s">
        <v>91</v>
      </c>
      <c r="G30" s="346"/>
      <c r="H30" s="346"/>
      <c r="I30" s="346"/>
    </row>
    <row r="31" spans="2:9" ht="30" customHeight="1">
      <c r="F31" s="61" t="s">
        <v>92</v>
      </c>
      <c r="G31" s="345"/>
      <c r="H31" s="345"/>
      <c r="I31" s="345"/>
    </row>
  </sheetData>
  <sheetProtection algorithmName="SHA-512" hashValue="ClM687VjFYm3dwl/R0HRqqxZw30QuSnYyp7OrEEEJs3UJeh5p4NQImYRJLkmupfP0C/EkPOl9BxJA9fz+u6JQQ==" saltValue="ySRyp27uEByxGKYp1vmYqA==" spinCount="100000" sheet="1" objects="1" scenarios="1" formatCells="0" formatRows="0" insertRows="0"/>
  <mergeCells count="11">
    <mergeCell ref="G18:H18"/>
    <mergeCell ref="G24:H24"/>
    <mergeCell ref="G30:I30"/>
    <mergeCell ref="G31:I31"/>
    <mergeCell ref="H14:I14"/>
    <mergeCell ref="F6:I6"/>
    <mergeCell ref="B8:D8"/>
    <mergeCell ref="F8:G8"/>
    <mergeCell ref="H12:I12"/>
    <mergeCell ref="H13:I13"/>
    <mergeCell ref="G12:G14"/>
  </mergeCells>
  <phoneticPr fontId="4"/>
  <dataValidations count="2">
    <dataValidation allowBlank="1" showInputMessage="1" showErrorMessage="1" prompt="和暦により入力してください（例:令和●年●月●日）" sqref="F8" xr:uid="{90F00217-B2AD-4538-8962-00ED8BC08254}"/>
    <dataValidation imeMode="halfAlpha" allowBlank="1" showInputMessage="1" showErrorMessage="1" sqref="G18:H18" xr:uid="{46938F94-950A-43D7-9111-18E02A889D87}"/>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0FEC5EE7-F6B8-4008-8624-D33815939C7F}">
          <x14:formula1>
            <xm:f>入力シート!$C$61:$C$63</xm:f>
          </x14:formula1>
          <xm:sqref>B8:D8</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8AD9D-EB23-46CA-870C-FCAD3286C34F}">
  <dimension ref="B1:P9"/>
  <sheetViews>
    <sheetView showGridLines="0" view="pageBreakPreview" topLeftCell="D1"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7" width="7.5" style="2" customWidth="1"/>
    <col min="8" max="8" width="9.5" style="2" customWidth="1"/>
    <col min="9" max="10" width="7.5" style="2" customWidth="1"/>
    <col min="11" max="11" width="9.5" style="2" customWidth="1"/>
    <col min="12" max="13" width="7.5" style="2" customWidth="1"/>
    <col min="14" max="14" width="9.5" style="2" customWidth="1"/>
    <col min="15" max="15" width="5" style="2" customWidth="1"/>
    <col min="16" max="16" width="4.625" style="2" customWidth="1"/>
    <col min="17" max="16384" width="9" style="2"/>
  </cols>
  <sheetData>
    <row r="1" spans="2:16">
      <c r="F1" s="6" t="s">
        <v>226</v>
      </c>
      <c r="G1" s="6"/>
      <c r="H1" s="6"/>
      <c r="O1" s="3"/>
    </row>
    <row r="2" spans="2:16" ht="7.5" customHeight="1"/>
    <row r="3" spans="2:16" ht="17.25">
      <c r="B3" s="7"/>
      <c r="F3" s="4" t="s">
        <v>94</v>
      </c>
      <c r="G3" s="4"/>
      <c r="H3" s="4"/>
      <c r="I3" s="5"/>
      <c r="J3" s="5"/>
      <c r="K3" s="5"/>
      <c r="L3" s="5"/>
      <c r="M3" s="5"/>
      <c r="N3" s="5"/>
      <c r="O3" s="5"/>
    </row>
    <row r="4" spans="2:16">
      <c r="F4" s="62"/>
      <c r="G4" s="62"/>
      <c r="H4" s="62"/>
      <c r="I4" s="62"/>
      <c r="J4" s="62"/>
      <c r="K4" s="62"/>
      <c r="L4" s="62"/>
      <c r="M4" s="62"/>
      <c r="N4" s="62"/>
      <c r="O4" s="62"/>
    </row>
    <row r="5" spans="2:16" ht="18" customHeight="1">
      <c r="B5" s="7" t="s">
        <v>11</v>
      </c>
      <c r="F5" s="63" t="s">
        <v>198</v>
      </c>
      <c r="G5" s="63"/>
      <c r="H5" s="63"/>
      <c r="I5" s="63" t="s">
        <v>227</v>
      </c>
      <c r="J5" s="63"/>
      <c r="K5" s="63"/>
      <c r="L5" s="63" t="s">
        <v>99</v>
      </c>
      <c r="M5" s="63"/>
      <c r="N5" s="63"/>
      <c r="O5" s="373" t="s">
        <v>2</v>
      </c>
      <c r="P5" s="6"/>
    </row>
    <row r="6" spans="2:16" ht="21" customHeight="1">
      <c r="F6" s="72" t="s">
        <v>228</v>
      </c>
      <c r="G6" s="73" t="s">
        <v>246</v>
      </c>
      <c r="H6" s="73" t="s">
        <v>232</v>
      </c>
      <c r="I6" s="72" t="s">
        <v>228</v>
      </c>
      <c r="J6" s="73" t="s">
        <v>246</v>
      </c>
      <c r="K6" s="73" t="s">
        <v>232</v>
      </c>
      <c r="L6" s="72" t="s">
        <v>228</v>
      </c>
      <c r="M6" s="73" t="s">
        <v>246</v>
      </c>
      <c r="N6" s="73" t="s">
        <v>232</v>
      </c>
      <c r="O6" s="374"/>
      <c r="P6" s="6"/>
    </row>
    <row r="7" spans="2:16" ht="13.5" customHeight="1">
      <c r="F7" s="74" t="s">
        <v>229</v>
      </c>
      <c r="G7" s="75" t="s">
        <v>231</v>
      </c>
      <c r="H7" s="75" t="s">
        <v>233</v>
      </c>
      <c r="I7" s="74" t="s">
        <v>234</v>
      </c>
      <c r="J7" s="75" t="s">
        <v>235</v>
      </c>
      <c r="K7" s="75" t="s">
        <v>236</v>
      </c>
      <c r="L7" s="74" t="s">
        <v>237</v>
      </c>
      <c r="M7" s="75" t="s">
        <v>238</v>
      </c>
      <c r="N7" s="75" t="s">
        <v>239</v>
      </c>
      <c r="O7" s="375"/>
      <c r="P7" s="6"/>
    </row>
    <row r="8" spans="2:16" ht="12" customHeight="1">
      <c r="F8" s="70" t="s">
        <v>77</v>
      </c>
      <c r="G8" s="70"/>
      <c r="H8" s="70" t="s">
        <v>77</v>
      </c>
      <c r="I8" s="70" t="s">
        <v>77</v>
      </c>
      <c r="J8" s="70"/>
      <c r="K8" s="70" t="s">
        <v>77</v>
      </c>
      <c r="L8" s="70" t="s">
        <v>77</v>
      </c>
      <c r="M8" s="70"/>
      <c r="N8" s="70" t="s">
        <v>77</v>
      </c>
      <c r="O8" s="64"/>
      <c r="P8" s="6"/>
    </row>
    <row r="9" spans="2:16" ht="30" customHeight="1">
      <c r="F9" s="201"/>
      <c r="G9" s="182"/>
      <c r="H9" s="190" t="str">
        <f>IF(G9="","",F9*G9)</f>
        <v/>
      </c>
      <c r="I9" s="202">
        <v>44403</v>
      </c>
      <c r="J9" s="151"/>
      <c r="K9" s="190" t="str">
        <f>IF(J9="","",I9*J9)</f>
        <v/>
      </c>
      <c r="L9" s="193" t="str">
        <f>IF(F9="","",MIN(F9,I9))</f>
        <v/>
      </c>
      <c r="M9" s="193" t="str">
        <f>IF(G9="","",MIN(G9,J9))</f>
        <v/>
      </c>
      <c r="N9" s="190" t="str">
        <f>IF(M9="","",L9*M9)</f>
        <v/>
      </c>
      <c r="O9" s="194"/>
      <c r="P9" s="6"/>
    </row>
  </sheetData>
  <sheetProtection algorithmName="SHA-512" hashValue="pKfrnA9b/ckxuOX4vAZil/MQYPK/o26tmjsqG8Mabrk/OiyVgGBaHQ/nGRSHFcbI8jjWVrIJMVNPakUV+PSUdg==" saltValue="awCGBajdCvWMcnV9phnWPg==" spinCount="100000" sheet="1" objects="1" scenarios="1" formatCells="0" formatRows="0" insertRows="0"/>
  <mergeCells count="1">
    <mergeCell ref="O5:O7"/>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A5169-F5EB-48D7-BDF9-241F0CA516C9}">
  <dimension ref="B1:K26"/>
  <sheetViews>
    <sheetView showGridLines="0" view="pageBreakPreview"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4.5" style="44" customWidth="1"/>
    <col min="7" max="7" width="11.5" style="44" customWidth="1"/>
    <col min="8" max="8" width="25" style="44" customWidth="1"/>
    <col min="9" max="10" width="15" style="44" customWidth="1"/>
    <col min="11" max="11" width="7.5" style="44" customWidth="1"/>
    <col min="12" max="16384" width="9" style="44"/>
  </cols>
  <sheetData>
    <row r="1" spans="2:11" s="42" customFormat="1" ht="12">
      <c r="K1" s="43" t="str" cm="1">
        <f t="array" aca="1" ref="K1" ca="1">"選挙公営-"&amp;MID(CELL("filename",A1),FIND("]",CELL("filename",A1))+1,31)</f>
        <v>選挙公営-27</v>
      </c>
    </row>
    <row r="2" spans="2:11" ht="7.5" customHeight="1"/>
    <row r="3" spans="2:11" ht="17.25">
      <c r="F3" s="45" t="s">
        <v>158</v>
      </c>
      <c r="G3" s="46"/>
      <c r="H3" s="46"/>
      <c r="I3" s="46"/>
      <c r="J3" s="46"/>
      <c r="K3" s="46"/>
    </row>
    <row r="6" spans="2:11">
      <c r="B6" s="100" t="s">
        <v>11</v>
      </c>
      <c r="F6" s="44" t="s">
        <v>159</v>
      </c>
    </row>
    <row r="7" spans="2:11">
      <c r="B7" s="100"/>
    </row>
    <row r="8" spans="2:11">
      <c r="B8" s="100" t="s">
        <v>32</v>
      </c>
    </row>
    <row r="9" spans="2:11">
      <c r="B9" s="100"/>
      <c r="F9" s="293" t="s">
        <v>7</v>
      </c>
      <c r="G9" s="293"/>
      <c r="H9" s="293"/>
    </row>
    <row r="12" spans="2:11">
      <c r="F12" s="48" t="str">
        <f>"徳島県選挙管理委員会委員長　"&amp;入力シート!C7&amp;"　殿"</f>
        <v>徳島県選挙管理委員会委員長　岩丸　正史　殿</v>
      </c>
    </row>
    <row r="13" spans="2:11">
      <c r="F13" s="48"/>
    </row>
    <row r="15" spans="2:11">
      <c r="K15" s="101" t="str">
        <f>TEXT(入力シート!C4,"ggge年m月d日")&amp;"執行"&amp;入力シート!C3&amp;"（"&amp;入力シート!C15&amp;"）"</f>
        <v>令和8年　月　日執行衆議院小選挙区選出議員選挙（徳島県第　　区）</v>
      </c>
    </row>
    <row r="16" spans="2:11" ht="6" customHeight="1"/>
    <row r="17" spans="6:11">
      <c r="H17" s="101" t="s">
        <v>6</v>
      </c>
      <c r="I17" s="294" t="str">
        <f>IF(入力シート!C14="","",入力シート!C14)</f>
        <v/>
      </c>
      <c r="J17" s="294"/>
      <c r="K17" s="294"/>
    </row>
    <row r="20" spans="6:11">
      <c r="F20" s="46" t="s">
        <v>4</v>
      </c>
      <c r="G20" s="46"/>
      <c r="H20" s="46"/>
      <c r="I20" s="46"/>
      <c r="J20" s="46"/>
      <c r="K20" s="46"/>
    </row>
    <row r="21" spans="6:11" ht="6" customHeight="1"/>
    <row r="22" spans="6:11" ht="19.5" customHeight="1">
      <c r="F22" s="299" t="s">
        <v>26</v>
      </c>
      <c r="G22" s="300"/>
      <c r="H22" s="289" t="s">
        <v>27</v>
      </c>
      <c r="I22" s="291" t="s">
        <v>28</v>
      </c>
      <c r="J22" s="292"/>
      <c r="K22" s="287" t="s">
        <v>2</v>
      </c>
    </row>
    <row r="23" spans="6:11" ht="19.5" customHeight="1">
      <c r="F23" s="301"/>
      <c r="G23" s="302"/>
      <c r="H23" s="290"/>
      <c r="I23" s="96" t="s">
        <v>135</v>
      </c>
      <c r="J23" s="96" t="s">
        <v>136</v>
      </c>
      <c r="K23" s="288"/>
    </row>
    <row r="24" spans="6:11" ht="60" customHeight="1">
      <c r="F24" s="364" t="str">
        <f>IF(入力シート!F65="","",入力シート!F65)</f>
        <v/>
      </c>
      <c r="G24" s="365"/>
      <c r="H24" s="154" t="str">
        <f>IF(入力シート!C65="","",入力シート!D65&amp;CHAR(10)&amp;入力シート!C65&amp;CHAR(10)&amp;入力シート!E65)</f>
        <v/>
      </c>
      <c r="I24" s="157"/>
      <c r="J24" s="158"/>
      <c r="K24" s="145"/>
    </row>
    <row r="25" spans="6:11" ht="60" customHeight="1">
      <c r="F25" s="364" t="str">
        <f>IF(入力シート!F66="","",入力シート!F66)</f>
        <v/>
      </c>
      <c r="G25" s="365"/>
      <c r="H25" s="154" t="str">
        <f>IF(入力シート!C66="","",入力シート!D66&amp;CHAR(10)&amp;入力シート!C66&amp;CHAR(10)&amp;入力シート!E66)</f>
        <v/>
      </c>
      <c r="I25" s="157"/>
      <c r="J25" s="158"/>
      <c r="K25" s="145"/>
    </row>
    <row r="26" spans="6:11" ht="60" customHeight="1">
      <c r="F26" s="362" t="str">
        <f>IF(入力シート!F67="","",入力シート!F67)</f>
        <v/>
      </c>
      <c r="G26" s="363"/>
      <c r="H26" s="156" t="str">
        <f>IF(入力シート!C67="","",入力シート!D67&amp;CHAR(10)&amp;入力シート!C67&amp;CHAR(10)&amp;入力シート!E67)</f>
        <v/>
      </c>
      <c r="I26" s="159"/>
      <c r="J26" s="160"/>
      <c r="K26" s="155"/>
    </row>
  </sheetData>
  <sheetProtection algorithmName="SHA-512" hashValue="NYorQVoDwbjS7eEwTSyuwjq1lDFVv2wUKfMqbOj1Ugcl10JxKKqJkFFspXpNh+nutlRXIpCQM4VcrZ6kLoSQTA==" saltValue="rUmxz/+4nkoZPi6aj3I50Q==" spinCount="100000" sheet="1" objects="1" scenarios="1" formatCells="0" formatRows="0" insertRows="0"/>
  <mergeCells count="9">
    <mergeCell ref="F24:G24"/>
    <mergeCell ref="F25:G25"/>
    <mergeCell ref="F26:G26"/>
    <mergeCell ref="F9:H9"/>
    <mergeCell ref="I17:K17"/>
    <mergeCell ref="F22:G23"/>
    <mergeCell ref="H22:H23"/>
    <mergeCell ref="I22:J22"/>
    <mergeCell ref="K22:K23"/>
  </mergeCells>
  <phoneticPr fontId="4"/>
  <dataValidations count="2">
    <dataValidation allowBlank="1" showInputMessage="1" showErrorMessage="1" prompt="和暦により入力してください（例:令和●年●月●日）" sqref="F9:G9" xr:uid="{00AF9324-7FB9-4E4D-9968-6B1F94F53437}"/>
    <dataValidation allowBlank="1" showInputMessage="1" showErrorMessage="1" prompt="署名による場合は空欄として印刷してください" sqref="I17:K17" xr:uid="{A1039787-86A9-4B6A-AE0B-A89A65AC6780}"/>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535EE-DBDB-44B9-8AEA-F50EEFB5AAC1}">
  <dimension ref="B1:M30"/>
  <sheetViews>
    <sheetView showGridLines="0" view="pageBreakPreview" topLeftCell="D1"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17.5" style="44" customWidth="1"/>
    <col min="7" max="7" width="8" style="44" customWidth="1"/>
    <col min="8" max="9" width="26.5" style="44" customWidth="1"/>
    <col min="10" max="10" width="2" style="44" customWidth="1"/>
    <col min="11" max="13" width="9" style="44"/>
    <col min="14" max="16384" width="9" style="2"/>
  </cols>
  <sheetData>
    <row r="1" spans="2:13" s="6" customFormat="1" ht="12">
      <c r="F1" s="42"/>
      <c r="G1" s="42"/>
      <c r="H1" s="43"/>
      <c r="I1" s="43" t="str" cm="1">
        <f t="array" aca="1" ref="I1" ca="1">"選挙公営-"&amp;MID(CELL("filename",F1),FIND("]",CELL("filename",F1))+1,31)</f>
        <v>選挙公営-28</v>
      </c>
      <c r="J1" s="42"/>
      <c r="K1" s="42"/>
      <c r="L1" s="42"/>
      <c r="M1" s="42"/>
    </row>
    <row r="2" spans="2:13" ht="7.5" customHeight="1"/>
    <row r="3" spans="2:13" ht="17.25">
      <c r="F3" s="45" t="s">
        <v>193</v>
      </c>
      <c r="G3" s="46"/>
      <c r="H3" s="46"/>
      <c r="I3" s="46"/>
    </row>
    <row r="5" spans="2:13" ht="30" customHeight="1">
      <c r="B5" s="7" t="s">
        <v>11</v>
      </c>
      <c r="F5" s="317" t="s">
        <v>194</v>
      </c>
      <c r="G5" s="317"/>
      <c r="H5" s="317"/>
      <c r="I5" s="317"/>
    </row>
    <row r="6" spans="2:13" ht="15" thickBot="1">
      <c r="B6" s="7" t="s">
        <v>52</v>
      </c>
    </row>
    <row r="7" spans="2:13" ht="15" thickBot="1">
      <c r="B7" s="314"/>
      <c r="C7" s="315"/>
      <c r="D7" s="316"/>
      <c r="F7" s="293" t="s">
        <v>7</v>
      </c>
      <c r="G7" s="293"/>
      <c r="H7" s="47"/>
    </row>
    <row r="9" spans="2:13">
      <c r="F9" s="48" t="str">
        <f>"徳島県選挙管理委員会委員長　"&amp;入力シート!C7&amp;"　殿"</f>
        <v>徳島県選挙管理委員会委員長　岩丸　正史　殿</v>
      </c>
    </row>
    <row r="11" spans="2:13">
      <c r="I11" s="101" t="str">
        <f>TEXT(入力シート!C4,"ggge年m月d日")&amp;"執行"&amp;入力シート!C3&amp;"（"&amp;入力シート!C15&amp;"）"</f>
        <v>令和8年　月　日執行衆議院小選挙区選出議員選挙（徳島県第　　区）</v>
      </c>
      <c r="J11" s="2"/>
      <c r="K11" s="2"/>
      <c r="L11" s="2"/>
      <c r="M11" s="2"/>
    </row>
    <row r="12" spans="2:13" s="44" customFormat="1" ht="6" customHeight="1"/>
    <row r="13" spans="2:13">
      <c r="F13" s="101"/>
      <c r="G13" s="49" t="s">
        <v>6</v>
      </c>
      <c r="H13" s="318" t="str">
        <f>IF(入力シート!C14="","",入力シート!C14)</f>
        <v/>
      </c>
      <c r="I13" s="318"/>
      <c r="J13" s="318"/>
      <c r="K13" s="2"/>
      <c r="L13" s="2"/>
      <c r="M13" s="2"/>
    </row>
    <row r="15" spans="2:13">
      <c r="F15" s="46" t="s">
        <v>4</v>
      </c>
      <c r="G15" s="46"/>
      <c r="H15" s="46"/>
      <c r="I15" s="46"/>
      <c r="J15" s="2"/>
      <c r="K15" s="2"/>
      <c r="L15" s="2"/>
      <c r="M15" s="2"/>
    </row>
    <row r="17" spans="2:9">
      <c r="F17" s="44" t="s">
        <v>41</v>
      </c>
      <c r="G17" s="324" t="str">
        <f>IF(B7="","",VLOOKUP(B7,入力シート!$C$65:$F$67,4,FALSE))</f>
        <v/>
      </c>
      <c r="H17" s="324"/>
    </row>
    <row r="18" spans="2:9">
      <c r="F18" s="49"/>
      <c r="G18" s="321"/>
      <c r="H18" s="321"/>
    </row>
    <row r="19" spans="2:9">
      <c r="F19" s="44" t="s">
        <v>173</v>
      </c>
    </row>
    <row r="20" spans="2:9">
      <c r="G20" s="369" t="str">
        <f>IF(B7="","",VLOOKUP(B7,入力シート!$C$65:$F$67,2,FALSE))</f>
        <v/>
      </c>
      <c r="H20" s="369"/>
      <c r="I20" s="369"/>
    </row>
    <row r="21" spans="2:9">
      <c r="F21" s="50"/>
      <c r="G21" s="369" t="str">
        <f>IF(B7="","",B7)</f>
        <v/>
      </c>
      <c r="H21" s="369"/>
      <c r="I21" s="369"/>
    </row>
    <row r="22" spans="2:9">
      <c r="F22" s="56"/>
      <c r="G22" s="368" t="str">
        <f>IF(B7="","",VLOOKUP(B7,入力シート!$C$65:$F$67,3,FALSE)&amp;"")</f>
        <v/>
      </c>
      <c r="H22" s="368"/>
      <c r="I22" s="368"/>
    </row>
    <row r="24" spans="2:9" s="44" customFormat="1" ht="18.75">
      <c r="B24" s="2"/>
      <c r="C24" s="2"/>
      <c r="D24" s="2"/>
      <c r="E24" s="2"/>
      <c r="F24" s="44" t="s">
        <v>174</v>
      </c>
      <c r="G24" s="366" t="str">
        <f>IF(I28="","　　　　　　　　枚",I28)</f>
        <v>　　　　　　　　枚</v>
      </c>
      <c r="H24" s="367"/>
    </row>
    <row r="25" spans="2:9" s="44" customFormat="1" ht="6.75" customHeight="1">
      <c r="B25" s="2"/>
      <c r="C25" s="2"/>
      <c r="D25" s="2"/>
      <c r="E25" s="2"/>
    </row>
    <row r="26" spans="2:9" s="44" customFormat="1" ht="21" customHeight="1">
      <c r="B26" s="2"/>
      <c r="C26" s="2"/>
      <c r="D26" s="2"/>
      <c r="E26" s="2"/>
      <c r="F26" s="54" t="s">
        <v>17</v>
      </c>
      <c r="G26" s="55"/>
      <c r="H26" s="96" t="s">
        <v>175</v>
      </c>
      <c r="I26" s="51" t="s">
        <v>176</v>
      </c>
    </row>
    <row r="27" spans="2:9" s="44" customFormat="1" ht="27" customHeight="1">
      <c r="B27" s="2"/>
      <c r="C27" s="2"/>
      <c r="D27" s="2"/>
      <c r="E27" s="2"/>
      <c r="F27" s="102" t="s">
        <v>177</v>
      </c>
      <c r="G27" s="94" t="s">
        <v>48</v>
      </c>
      <c r="H27" s="161"/>
      <c r="I27" s="161"/>
    </row>
    <row r="28" spans="2:9" s="44" customFormat="1" ht="27" customHeight="1">
      <c r="B28" s="2"/>
      <c r="C28" s="2"/>
      <c r="D28" s="2"/>
      <c r="E28" s="2"/>
      <c r="F28" s="53" t="s">
        <v>178</v>
      </c>
      <c r="G28" s="94" t="s">
        <v>49</v>
      </c>
      <c r="H28" s="161"/>
      <c r="I28" s="161"/>
    </row>
    <row r="29" spans="2:9" s="44" customFormat="1" ht="27" customHeight="1">
      <c r="B29" s="2"/>
      <c r="C29" s="2"/>
      <c r="D29" s="2"/>
      <c r="E29" s="2"/>
      <c r="F29" s="53" t="s">
        <v>179</v>
      </c>
      <c r="G29" s="94" t="s">
        <v>50</v>
      </c>
      <c r="H29" s="65" t="str">
        <f>IF(H28="","",SUM(H27:H28))</f>
        <v/>
      </c>
      <c r="I29" s="65" t="str">
        <f>IF(I28="","",SUM(I27:I28))</f>
        <v/>
      </c>
    </row>
    <row r="30" spans="2:9" s="44" customFormat="1" ht="27" customHeight="1">
      <c r="B30" s="2"/>
      <c r="C30" s="2"/>
      <c r="D30" s="2"/>
      <c r="E30" s="2"/>
      <c r="F30" s="319" t="s">
        <v>2</v>
      </c>
      <c r="G30" s="320"/>
      <c r="H30" s="153"/>
      <c r="I30" s="153"/>
    </row>
  </sheetData>
  <sheetProtection algorithmName="SHA-512" hashValue="4tG+6E3QgJnWGI1il0imSQFZ2b7zxxGg284ap/L8CEXkdCLKC8DpmO0nQpIaC4Zsfmp9Uam2QOKX13kJlWcQsQ==" saltValue="uM/Q20XAgu98NCQYfOKHSA==" spinCount="100000" sheet="1" objects="1" scenarios="1" formatCells="0" formatRows="0" insertRows="0"/>
  <mergeCells count="11">
    <mergeCell ref="F30:G30"/>
    <mergeCell ref="F5:I5"/>
    <mergeCell ref="B7:D7"/>
    <mergeCell ref="F7:G7"/>
    <mergeCell ref="G18:H18"/>
    <mergeCell ref="G24:H24"/>
    <mergeCell ref="H13:J13"/>
    <mergeCell ref="G17:H17"/>
    <mergeCell ref="G20:I20"/>
    <mergeCell ref="G21:I21"/>
    <mergeCell ref="G22:I22"/>
  </mergeCells>
  <phoneticPr fontId="4"/>
  <dataValidations count="2">
    <dataValidation allowBlank="1" showInputMessage="1" showErrorMessage="1" prompt="和暦により入力してください（例:令和●年●月●日）" sqref="F7" xr:uid="{F898D80A-FB72-4130-970D-99AF30B069AC}"/>
    <dataValidation allowBlank="1" showInputMessage="1" showErrorMessage="1" prompt="署名による場合は空欄として印刷してください" sqref="G18:H18 H13:J13" xr:uid="{F47BC547-CF8E-4F63-869C-E5EEA8F57D31}"/>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EC19D2ED-9D6A-4AA2-940F-F9BD37B7C142}">
          <x14:formula1>
            <xm:f>入力シート!$C$65:$C$67</xm:f>
          </x14:formula1>
          <xm:sqref>B7:D7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51DDD-4AA1-4CF4-89C3-E031D0B26AC3}">
  <dimension ref="B1:I33"/>
  <sheetViews>
    <sheetView showGridLines="0" view="pageBreakPreview" topLeftCell="C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7.5" style="44" customWidth="1"/>
    <col min="7" max="7" width="8" style="44" customWidth="1"/>
    <col min="8" max="9" width="26.5" style="44" customWidth="1"/>
    <col min="10" max="10" width="2" style="44" customWidth="1"/>
    <col min="11" max="16384" width="9" style="44"/>
  </cols>
  <sheetData>
    <row r="1" spans="2:9" s="42" customFormat="1" ht="12">
      <c r="H1" s="43"/>
      <c r="I1" s="43" t="str" cm="1">
        <f t="array" aca="1" ref="I1" ca="1">"選挙公営-"&amp;MID(CELL("filename",F1),FIND("]",CELL("filename",F1))+1,31)</f>
        <v>選挙公営-2</v>
      </c>
    </row>
    <row r="2" spans="2:9" ht="7.5" customHeight="1"/>
    <row r="3" spans="2:9" ht="17.25">
      <c r="F3" s="45" t="s">
        <v>39</v>
      </c>
      <c r="G3" s="46"/>
      <c r="H3" s="46"/>
      <c r="I3" s="46"/>
    </row>
    <row r="5" spans="2:9" ht="30" customHeight="1">
      <c r="B5" s="100" t="s">
        <v>11</v>
      </c>
      <c r="F5" s="317" t="s">
        <v>40</v>
      </c>
      <c r="G5" s="317"/>
      <c r="H5" s="317"/>
      <c r="I5" s="317"/>
    </row>
    <row r="6" spans="2:9" ht="15" thickBot="1">
      <c r="B6" s="100" t="s">
        <v>52</v>
      </c>
    </row>
    <row r="7" spans="2:9" ht="15" thickBot="1">
      <c r="B7" s="314"/>
      <c r="C7" s="315"/>
      <c r="D7" s="316"/>
      <c r="F7" s="293" t="s">
        <v>7</v>
      </c>
      <c r="G7" s="293"/>
      <c r="H7" s="47"/>
    </row>
    <row r="9" spans="2:9">
      <c r="F9" s="48" t="str">
        <f>"徳島県選挙管理委員会委員長　"&amp;入力シート!C7&amp;"　殿"</f>
        <v>徳島県選挙管理委員会委員長　岩丸　正史　殿</v>
      </c>
    </row>
    <row r="11" spans="2:9">
      <c r="I11" s="101" t="str">
        <f>TEXT(入力シート!C4,"ggge年m月d日")&amp;"執行"&amp;入力シート!C3&amp;"（"&amp;入力シート!C15&amp;"）"</f>
        <v>令和8年　月　日執行衆議院小選挙区選出議員選挙（徳島県第　　区）</v>
      </c>
    </row>
    <row r="12" spans="2:9" ht="6" customHeight="1"/>
    <row r="13" spans="2:9">
      <c r="F13" s="101"/>
      <c r="G13" s="49" t="s">
        <v>6</v>
      </c>
      <c r="H13" s="318" t="str">
        <f>IF(入力シート!C14="","",入力シート!C14)</f>
        <v/>
      </c>
      <c r="I13" s="318"/>
    </row>
    <row r="15" spans="2:9">
      <c r="F15" s="46" t="s">
        <v>4</v>
      </c>
      <c r="G15" s="46"/>
      <c r="H15" s="46"/>
      <c r="I15" s="46"/>
    </row>
    <row r="17" spans="6:9">
      <c r="F17" s="44" t="s">
        <v>41</v>
      </c>
      <c r="G17" s="324" t="str">
        <f>IF(B7="","",VLOOKUP(B7,入力シート!$C$41:$F$43,4,FALSE))</f>
        <v/>
      </c>
      <c r="H17" s="324"/>
    </row>
    <row r="18" spans="6:9">
      <c r="F18" s="49"/>
      <c r="G18" s="321"/>
      <c r="H18" s="321"/>
    </row>
    <row r="19" spans="6:9">
      <c r="F19" s="44" t="s">
        <v>173</v>
      </c>
    </row>
    <row r="20" spans="6:9">
      <c r="G20" s="325" t="str">
        <f>IF(B7="","",VLOOKUP(B7,入力シート!$C$41:$F$43,2,FALSE))</f>
        <v/>
      </c>
      <c r="H20" s="325"/>
      <c r="I20" s="325"/>
    </row>
    <row r="21" spans="6:9">
      <c r="F21" s="50"/>
      <c r="G21" s="325" t="str">
        <f>IF(B7="","",B7)</f>
        <v/>
      </c>
      <c r="H21" s="325"/>
      <c r="I21" s="325"/>
    </row>
    <row r="22" spans="6:9">
      <c r="F22" s="56"/>
      <c r="G22" s="324" t="str">
        <f>IF(B7="","",VLOOKUP(B7,入力シート!$C$41:$F$43,3,FALSE)&amp;"")</f>
        <v/>
      </c>
      <c r="H22" s="324"/>
      <c r="I22" s="324"/>
    </row>
    <row r="24" spans="6:9">
      <c r="F24" s="44" t="s">
        <v>42</v>
      </c>
    </row>
    <row r="25" spans="6:9">
      <c r="G25" s="326"/>
      <c r="H25" s="326"/>
      <c r="I25" s="326"/>
    </row>
    <row r="27" spans="6:9" ht="18.75">
      <c r="F27" s="44" t="s">
        <v>43</v>
      </c>
      <c r="G27" s="322" t="str">
        <f>IF(I31="","　　　　　　　　円",I31)</f>
        <v>　　　　　　　　円</v>
      </c>
      <c r="H27" s="323"/>
    </row>
    <row r="28" spans="6:9" ht="6.75" customHeight="1"/>
    <row r="29" spans="6:9" ht="21" customHeight="1">
      <c r="F29" s="54" t="s">
        <v>17</v>
      </c>
      <c r="G29" s="55"/>
      <c r="H29" s="96" t="s">
        <v>47</v>
      </c>
      <c r="I29" s="51" t="s">
        <v>51</v>
      </c>
    </row>
    <row r="30" spans="6:9" ht="27" customHeight="1">
      <c r="F30" s="102" t="s">
        <v>44</v>
      </c>
      <c r="G30" s="94" t="s">
        <v>48</v>
      </c>
      <c r="H30" s="108"/>
      <c r="I30" s="108"/>
    </row>
    <row r="31" spans="6:9" ht="27" customHeight="1">
      <c r="F31" s="53" t="s">
        <v>45</v>
      </c>
      <c r="G31" s="94" t="s">
        <v>49</v>
      </c>
      <c r="H31" s="108"/>
      <c r="I31" s="108"/>
    </row>
    <row r="32" spans="6:9" ht="27" customHeight="1">
      <c r="F32" s="53" t="s">
        <v>46</v>
      </c>
      <c r="G32" s="94" t="s">
        <v>50</v>
      </c>
      <c r="H32" s="52" t="str">
        <f>IF(H31="","",H30+H31)</f>
        <v/>
      </c>
      <c r="I32" s="52" t="str">
        <f>IF(I31="","",I30+I31)</f>
        <v/>
      </c>
    </row>
    <row r="33" spans="6:9" ht="27" customHeight="1">
      <c r="F33" s="319" t="s">
        <v>2</v>
      </c>
      <c r="G33" s="320"/>
      <c r="H33" s="109"/>
      <c r="I33" s="109"/>
    </row>
  </sheetData>
  <sheetProtection algorithmName="SHA-512" hashValue="1xiB3accqvebq4s2GSA5h4+OfTL8FxBrgN9lb6T8o5Dr7jrCcHIx96UuRIDCMGG0drmC4l1axkmGyx1ySFNfow==" saltValue="hFehcbJT6ZFwodHD8s820Q==" spinCount="100000" sheet="1" objects="1" scenarios="1" formatCells="0" formatRows="0" insertRows="0"/>
  <mergeCells count="12">
    <mergeCell ref="B7:D7"/>
    <mergeCell ref="F5:I5"/>
    <mergeCell ref="H13:I13"/>
    <mergeCell ref="F33:G33"/>
    <mergeCell ref="G18:H18"/>
    <mergeCell ref="F7:G7"/>
    <mergeCell ref="G27:H27"/>
    <mergeCell ref="G17:H17"/>
    <mergeCell ref="G22:I22"/>
    <mergeCell ref="G21:I21"/>
    <mergeCell ref="G20:I20"/>
    <mergeCell ref="G25:I25"/>
  </mergeCells>
  <phoneticPr fontId="4"/>
  <dataValidations count="2">
    <dataValidation allowBlank="1" showInputMessage="1" showErrorMessage="1" prompt="署名による場合は空欄として印刷してください" sqref="H13:I13" xr:uid="{2092EFE8-509A-4D41-AEB5-564343891DB4}"/>
    <dataValidation allowBlank="1" showInputMessage="1" showErrorMessage="1" prompt="和暦により入力してください（例:令和●年●月●日）" sqref="F7" xr:uid="{A2ED312D-A50E-4FB6-92D3-E4424E96DE4F}"/>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F5B238CD-F6AA-4000-85B5-DD2A77D3F6C3}">
          <x14:formula1>
            <xm:f>入力シート!$C$41:$C$43</xm:f>
          </x14:formula1>
          <xm:sqref>B7:D7</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F7022-8431-4BCD-8A2D-5B9BA25E0851}">
  <dimension ref="B1:K21"/>
  <sheetViews>
    <sheetView showGridLines="0" view="pageBreakPreview" topLeftCell="D1"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35" style="44" customWidth="1"/>
    <col min="7" max="7" width="43.5" style="44" customWidth="1"/>
    <col min="8" max="8" width="2" style="44" customWidth="1"/>
    <col min="9" max="11" width="9" style="44"/>
    <col min="12" max="16384" width="9" style="2"/>
  </cols>
  <sheetData>
    <row r="1" spans="2:11" s="6" customFormat="1" ht="12">
      <c r="F1" s="42"/>
      <c r="G1" s="43" t="str" cm="1">
        <f t="array" aca="1" ref="G1" ca="1">"選挙公営-"&amp;MID(CELL("filename",F1),FIND("]",CELL("filename",F1))+1,31)</f>
        <v>選挙公営-29</v>
      </c>
      <c r="H1" s="42"/>
      <c r="I1" s="42"/>
      <c r="J1" s="42"/>
      <c r="K1" s="42"/>
    </row>
    <row r="2" spans="2:11" ht="7.5" customHeight="1"/>
    <row r="3" spans="2:11" ht="17.25">
      <c r="F3" s="45" t="s">
        <v>212</v>
      </c>
      <c r="G3" s="46"/>
    </row>
    <row r="4" spans="2:11">
      <c r="F4" s="46"/>
      <c r="G4" s="46"/>
    </row>
    <row r="5" spans="2:11">
      <c r="B5" s="7" t="s">
        <v>11</v>
      </c>
      <c r="F5" s="317" t="s">
        <v>213</v>
      </c>
      <c r="G5" s="317"/>
    </row>
    <row r="6" spans="2:11">
      <c r="B6" s="7"/>
    </row>
    <row r="7" spans="2:11" ht="15" thickBot="1">
      <c r="B7" s="7" t="s">
        <v>200</v>
      </c>
    </row>
    <row r="8" spans="2:11" ht="15" thickBot="1">
      <c r="B8" s="314"/>
      <c r="C8" s="315"/>
      <c r="D8" s="316"/>
      <c r="F8" s="91" t="s">
        <v>7</v>
      </c>
    </row>
    <row r="11" spans="2:11">
      <c r="G11" s="101" t="str">
        <f>TEXT(入力シート!C4,"ggge年m月d日")&amp;"執行"&amp;入力シート!C3&amp;"（"&amp;入力シート!C15&amp;"）"</f>
        <v>令和8年　月　日執行衆議院小選挙区選出議員選挙（徳島県第　　区）</v>
      </c>
      <c r="H11" s="2"/>
      <c r="I11" s="2"/>
      <c r="J11" s="2"/>
      <c r="K11" s="2"/>
    </row>
    <row r="12" spans="2:11" ht="6.75" customHeight="1"/>
    <row r="13" spans="2:11">
      <c r="F13" s="114" t="s">
        <v>6</v>
      </c>
      <c r="G13" s="118" t="str">
        <f>IF(入力シート!C14="","",入力シート!C14)</f>
        <v/>
      </c>
    </row>
    <row r="14" spans="2:11">
      <c r="H14" s="2"/>
      <c r="I14" s="2"/>
      <c r="J14" s="2"/>
      <c r="K14" s="2"/>
    </row>
    <row r="15" spans="2:11">
      <c r="H15" s="2"/>
      <c r="I15" s="2"/>
      <c r="J15" s="2"/>
      <c r="K15" s="2"/>
    </row>
    <row r="16" spans="2:11">
      <c r="F16" s="46" t="s">
        <v>4</v>
      </c>
      <c r="G16" s="46"/>
    </row>
    <row r="17" spans="6:7" ht="6.75" customHeight="1"/>
    <row r="18" spans="6:7" ht="66" customHeight="1">
      <c r="F18" s="95" t="s">
        <v>309</v>
      </c>
      <c r="G18" s="266" t="str">
        <f>IF(B8="","",VLOOKUP(B8,入力シート!$C$65:$F$67,2,FALSE)&amp;CHAR(10)&amp;B8&amp;CHAR(10)&amp;VLOOKUP(B8,入力シート!$C$65:$F$67,3,FALSE))</f>
        <v/>
      </c>
    </row>
    <row r="19" spans="6:7" ht="48" customHeight="1">
      <c r="F19" s="66" t="s">
        <v>175</v>
      </c>
      <c r="G19" s="179" t="s">
        <v>199</v>
      </c>
    </row>
    <row r="20" spans="6:7" ht="48" customHeight="1">
      <c r="F20" s="66" t="s">
        <v>198</v>
      </c>
      <c r="G20" s="180" t="s">
        <v>77</v>
      </c>
    </row>
    <row r="21" spans="6:7" ht="48" customHeight="1">
      <c r="F21" s="98" t="s">
        <v>214</v>
      </c>
      <c r="G21" s="206" t="str">
        <f>IF(入力シート!C9="","",入力シート!C9)</f>
        <v/>
      </c>
    </row>
  </sheetData>
  <sheetProtection algorithmName="SHA-512" hashValue="VSWygbEjqgI7AgeJi2QkZ82CLTpej9RjhfUZWI8a9IUyDGVWdhMzhPDl6icJ8ToxXGE0v79s25xPUC86qiTBog==" saltValue="SfJyCf6a5WXUHBYYpa4iEg==" spinCount="100000" sheet="1" objects="1" scenarios="1" formatCells="0" formatRows="0" insertRows="0"/>
  <mergeCells count="2">
    <mergeCell ref="F5:G5"/>
    <mergeCell ref="B8:D8"/>
  </mergeCells>
  <phoneticPr fontId="4"/>
  <dataValidations count="2">
    <dataValidation allowBlank="1" showInputMessage="1" showErrorMessage="1" prompt="和暦により入力してください（例:令和●年●月●日）" sqref="F8" xr:uid="{1ACB6703-665B-4250-8F68-2096807D119E}"/>
    <dataValidation allowBlank="1" showInputMessage="1" showErrorMessage="1" prompt="署名による場合は空欄として印刷してください" sqref="G13" xr:uid="{8446E581-3E0A-45B8-A5D2-3526061F1DAD}"/>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7BCA47BE-FC38-4BE4-8999-B24D6FBDA1E8}">
          <x14:formula1>
            <xm:f>入力シート!$C$65:$C$67</xm:f>
          </x14:formula1>
          <xm:sqref>B8:D8</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914F9-A7B7-461F-93A8-043A5A62E5DE}">
  <dimension ref="B1:M31"/>
  <sheetViews>
    <sheetView showGridLines="0" view="pageBreakPreview" topLeftCell="D1"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17.5" style="44" customWidth="1"/>
    <col min="7" max="7" width="21.75" style="44" customWidth="1"/>
    <col min="8" max="8" width="17.5" style="44" customWidth="1"/>
    <col min="9" max="9" width="21.75" style="44" customWidth="1"/>
    <col min="10" max="10" width="2" style="44" customWidth="1"/>
    <col min="11" max="13" width="9" style="44"/>
    <col min="14" max="16384" width="9" style="2"/>
  </cols>
  <sheetData>
    <row r="1" spans="2:13" s="6" customFormat="1" ht="12">
      <c r="F1" s="42"/>
      <c r="G1" s="42"/>
      <c r="H1" s="43"/>
      <c r="I1" s="43" t="str" cm="1">
        <f t="array" aca="1" ref="I1" ca="1">"選挙公営-"&amp;MID(CELL("filename",F1),FIND("]",CELL("filename",F1))+1,31)</f>
        <v>選挙公営-30</v>
      </c>
      <c r="J1" s="42"/>
      <c r="K1" s="42"/>
      <c r="L1" s="42"/>
      <c r="M1" s="42"/>
    </row>
    <row r="2" spans="2:13" ht="7.5" customHeight="1"/>
    <row r="3" spans="2:13" ht="17.25">
      <c r="F3" s="45" t="s">
        <v>78</v>
      </c>
      <c r="G3" s="46"/>
      <c r="H3" s="46"/>
      <c r="I3" s="46"/>
    </row>
    <row r="4" spans="2:13">
      <c r="F4" s="46" t="s">
        <v>249</v>
      </c>
      <c r="G4" s="46"/>
      <c r="H4" s="46"/>
      <c r="I4" s="46"/>
    </row>
    <row r="5" spans="2:13">
      <c r="B5" s="7" t="s">
        <v>11</v>
      </c>
    </row>
    <row r="6" spans="2:13">
      <c r="B6" s="7"/>
      <c r="F6" s="317" t="s">
        <v>250</v>
      </c>
      <c r="G6" s="317"/>
      <c r="H6" s="317"/>
      <c r="I6" s="317"/>
    </row>
    <row r="7" spans="2:13" ht="15" thickBot="1">
      <c r="B7" s="7" t="s">
        <v>112</v>
      </c>
    </row>
    <row r="8" spans="2:13" ht="15" thickBot="1">
      <c r="B8" s="314"/>
      <c r="C8" s="315"/>
      <c r="D8" s="316"/>
      <c r="F8" s="293" t="s">
        <v>7</v>
      </c>
      <c r="G8" s="293"/>
      <c r="H8" s="47"/>
    </row>
    <row r="10" spans="2:13">
      <c r="F10" s="48" t="s">
        <v>81</v>
      </c>
    </row>
    <row r="11" spans="2:13">
      <c r="J11" s="2"/>
      <c r="K11" s="2"/>
      <c r="L11" s="2"/>
      <c r="M11" s="2"/>
    </row>
    <row r="12" spans="2:13">
      <c r="G12" s="317" t="s">
        <v>313</v>
      </c>
      <c r="H12" s="325" t="str">
        <f>IF(B8="","",VLOOKUP(B8,入力シート!$C$65:$F$67,2,FALSE))</f>
        <v/>
      </c>
      <c r="I12" s="325"/>
      <c r="J12" s="2"/>
      <c r="K12" s="2"/>
      <c r="L12" s="2"/>
      <c r="M12" s="2"/>
    </row>
    <row r="13" spans="2:13">
      <c r="G13" s="317"/>
      <c r="H13" s="325" t="str">
        <f>IF(B8="","",B8)</f>
        <v/>
      </c>
      <c r="I13" s="325"/>
      <c r="J13" s="2"/>
      <c r="K13" s="2"/>
      <c r="L13" s="2"/>
      <c r="M13" s="2"/>
    </row>
    <row r="14" spans="2:13">
      <c r="G14" s="317"/>
      <c r="H14" s="347" t="str">
        <f>IF(B8="","",VLOOKUP(B8,入力シート!$C$65:$F$67,3,FALSE)&amp;"")</f>
        <v/>
      </c>
      <c r="I14" s="347"/>
      <c r="J14" s="2"/>
      <c r="K14" s="2"/>
      <c r="L14" s="2"/>
      <c r="M14" s="2"/>
    </row>
    <row r="15" spans="2:13">
      <c r="J15" s="2"/>
      <c r="K15" s="2"/>
      <c r="L15" s="2"/>
      <c r="M15" s="2"/>
    </row>
    <row r="16" spans="2:13">
      <c r="F16" s="46" t="s">
        <v>4</v>
      </c>
      <c r="G16" s="46"/>
      <c r="H16" s="46"/>
      <c r="I16" s="46"/>
    </row>
    <row r="17" spans="2:9" ht="6.75" customHeight="1"/>
    <row r="18" spans="2:9" s="44" customFormat="1">
      <c r="B18" s="2"/>
      <c r="C18" s="2"/>
      <c r="D18" s="2"/>
      <c r="E18" s="2"/>
      <c r="F18" s="44" t="s">
        <v>82</v>
      </c>
      <c r="G18" s="348" t="s">
        <v>295</v>
      </c>
      <c r="H18" s="348"/>
    </row>
    <row r="19" spans="2:9" s="44" customFormat="1">
      <c r="B19" s="2"/>
      <c r="C19" s="2"/>
      <c r="D19" s="2"/>
      <c r="E19" s="2"/>
      <c r="F19" s="49"/>
    </row>
    <row r="20" spans="2:9" s="44" customFormat="1">
      <c r="B20" s="2"/>
      <c r="C20" s="2"/>
      <c r="D20" s="2"/>
      <c r="E20" s="2"/>
      <c r="F20" s="44" t="s">
        <v>83</v>
      </c>
      <c r="G20" s="119" t="s">
        <v>84</v>
      </c>
    </row>
    <row r="21" spans="2:9" s="44" customFormat="1">
      <c r="B21" s="2"/>
      <c r="C21" s="2"/>
      <c r="D21" s="2"/>
      <c r="E21" s="2"/>
      <c r="G21" s="58"/>
      <c r="H21" s="58"/>
      <c r="I21" s="58"/>
    </row>
    <row r="22" spans="2:9" s="44" customFormat="1">
      <c r="B22" s="2"/>
      <c r="C22" s="2"/>
      <c r="D22" s="2"/>
      <c r="E22" s="2"/>
      <c r="F22" s="44" t="str">
        <f>"３　"&amp;TEXT(入力シート!C4,"ggge年m月d日")&amp;"執行"&amp;入力シート!C3&amp;"（"&amp;入力シート!C15&amp;"）"</f>
        <v>３　令和8年　月　日執行衆議院小選挙区選出議員選挙（徳島県第　　区）</v>
      </c>
      <c r="G22" s="58"/>
      <c r="H22" s="58"/>
      <c r="I22" s="58"/>
    </row>
    <row r="23" spans="2:9">
      <c r="G23" s="56"/>
      <c r="H23" s="58"/>
      <c r="I23" s="58"/>
    </row>
    <row r="24" spans="2:9">
      <c r="F24" s="44" t="s">
        <v>85</v>
      </c>
      <c r="G24" s="349" t="str">
        <f>IF(入力シート!C14="","",入力シート!C14)</f>
        <v/>
      </c>
      <c r="H24" s="349"/>
    </row>
    <row r="26" spans="2:9" s="44" customFormat="1">
      <c r="B26" s="2"/>
      <c r="C26" s="2"/>
      <c r="D26" s="2"/>
      <c r="E26" s="2"/>
      <c r="F26" s="44" t="s">
        <v>86</v>
      </c>
    </row>
    <row r="27" spans="2:9" s="44" customFormat="1" ht="6.75" customHeight="1">
      <c r="B27" s="2"/>
      <c r="C27" s="2"/>
      <c r="D27" s="2"/>
      <c r="E27" s="2"/>
    </row>
    <row r="28" spans="2:9" ht="30" customHeight="1">
      <c r="F28" s="59" t="s">
        <v>87</v>
      </c>
      <c r="G28" s="120"/>
      <c r="H28" s="59" t="s">
        <v>88</v>
      </c>
      <c r="I28" s="120"/>
    </row>
    <row r="29" spans="2:9" ht="30" customHeight="1">
      <c r="F29" s="59" t="s">
        <v>89</v>
      </c>
      <c r="G29" s="120"/>
      <c r="H29" s="59" t="s">
        <v>90</v>
      </c>
      <c r="I29" s="121"/>
    </row>
    <row r="30" spans="2:9" ht="30" customHeight="1">
      <c r="F30" s="60" t="s">
        <v>91</v>
      </c>
      <c r="G30" s="346"/>
      <c r="H30" s="346"/>
      <c r="I30" s="346"/>
    </row>
    <row r="31" spans="2:9" ht="30" customHeight="1">
      <c r="F31" s="61" t="s">
        <v>92</v>
      </c>
      <c r="G31" s="345"/>
      <c r="H31" s="345"/>
      <c r="I31" s="345"/>
    </row>
  </sheetData>
  <sheetProtection algorithmName="SHA-512" hashValue="yeEggsAjlm/2YVyRJdswJNB0EjxXPyZQx/qDyeIytay8sAfkHWenP4ZX+tGoBoaHpXTrMRcKusJUxkNIRGXPlg==" saltValue="PRXHHfE1IYyt4Ry6fP62fQ==" spinCount="100000" sheet="1" objects="1" scenarios="1" formatCells="0" formatRows="0" insertRows="0"/>
  <mergeCells count="11">
    <mergeCell ref="G18:H18"/>
    <mergeCell ref="G24:H24"/>
    <mergeCell ref="G30:I30"/>
    <mergeCell ref="G31:I31"/>
    <mergeCell ref="H14:I14"/>
    <mergeCell ref="F6:I6"/>
    <mergeCell ref="B8:D8"/>
    <mergeCell ref="F8:G8"/>
    <mergeCell ref="H12:I12"/>
    <mergeCell ref="H13:I13"/>
    <mergeCell ref="G12:G14"/>
  </mergeCells>
  <phoneticPr fontId="4"/>
  <dataValidations count="2">
    <dataValidation allowBlank="1" showInputMessage="1" showErrorMessage="1" prompt="和暦により入力してください（例:令和●年●月●日）" sqref="F8" xr:uid="{1A771EDB-5753-4260-9989-D52976932EE4}"/>
    <dataValidation imeMode="halfAlpha" allowBlank="1" showInputMessage="1" showErrorMessage="1" sqref="G18:H18" xr:uid="{888C1547-8BE2-436A-B939-15ED23EC3648}"/>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BEB0928F-4ED6-438B-95D7-8A3472B8F17F}">
          <x14:formula1>
            <xm:f>入力シート!$C$65:$C$67</xm:f>
          </x14:formula1>
          <xm:sqref>B8:D8</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D1918-348E-495F-96C1-AA6CBE73C627}">
  <dimension ref="B1:Q9"/>
  <sheetViews>
    <sheetView showGridLines="0" view="pageBreakPreview" topLeftCell="D1" zoomScaleNormal="100" zoomScaleSheetLayoutView="100" workbookViewId="0">
      <selection activeCell="J10" sqref="J10"/>
    </sheetView>
  </sheetViews>
  <sheetFormatPr defaultColWidth="9" defaultRowHeight="14.25"/>
  <cols>
    <col min="1" max="1" width="2" style="2" customWidth="1"/>
    <col min="2" max="4" width="15" style="2" customWidth="1"/>
    <col min="5" max="5" width="2" style="2" customWidth="1"/>
    <col min="6" max="6" width="7.25" style="44" customWidth="1"/>
    <col min="7" max="8" width="7" style="44" customWidth="1"/>
    <col min="9" max="9" width="8.5" style="44" customWidth="1"/>
    <col min="10" max="11" width="7" style="44" customWidth="1"/>
    <col min="12" max="12" width="8.5" style="44" customWidth="1"/>
    <col min="13" max="14" width="7" style="44" customWidth="1"/>
    <col min="15" max="15" width="8.5" style="44" customWidth="1"/>
    <col min="16" max="16" width="3.75" style="44" customWidth="1"/>
    <col min="17" max="17" width="4.625" style="2" customWidth="1"/>
    <col min="18" max="16384" width="9" style="2"/>
  </cols>
  <sheetData>
    <row r="1" spans="2:17">
      <c r="F1" s="42" t="s">
        <v>226</v>
      </c>
      <c r="G1" s="42"/>
      <c r="H1" s="42"/>
      <c r="I1" s="42"/>
      <c r="P1" s="49"/>
    </row>
    <row r="2" spans="2:17" ht="7.5" customHeight="1"/>
    <row r="3" spans="2:17" ht="17.25">
      <c r="B3" s="7"/>
      <c r="F3" s="45" t="s">
        <v>94</v>
      </c>
      <c r="G3" s="45"/>
      <c r="H3" s="45"/>
      <c r="I3" s="45"/>
      <c r="J3" s="46"/>
      <c r="K3" s="46"/>
      <c r="L3" s="46"/>
      <c r="M3" s="46"/>
      <c r="N3" s="46"/>
      <c r="O3" s="46"/>
      <c r="P3" s="46"/>
    </row>
    <row r="4" spans="2:17">
      <c r="F4" s="126"/>
      <c r="G4" s="126"/>
      <c r="H4" s="126"/>
      <c r="I4" s="126"/>
      <c r="J4" s="126"/>
      <c r="K4" s="126"/>
      <c r="L4" s="126"/>
      <c r="M4" s="126"/>
      <c r="N4" s="126"/>
      <c r="O4" s="126"/>
      <c r="P4" s="126"/>
    </row>
    <row r="5" spans="2:17" ht="18" customHeight="1">
      <c r="B5" s="7" t="s">
        <v>11</v>
      </c>
      <c r="F5" s="377" t="s">
        <v>251</v>
      </c>
      <c r="G5" s="127" t="s">
        <v>198</v>
      </c>
      <c r="H5" s="127"/>
      <c r="I5" s="127"/>
      <c r="J5" s="127" t="s">
        <v>227</v>
      </c>
      <c r="K5" s="127"/>
      <c r="L5" s="127"/>
      <c r="M5" s="127" t="s">
        <v>99</v>
      </c>
      <c r="N5" s="127"/>
      <c r="O5" s="127"/>
      <c r="P5" s="287" t="s">
        <v>2</v>
      </c>
      <c r="Q5" s="6"/>
    </row>
    <row r="6" spans="2:17" ht="21" customHeight="1">
      <c r="F6" s="378"/>
      <c r="G6" s="207" t="s">
        <v>228</v>
      </c>
      <c r="H6" s="208" t="s">
        <v>230</v>
      </c>
      <c r="I6" s="208" t="s">
        <v>232</v>
      </c>
      <c r="J6" s="207" t="s">
        <v>228</v>
      </c>
      <c r="K6" s="208" t="s">
        <v>230</v>
      </c>
      <c r="L6" s="208" t="s">
        <v>232</v>
      </c>
      <c r="M6" s="207" t="s">
        <v>228</v>
      </c>
      <c r="N6" s="208" t="s">
        <v>230</v>
      </c>
      <c r="O6" s="208" t="s">
        <v>232</v>
      </c>
      <c r="P6" s="370"/>
      <c r="Q6" s="6"/>
    </row>
    <row r="7" spans="2:17" ht="13.5" customHeight="1">
      <c r="B7" s="7"/>
      <c r="F7" s="379"/>
      <c r="G7" s="209" t="s">
        <v>229</v>
      </c>
      <c r="H7" s="210" t="s">
        <v>231</v>
      </c>
      <c r="I7" s="210" t="s">
        <v>233</v>
      </c>
      <c r="J7" s="209" t="s">
        <v>234</v>
      </c>
      <c r="K7" s="210" t="s">
        <v>235</v>
      </c>
      <c r="L7" s="210" t="s">
        <v>236</v>
      </c>
      <c r="M7" s="209" t="s">
        <v>237</v>
      </c>
      <c r="N7" s="210" t="s">
        <v>238</v>
      </c>
      <c r="O7" s="210" t="s">
        <v>239</v>
      </c>
      <c r="P7" s="288"/>
      <c r="Q7" s="6"/>
    </row>
    <row r="8" spans="2:17" ht="12" customHeight="1">
      <c r="F8" s="189" t="s">
        <v>315</v>
      </c>
      <c r="G8" s="189" t="s">
        <v>77</v>
      </c>
      <c r="H8" s="189" t="s">
        <v>199</v>
      </c>
      <c r="I8" s="189" t="s">
        <v>77</v>
      </c>
      <c r="J8" s="189" t="s">
        <v>77</v>
      </c>
      <c r="K8" s="189" t="s">
        <v>199</v>
      </c>
      <c r="L8" s="189" t="s">
        <v>77</v>
      </c>
      <c r="M8" s="189" t="s">
        <v>77</v>
      </c>
      <c r="N8" s="189" t="s">
        <v>199</v>
      </c>
      <c r="O8" s="189" t="s">
        <v>77</v>
      </c>
      <c r="P8" s="148"/>
      <c r="Q8" s="6"/>
    </row>
    <row r="9" spans="2:17" ht="30" customHeight="1">
      <c r="F9" s="183" t="str">
        <f>IF(入力シート!C9="","",入力シート!C9)</f>
        <v/>
      </c>
      <c r="G9" s="181"/>
      <c r="H9" s="196"/>
      <c r="I9" s="190" t="str">
        <f>IF(H9="","",G9*H9)</f>
        <v/>
      </c>
      <c r="J9" s="191" t="str">
        <f>IF(K9="","",ROUNDUP((609690+30.73*(F9-500))/F9,0))</f>
        <v/>
      </c>
      <c r="K9" s="196"/>
      <c r="L9" s="190" t="str">
        <f>IF(K9="","",J9*K9)</f>
        <v/>
      </c>
      <c r="M9" s="192" t="str">
        <f>IF(G9="","",MIN(G9,J9))</f>
        <v/>
      </c>
      <c r="N9" s="197" t="str">
        <f>IF(H9="","",MIN(H9,K9))</f>
        <v/>
      </c>
      <c r="O9" s="190" t="str">
        <f>IF(N9="","",M9*N9)</f>
        <v/>
      </c>
      <c r="P9" s="194"/>
      <c r="Q9" s="6"/>
    </row>
  </sheetData>
  <sheetProtection algorithmName="SHA-512" hashValue="AgPwb2QD/LpGjlwcgt7V9JShgD/ewtG+a53fJRM09GInNUNA4FRcUSxPdNDbrHwhLLkGB8zwBTQaYl/yjcVbFg==" saltValue="hBryGol3JcJldm/6+9Ek6Q==" spinCount="100000" sheet="1" objects="1" scenarios="1" formatCells="0" formatRows="0" insertRows="0"/>
  <mergeCells count="2">
    <mergeCell ref="P5:P7"/>
    <mergeCell ref="F5:F7"/>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65F06-DE94-440F-B506-9F7E351696A2}">
  <dimension ref="B1:M40"/>
  <sheetViews>
    <sheetView showGridLines="0" view="pageBreakPreview" topLeftCell="D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4.5" style="44" customWidth="1"/>
    <col min="7" max="7" width="12.5" style="44" customWidth="1"/>
    <col min="8" max="8" width="22.5" style="44" customWidth="1"/>
    <col min="9" max="12" width="8.5" style="44" customWidth="1"/>
    <col min="13" max="13" width="5" style="44" customWidth="1"/>
    <col min="14" max="16384" width="9" style="44"/>
  </cols>
  <sheetData>
    <row r="1" spans="2:13" s="42" customFormat="1" ht="12">
      <c r="M1" s="43" t="str" cm="1">
        <f t="array" aca="1" ref="M1" ca="1">"選挙公営-"&amp;MID(CELL("filename",A1),FIND("]",CELL("filename",A1))+1,31)</f>
        <v>選挙公営-31</v>
      </c>
    </row>
    <row r="2" spans="2:13" ht="7.5" customHeight="1"/>
    <row r="3" spans="2:13" ht="17.25">
      <c r="F3" s="45" t="s">
        <v>161</v>
      </c>
      <c r="G3" s="46"/>
      <c r="H3" s="46"/>
      <c r="I3" s="46"/>
      <c r="J3" s="46"/>
      <c r="K3" s="46"/>
      <c r="L3" s="46"/>
      <c r="M3" s="46"/>
    </row>
    <row r="5" spans="2:13">
      <c r="B5" s="100" t="s">
        <v>11</v>
      </c>
      <c r="F5" s="44" t="s">
        <v>162</v>
      </c>
    </row>
    <row r="7" spans="2:13">
      <c r="B7" s="100" t="s">
        <v>32</v>
      </c>
      <c r="F7" s="293" t="s">
        <v>7</v>
      </c>
      <c r="G7" s="293"/>
      <c r="H7" s="293"/>
    </row>
    <row r="9" spans="2:13">
      <c r="F9" s="48" t="str">
        <f>"徳島県選挙管理委員会委員長　"&amp;入力シート!C7&amp;"　殿"</f>
        <v>徳島県選挙管理委員会委員長　岩丸　正史　殿</v>
      </c>
    </row>
    <row r="11" spans="2:13">
      <c r="M11" s="101" t="str">
        <f>TEXT(入力シート!C4,"ggge年m月d日")&amp;"執行"&amp;入力シート!C3&amp;"（徳島県）"</f>
        <v>令和8年　月　日執行衆議院小選挙区選出議員選挙（徳島県）</v>
      </c>
    </row>
    <row r="12" spans="2:13" ht="6" customHeight="1"/>
    <row r="13" spans="2:13">
      <c r="H13" s="114" t="s">
        <v>163</v>
      </c>
      <c r="I13" s="369" t="str">
        <f>IF(入力シート!C18="","",入力シート!C18)</f>
        <v/>
      </c>
      <c r="J13" s="369"/>
      <c r="K13" s="369"/>
      <c r="L13" s="369"/>
      <c r="M13" s="369"/>
    </row>
    <row r="14" spans="2:13" ht="6" customHeight="1">
      <c r="H14" s="114"/>
      <c r="I14" s="58"/>
      <c r="J14" s="58"/>
      <c r="K14" s="58"/>
      <c r="L14" s="58"/>
      <c r="M14" s="58"/>
    </row>
    <row r="15" spans="2:13">
      <c r="H15" s="114" t="s">
        <v>164</v>
      </c>
      <c r="I15" s="369" t="str">
        <f>IF(入力シート!C19="","",入力シート!C19)</f>
        <v/>
      </c>
      <c r="J15" s="369"/>
      <c r="K15" s="369"/>
      <c r="L15" s="369"/>
      <c r="M15" s="369"/>
    </row>
    <row r="16" spans="2:13" ht="6" customHeight="1">
      <c r="H16" s="114"/>
      <c r="I16" s="58"/>
      <c r="J16" s="58"/>
      <c r="K16" s="58"/>
      <c r="L16" s="58"/>
      <c r="M16" s="58"/>
    </row>
    <row r="17" spans="6:13">
      <c r="H17" s="114" t="s">
        <v>165</v>
      </c>
      <c r="I17" s="294" t="str">
        <f>IF(入力シート!C20="","",入力シート!C20)</f>
        <v/>
      </c>
      <c r="J17" s="294"/>
      <c r="K17" s="294"/>
      <c r="L17" s="294"/>
      <c r="M17" s="294"/>
    </row>
    <row r="19" spans="6:13">
      <c r="F19" s="46" t="s">
        <v>4</v>
      </c>
      <c r="G19" s="46"/>
      <c r="H19" s="46"/>
      <c r="I19" s="46"/>
      <c r="J19" s="46"/>
      <c r="K19" s="46"/>
      <c r="L19" s="46"/>
      <c r="M19" s="46"/>
    </row>
    <row r="20" spans="6:13" ht="6" customHeight="1"/>
    <row r="21" spans="6:13" ht="19.5" customHeight="1">
      <c r="F21" s="105" t="s">
        <v>33</v>
      </c>
      <c r="G21" s="287" t="s">
        <v>26</v>
      </c>
      <c r="H21" s="289" t="s">
        <v>27</v>
      </c>
      <c r="I21" s="291" t="s">
        <v>28</v>
      </c>
      <c r="J21" s="380"/>
      <c r="K21" s="380"/>
      <c r="L21" s="292"/>
      <c r="M21" s="287" t="s">
        <v>2</v>
      </c>
    </row>
    <row r="22" spans="6:13" ht="51" customHeight="1">
      <c r="F22" s="211" t="s">
        <v>170</v>
      </c>
      <c r="G22" s="288"/>
      <c r="H22" s="290"/>
      <c r="I22" s="98" t="s">
        <v>166</v>
      </c>
      <c r="J22" s="98" t="s">
        <v>167</v>
      </c>
      <c r="K22" s="98" t="s">
        <v>168</v>
      </c>
      <c r="L22" s="98" t="s">
        <v>169</v>
      </c>
      <c r="M22" s="288"/>
    </row>
    <row r="23" spans="6:13" ht="18" customHeight="1">
      <c r="F23" s="303" t="s">
        <v>252</v>
      </c>
      <c r="G23" s="306" t="str">
        <f>IF(入力シート!F70="","",入力シート!F70)</f>
        <v/>
      </c>
      <c r="H23" s="297" t="str">
        <f>IF(入力シート!C70="","",入力シート!D70&amp;CHAR(10)&amp;入力シート!C70&amp;CHAR(10)&amp;入力シート!E70)</f>
        <v/>
      </c>
      <c r="I23" s="258"/>
      <c r="J23" s="259"/>
      <c r="K23" s="258"/>
      <c r="L23" s="259"/>
      <c r="M23" s="257"/>
    </row>
    <row r="24" spans="6:13" ht="18" customHeight="1">
      <c r="F24" s="304"/>
      <c r="G24" s="381"/>
      <c r="H24" s="382"/>
      <c r="I24" s="258"/>
      <c r="J24" s="259"/>
      <c r="K24" s="258"/>
      <c r="L24" s="259"/>
      <c r="M24" s="257"/>
    </row>
    <row r="25" spans="6:13" ht="18" customHeight="1">
      <c r="F25" s="304"/>
      <c r="G25" s="307"/>
      <c r="H25" s="383"/>
      <c r="I25" s="258"/>
      <c r="J25" s="259"/>
      <c r="K25" s="258"/>
      <c r="L25" s="259"/>
      <c r="M25" s="257"/>
    </row>
    <row r="26" spans="6:13" ht="18" customHeight="1">
      <c r="F26" s="304"/>
      <c r="G26" s="306" t="str">
        <f>IF(入力シート!F71="","",入力シート!F71)</f>
        <v/>
      </c>
      <c r="H26" s="297" t="str">
        <f>IF(入力シート!C71="","",入力シート!D71&amp;CHAR(10)&amp;入力シート!C71&amp;CHAR(10)&amp;入力シート!E71)</f>
        <v/>
      </c>
      <c r="I26" s="258"/>
      <c r="J26" s="259"/>
      <c r="K26" s="258"/>
      <c r="L26" s="259"/>
      <c r="M26" s="257"/>
    </row>
    <row r="27" spans="6:13" ht="18" customHeight="1">
      <c r="F27" s="304"/>
      <c r="G27" s="381"/>
      <c r="H27" s="382"/>
      <c r="I27" s="258"/>
      <c r="J27" s="259"/>
      <c r="K27" s="258"/>
      <c r="L27" s="259"/>
      <c r="M27" s="257"/>
    </row>
    <row r="28" spans="6:13" ht="18" customHeight="1">
      <c r="F28" s="304"/>
      <c r="G28" s="307"/>
      <c r="H28" s="383"/>
      <c r="I28" s="258"/>
      <c r="J28" s="259"/>
      <c r="K28" s="258"/>
      <c r="L28" s="259"/>
      <c r="M28" s="257"/>
    </row>
    <row r="29" spans="6:13" ht="18" customHeight="1">
      <c r="F29" s="304"/>
      <c r="G29" s="306" t="str">
        <f>IF(入力シート!F72="","",入力シート!F72)</f>
        <v/>
      </c>
      <c r="H29" s="297" t="str">
        <f>IF(入力シート!C72="","",入力シート!D72&amp;CHAR(10)&amp;入力シート!C72&amp;CHAR(10)&amp;入力シート!E72)</f>
        <v/>
      </c>
      <c r="I29" s="258"/>
      <c r="J29" s="259"/>
      <c r="K29" s="258"/>
      <c r="L29" s="259"/>
      <c r="M29" s="257"/>
    </row>
    <row r="30" spans="6:13" ht="18" customHeight="1">
      <c r="F30" s="304"/>
      <c r="G30" s="381"/>
      <c r="H30" s="382"/>
      <c r="I30" s="258"/>
      <c r="J30" s="259"/>
      <c r="K30" s="258"/>
      <c r="L30" s="259"/>
      <c r="M30" s="257"/>
    </row>
    <row r="31" spans="6:13" ht="18" customHeight="1">
      <c r="F31" s="305"/>
      <c r="G31" s="307"/>
      <c r="H31" s="383"/>
      <c r="I31" s="258"/>
      <c r="J31" s="259"/>
      <c r="K31" s="258"/>
      <c r="L31" s="259"/>
      <c r="M31" s="257"/>
    </row>
    <row r="32" spans="6:13" ht="18" customHeight="1">
      <c r="F32" s="303" t="s">
        <v>253</v>
      </c>
      <c r="G32" s="306" t="str">
        <f>IF(入力シート!F74="","",入力シート!F74)</f>
        <v/>
      </c>
      <c r="H32" s="297" t="str">
        <f>IF(入力シート!C74="","",入力シート!D74&amp;CHAR(10)&amp;入力シート!C74&amp;CHAR(10)&amp;入力シート!E74)</f>
        <v/>
      </c>
      <c r="I32" s="258"/>
      <c r="J32" s="259"/>
      <c r="K32" s="258"/>
      <c r="L32" s="259"/>
      <c r="M32" s="257"/>
    </row>
    <row r="33" spans="6:13" ht="18" customHeight="1">
      <c r="F33" s="304"/>
      <c r="G33" s="381"/>
      <c r="H33" s="382"/>
      <c r="I33" s="258"/>
      <c r="J33" s="259"/>
      <c r="K33" s="258"/>
      <c r="L33" s="259"/>
      <c r="M33" s="257"/>
    </row>
    <row r="34" spans="6:13" ht="18" customHeight="1">
      <c r="F34" s="304"/>
      <c r="G34" s="307"/>
      <c r="H34" s="383"/>
      <c r="I34" s="258"/>
      <c r="J34" s="259"/>
      <c r="K34" s="258"/>
      <c r="L34" s="259"/>
      <c r="M34" s="257"/>
    </row>
    <row r="35" spans="6:13" ht="18" customHeight="1">
      <c r="F35" s="304"/>
      <c r="G35" s="306" t="str">
        <f>IF(入力シート!F75="","",入力シート!F75)</f>
        <v/>
      </c>
      <c r="H35" s="297" t="str">
        <f>IF(入力シート!C75="","",入力シート!D75&amp;CHAR(10)&amp;入力シート!C75&amp;CHAR(10)&amp;入力シート!E75)</f>
        <v/>
      </c>
      <c r="I35" s="258"/>
      <c r="J35" s="259"/>
      <c r="K35" s="258"/>
      <c r="L35" s="259"/>
      <c r="M35" s="257"/>
    </row>
    <row r="36" spans="6:13" ht="18" customHeight="1">
      <c r="F36" s="304"/>
      <c r="G36" s="381"/>
      <c r="H36" s="382"/>
      <c r="I36" s="258"/>
      <c r="J36" s="259"/>
      <c r="K36" s="258"/>
      <c r="L36" s="259"/>
      <c r="M36" s="257"/>
    </row>
    <row r="37" spans="6:13" ht="18" customHeight="1">
      <c r="F37" s="304"/>
      <c r="G37" s="307"/>
      <c r="H37" s="383"/>
      <c r="I37" s="258"/>
      <c r="J37" s="259"/>
      <c r="K37" s="258"/>
      <c r="L37" s="259"/>
      <c r="M37" s="257"/>
    </row>
    <row r="38" spans="6:13" ht="18" customHeight="1">
      <c r="F38" s="304"/>
      <c r="G38" s="306" t="str">
        <f>IF(入力シート!F72="","",入力シート!F72)</f>
        <v/>
      </c>
      <c r="H38" s="297" t="str">
        <f>IF(入力シート!C76="","",入力シート!D76&amp;CHAR(10)&amp;入力シート!C76&amp;CHAR(10)&amp;入力シート!E76)</f>
        <v/>
      </c>
      <c r="I38" s="258"/>
      <c r="J38" s="259"/>
      <c r="K38" s="258"/>
      <c r="L38" s="259"/>
      <c r="M38" s="257"/>
    </row>
    <row r="39" spans="6:13" ht="18" customHeight="1">
      <c r="F39" s="304"/>
      <c r="G39" s="381"/>
      <c r="H39" s="382"/>
      <c r="I39" s="258"/>
      <c r="J39" s="259"/>
      <c r="K39" s="258"/>
      <c r="L39" s="259"/>
      <c r="M39" s="257"/>
    </row>
    <row r="40" spans="6:13" ht="18" customHeight="1">
      <c r="F40" s="305"/>
      <c r="G40" s="307"/>
      <c r="H40" s="383"/>
      <c r="I40" s="258"/>
      <c r="J40" s="259"/>
      <c r="K40" s="258"/>
      <c r="L40" s="259"/>
      <c r="M40" s="257"/>
    </row>
  </sheetData>
  <sheetProtection algorithmName="SHA-512" hashValue="JwmCCs/BhfQP8pedeNrZbpBE0whtRoaWxAvB+WyM55cPDMGw5YMfK5InI70w9NLIAe2Rs6r+DX9Nci4MBC0uig==" saltValue="rMTK1yzLiVVxkt4z3Muo2A==" spinCount="100000" sheet="1" objects="1" scenarios="1" formatCells="0" formatRows="0" insertRows="0"/>
  <mergeCells count="22">
    <mergeCell ref="H38:H40"/>
    <mergeCell ref="F32:F40"/>
    <mergeCell ref="G32:G34"/>
    <mergeCell ref="H32:H34"/>
    <mergeCell ref="G35:G37"/>
    <mergeCell ref="H35:H37"/>
    <mergeCell ref="G38:G40"/>
    <mergeCell ref="F23:F31"/>
    <mergeCell ref="G23:G25"/>
    <mergeCell ref="H23:H25"/>
    <mergeCell ref="G29:G31"/>
    <mergeCell ref="H29:H31"/>
    <mergeCell ref="G26:G28"/>
    <mergeCell ref="H26:H28"/>
    <mergeCell ref="G21:G22"/>
    <mergeCell ref="H21:H22"/>
    <mergeCell ref="I21:L21"/>
    <mergeCell ref="M21:M22"/>
    <mergeCell ref="F7:H7"/>
    <mergeCell ref="I13:M13"/>
    <mergeCell ref="I15:M15"/>
    <mergeCell ref="I17:M17"/>
  </mergeCells>
  <phoneticPr fontId="4"/>
  <dataValidations count="2">
    <dataValidation allowBlank="1" showInputMessage="1" showErrorMessage="1" prompt="和暦により入力してください（例:令和●年●月●日）" sqref="F7:G7" xr:uid="{1385C965-94AB-46F0-BB03-AE25A4E46BD3}"/>
    <dataValidation allowBlank="1" showInputMessage="1" showErrorMessage="1" prompt="署名による場合は空欄として印刷してください" sqref="I17:M17" xr:uid="{DB3B68F4-CD02-42F2-A9D4-4873073517AB}"/>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6BB02-1359-4C9E-BC85-C5BCBD48AC8D}">
  <dimension ref="B1:L28"/>
  <sheetViews>
    <sheetView showGridLines="0" view="pageBreakPreview" topLeftCell="D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8.5" style="44" customWidth="1"/>
    <col min="7" max="7" width="3.5" style="44" customWidth="1"/>
    <col min="8" max="8" width="13.25" style="44" customWidth="1"/>
    <col min="9" max="9" width="10" style="44" customWidth="1"/>
    <col min="10" max="10" width="3.5" style="44" customWidth="1"/>
    <col min="11" max="11" width="8.75" style="44" customWidth="1"/>
    <col min="12" max="12" width="21" style="44" customWidth="1"/>
    <col min="13" max="13" width="2" style="44" customWidth="1"/>
    <col min="14" max="16384" width="9" style="44"/>
  </cols>
  <sheetData>
    <row r="1" spans="2:12" s="42" customFormat="1" ht="12">
      <c r="J1" s="43"/>
      <c r="K1" s="43"/>
      <c r="L1" s="43" t="str" cm="1">
        <f t="array" aca="1" ref="L1" ca="1">"選挙公営-"&amp;MID(CELL("filename",F1),FIND("]",CELL("filename",F1))+1,31)</f>
        <v>選挙公営-32</v>
      </c>
    </row>
    <row r="2" spans="2:12" ht="7.5" customHeight="1"/>
    <row r="3" spans="2:12" ht="17.25">
      <c r="F3" s="45" t="s">
        <v>215</v>
      </c>
      <c r="G3" s="45"/>
      <c r="H3" s="46"/>
      <c r="I3" s="46"/>
      <c r="J3" s="46"/>
      <c r="K3" s="46"/>
      <c r="L3" s="46"/>
    </row>
    <row r="4" spans="2:12">
      <c r="F4" s="46"/>
      <c r="G4" s="46"/>
      <c r="H4" s="46"/>
      <c r="I4" s="46"/>
      <c r="J4" s="46"/>
      <c r="K4" s="46"/>
      <c r="L4" s="46"/>
    </row>
    <row r="5" spans="2:12">
      <c r="B5" s="100" t="s">
        <v>11</v>
      </c>
      <c r="F5" s="317" t="s">
        <v>216</v>
      </c>
      <c r="G5" s="317"/>
      <c r="H5" s="317"/>
      <c r="I5" s="317"/>
      <c r="J5" s="317"/>
      <c r="K5" s="317"/>
      <c r="L5" s="317"/>
    </row>
    <row r="6" spans="2:12">
      <c r="B6" s="100"/>
    </row>
    <row r="7" spans="2:12" ht="15" thickBot="1">
      <c r="B7" s="100" t="s">
        <v>52</v>
      </c>
      <c r="F7" s="336" t="s">
        <v>7</v>
      </c>
      <c r="G7" s="336"/>
      <c r="H7" s="336"/>
      <c r="I7" s="47"/>
      <c r="J7" s="47"/>
    </row>
    <row r="8" spans="2:12" ht="15" thickBot="1">
      <c r="B8" s="314"/>
      <c r="C8" s="315"/>
      <c r="D8" s="316"/>
    </row>
    <row r="9" spans="2:12">
      <c r="K9" s="101"/>
      <c r="L9" s="260" t="str">
        <f>TEXT(入力シート!C4,"ggge年m月d日")&amp;"執行"&amp;入力シート!C3&amp;"（徳島県）"</f>
        <v>令和8年　月　日執行衆議院小選挙区選出議員選挙（徳島県）</v>
      </c>
    </row>
    <row r="10" spans="2:12" ht="6" customHeight="1"/>
    <row r="11" spans="2:12">
      <c r="H11" s="114" t="s">
        <v>163</v>
      </c>
      <c r="I11" s="369" t="str">
        <f>IF(入力シート!C18="","",入力シート!C18)</f>
        <v/>
      </c>
      <c r="J11" s="369"/>
      <c r="K11" s="369"/>
      <c r="L11" s="369"/>
    </row>
    <row r="12" spans="2:12" ht="6" customHeight="1">
      <c r="H12" s="114"/>
      <c r="I12" s="58"/>
      <c r="J12" s="58"/>
      <c r="K12" s="58"/>
      <c r="L12" s="58"/>
    </row>
    <row r="13" spans="2:12">
      <c r="H13" s="114" t="s">
        <v>164</v>
      </c>
      <c r="I13" s="369" t="str">
        <f>IF(入力シート!C19="","",入力シート!C19)</f>
        <v/>
      </c>
      <c r="J13" s="369"/>
      <c r="K13" s="369"/>
      <c r="L13" s="369"/>
    </row>
    <row r="14" spans="2:12" ht="6" customHeight="1">
      <c r="H14" s="114"/>
      <c r="I14" s="58"/>
      <c r="J14" s="58"/>
      <c r="K14" s="58"/>
      <c r="L14" s="58"/>
    </row>
    <row r="15" spans="2:12">
      <c r="H15" s="114" t="s">
        <v>165</v>
      </c>
      <c r="I15" s="294" t="str">
        <f>IF(入力シート!C20="","",入力シート!C20)</f>
        <v/>
      </c>
      <c r="J15" s="294"/>
      <c r="K15" s="294"/>
      <c r="L15" s="294"/>
    </row>
    <row r="17" spans="6:12">
      <c r="F17" s="46" t="s">
        <v>4</v>
      </c>
      <c r="G17" s="46"/>
      <c r="H17" s="46"/>
      <c r="I17" s="46"/>
      <c r="J17" s="46"/>
      <c r="K17" s="46"/>
      <c r="L17" s="46"/>
    </row>
    <row r="18" spans="6:12" ht="6.75" customHeight="1"/>
    <row r="19" spans="6:12" ht="45" customHeight="1">
      <c r="F19" s="98" t="s">
        <v>217</v>
      </c>
      <c r="G19" s="110">
        <v>1</v>
      </c>
      <c r="H19" s="339" t="s">
        <v>218</v>
      </c>
      <c r="I19" s="340"/>
      <c r="J19" s="110">
        <v>2</v>
      </c>
      <c r="K19" s="337" t="s">
        <v>219</v>
      </c>
      <c r="L19" s="338"/>
    </row>
    <row r="20" spans="6:12" ht="45" customHeight="1">
      <c r="F20" s="334" t="s">
        <v>220</v>
      </c>
      <c r="G20" s="334"/>
      <c r="H20" s="331" t="str">
        <f>IF(B8="","",VLOOKUP(B8,入力シート!$C$70:$F$76,2,FALSE)&amp;CHAR(10)&amp;B8&amp;CHAR(10)&amp;VLOOKUP(B8,入力シート!$C$70:$F$76,3,FALSE))</f>
        <v/>
      </c>
      <c r="I20" s="332"/>
      <c r="J20" s="332"/>
      <c r="K20" s="332"/>
      <c r="L20" s="333"/>
    </row>
    <row r="21" spans="6:12" ht="30" customHeight="1">
      <c r="F21" s="393" t="s">
        <v>166</v>
      </c>
      <c r="G21" s="393"/>
      <c r="H21" s="335" t="s">
        <v>221</v>
      </c>
      <c r="I21" s="335"/>
      <c r="J21" s="335" t="s">
        <v>168</v>
      </c>
      <c r="K21" s="335"/>
      <c r="L21" s="96" t="s">
        <v>222</v>
      </c>
    </row>
    <row r="22" spans="6:12" ht="12" customHeight="1">
      <c r="F22" s="394"/>
      <c r="G22" s="395"/>
      <c r="H22" s="396" t="s">
        <v>77</v>
      </c>
      <c r="I22" s="397"/>
      <c r="J22" s="396"/>
      <c r="K22" s="397"/>
      <c r="L22" s="68" t="s">
        <v>77</v>
      </c>
    </row>
    <row r="23" spans="6:12" ht="21" customHeight="1">
      <c r="F23" s="391"/>
      <c r="G23" s="392"/>
      <c r="H23" s="384"/>
      <c r="I23" s="385"/>
      <c r="J23" s="391"/>
      <c r="K23" s="392"/>
      <c r="L23" s="146"/>
    </row>
    <row r="24" spans="6:12" ht="21" customHeight="1">
      <c r="F24" s="391"/>
      <c r="G24" s="392"/>
      <c r="H24" s="384"/>
      <c r="I24" s="385"/>
      <c r="J24" s="391"/>
      <c r="K24" s="392"/>
      <c r="L24" s="146"/>
    </row>
    <row r="25" spans="6:12" ht="21" customHeight="1">
      <c r="F25" s="391"/>
      <c r="G25" s="392"/>
      <c r="H25" s="384"/>
      <c r="I25" s="385"/>
      <c r="J25" s="391"/>
      <c r="K25" s="392"/>
      <c r="L25" s="146"/>
    </row>
    <row r="26" spans="6:12" ht="21" customHeight="1">
      <c r="F26" s="391"/>
      <c r="G26" s="392"/>
      <c r="H26" s="384"/>
      <c r="I26" s="385"/>
      <c r="J26" s="391"/>
      <c r="K26" s="392"/>
      <c r="L26" s="146"/>
    </row>
    <row r="27" spans="6:12" ht="21" customHeight="1">
      <c r="F27" s="391"/>
      <c r="G27" s="392"/>
      <c r="H27" s="384"/>
      <c r="I27" s="385"/>
      <c r="J27" s="391"/>
      <c r="K27" s="392"/>
      <c r="L27" s="146"/>
    </row>
    <row r="28" spans="6:12" ht="21" customHeight="1">
      <c r="F28" s="389" t="s">
        <v>2</v>
      </c>
      <c r="G28" s="390"/>
      <c r="H28" s="386"/>
      <c r="I28" s="387"/>
      <c r="J28" s="387"/>
      <c r="K28" s="387"/>
      <c r="L28" s="388"/>
    </row>
  </sheetData>
  <sheetProtection algorithmName="SHA-512" hashValue="Q2zOz4lu6YmrTYgEyfZxtdoYE/6+5w4qPleg7ZUJllH5dwxgZYXq6ZAydou7c1hAoKhL0FN3UZerNkgSerf5rw==" saltValue="9H51q+CuAnyA6PESYFhmdA==" spinCount="100000" sheet="1" objects="1" scenarios="1" formatCells="0" formatRows="0" insertRows="0"/>
  <mergeCells count="33">
    <mergeCell ref="B8:D8"/>
    <mergeCell ref="F7:H7"/>
    <mergeCell ref="H19:I19"/>
    <mergeCell ref="K19:L19"/>
    <mergeCell ref="F5:L5"/>
    <mergeCell ref="I15:L15"/>
    <mergeCell ref="I13:L13"/>
    <mergeCell ref="I11:L11"/>
    <mergeCell ref="F22:G22"/>
    <mergeCell ref="H22:I22"/>
    <mergeCell ref="J22:K22"/>
    <mergeCell ref="F23:G23"/>
    <mergeCell ref="H23:I23"/>
    <mergeCell ref="J23:K23"/>
    <mergeCell ref="F20:G20"/>
    <mergeCell ref="H20:L20"/>
    <mergeCell ref="F21:G21"/>
    <mergeCell ref="H21:I21"/>
    <mergeCell ref="J21:K21"/>
    <mergeCell ref="H24:I24"/>
    <mergeCell ref="H28:L28"/>
    <mergeCell ref="F28:G28"/>
    <mergeCell ref="F26:G26"/>
    <mergeCell ref="H26:I26"/>
    <mergeCell ref="J26:K26"/>
    <mergeCell ref="F27:G27"/>
    <mergeCell ref="H27:I27"/>
    <mergeCell ref="J27:K27"/>
    <mergeCell ref="J24:K24"/>
    <mergeCell ref="F25:G25"/>
    <mergeCell ref="H25:I25"/>
    <mergeCell ref="J25:K25"/>
    <mergeCell ref="F24:G24"/>
  </mergeCells>
  <phoneticPr fontId="4"/>
  <dataValidations count="4">
    <dataValidation type="list" allowBlank="1" showInputMessage="1" showErrorMessage="1" sqref="J19" xr:uid="{6FD30B5A-0627-4266-878A-EF54BF8F3BEB}">
      <formula1>"2,②"</formula1>
    </dataValidation>
    <dataValidation type="list" allowBlank="1" showInputMessage="1" showErrorMessage="1" sqref="G19" xr:uid="{9AC3144E-9C7C-4DB1-AE8F-47ED8D9028E1}">
      <formula1>"1,①"</formula1>
    </dataValidation>
    <dataValidation allowBlank="1" showInputMessage="1" showErrorMessage="1" prompt="和暦により入力してください（例:令和●年●月●日）" sqref="F7:G7" xr:uid="{D604E6BF-7103-4E9A-A950-5780277751A6}"/>
    <dataValidation allowBlank="1" showInputMessage="1" showErrorMessage="1" prompt="署名による場合は空欄として印刷してください" sqref="I15:L15" xr:uid="{7EF47B68-8664-4D07-9A9B-4B6AA1F4B31A}"/>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AC377F66-A369-4A5B-A241-F71DD082B2EC}">
          <x14:formula1>
            <xm:f>入力シート!$C$70:$C$76</xm:f>
          </x14:formula1>
          <xm:sqref>B8:D8</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F3C88-D395-446D-A7DC-B6A77FA61431}">
  <dimension ref="B1:M32"/>
  <sheetViews>
    <sheetView showGridLines="0" view="pageBreakPreview" topLeftCell="D1"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6" width="17.5" style="44" customWidth="1"/>
    <col min="7" max="7" width="21.75" style="44" customWidth="1"/>
    <col min="8" max="8" width="17.5" style="44" customWidth="1"/>
    <col min="9" max="9" width="21.75" style="44" customWidth="1"/>
    <col min="10" max="10" width="2" style="44" customWidth="1"/>
    <col min="11" max="13" width="9" style="44"/>
    <col min="14" max="16384" width="9" style="2"/>
  </cols>
  <sheetData>
    <row r="1" spans="2:13" s="6" customFormat="1" ht="12">
      <c r="F1" s="42"/>
      <c r="G1" s="42"/>
      <c r="H1" s="43"/>
      <c r="I1" s="43" t="str" cm="1">
        <f t="array" aca="1" ref="I1" ca="1">"選挙公営-"&amp;MID(CELL("filename",F1),FIND("]",CELL("filename",F1))+1,31)</f>
        <v>選挙公営-33</v>
      </c>
      <c r="J1" s="42"/>
      <c r="K1" s="42"/>
      <c r="L1" s="42"/>
      <c r="M1" s="42"/>
    </row>
    <row r="2" spans="2:13" ht="7.5" customHeight="1"/>
    <row r="3" spans="2:13" ht="17.25">
      <c r="F3" s="45" t="s">
        <v>78</v>
      </c>
      <c r="G3" s="46"/>
      <c r="H3" s="46"/>
      <c r="I3" s="46"/>
    </row>
    <row r="4" spans="2:13">
      <c r="F4" s="46" t="s">
        <v>254</v>
      </c>
      <c r="G4" s="46"/>
      <c r="H4" s="46"/>
      <c r="I4" s="46"/>
    </row>
    <row r="5" spans="2:13">
      <c r="B5" s="7" t="s">
        <v>11</v>
      </c>
    </row>
    <row r="6" spans="2:13">
      <c r="B6" s="7"/>
      <c r="F6" s="317" t="s">
        <v>255</v>
      </c>
      <c r="G6" s="317"/>
      <c r="H6" s="317"/>
      <c r="I6" s="317"/>
    </row>
    <row r="7" spans="2:13" ht="15" thickBot="1">
      <c r="B7" s="7" t="s">
        <v>112</v>
      </c>
    </row>
    <row r="8" spans="2:13" ht="15" thickBot="1">
      <c r="B8" s="314"/>
      <c r="C8" s="315"/>
      <c r="D8" s="316"/>
      <c r="F8" s="293" t="s">
        <v>7</v>
      </c>
      <c r="G8" s="293"/>
      <c r="H8" s="47"/>
    </row>
    <row r="10" spans="2:13">
      <c r="F10" s="48" t="s">
        <v>81</v>
      </c>
    </row>
    <row r="11" spans="2:13">
      <c r="J11" s="2"/>
      <c r="K11" s="2"/>
      <c r="L11" s="2"/>
      <c r="M11" s="2"/>
    </row>
    <row r="12" spans="2:13">
      <c r="G12" s="317" t="s">
        <v>313</v>
      </c>
      <c r="H12" s="325" t="str">
        <f>IF(B8="","",VLOOKUP(B8,入力シート!$C$70:$F$76,2,FALSE))</f>
        <v/>
      </c>
      <c r="I12" s="325"/>
      <c r="J12" s="2"/>
      <c r="K12" s="2"/>
      <c r="L12" s="2"/>
      <c r="M12" s="2"/>
    </row>
    <row r="13" spans="2:13">
      <c r="G13" s="317"/>
      <c r="H13" s="325" t="str">
        <f>IF(B8="","",B8)</f>
        <v/>
      </c>
      <c r="I13" s="325"/>
      <c r="J13" s="2"/>
      <c r="K13" s="2"/>
      <c r="L13" s="2"/>
      <c r="M13" s="2"/>
    </row>
    <row r="14" spans="2:13">
      <c r="G14" s="317"/>
      <c r="H14" s="347" t="str">
        <f>IF(B8="","",VLOOKUP(B8,入力シート!$C$70:$F$76,3,FALSE)&amp;"")</f>
        <v/>
      </c>
      <c r="I14" s="347"/>
      <c r="J14" s="2"/>
      <c r="K14" s="2"/>
      <c r="L14" s="2"/>
      <c r="M14" s="2"/>
    </row>
    <row r="15" spans="2:13">
      <c r="J15" s="2"/>
      <c r="K15" s="2"/>
      <c r="L15" s="2"/>
      <c r="M15" s="2"/>
    </row>
    <row r="16" spans="2:13">
      <c r="F16" s="46" t="s">
        <v>4</v>
      </c>
      <c r="G16" s="46"/>
      <c r="H16" s="46"/>
      <c r="I16" s="46"/>
    </row>
    <row r="17" spans="2:9" ht="6.75" customHeight="1"/>
    <row r="18" spans="2:9" s="44" customFormat="1">
      <c r="B18" s="2"/>
      <c r="C18" s="2"/>
      <c r="D18" s="2"/>
      <c r="E18" s="2"/>
      <c r="F18" s="44" t="s">
        <v>82</v>
      </c>
      <c r="G18" s="348" t="s">
        <v>295</v>
      </c>
      <c r="H18" s="348"/>
    </row>
    <row r="19" spans="2:9" s="44" customFormat="1">
      <c r="B19" s="2"/>
      <c r="C19" s="2"/>
      <c r="D19" s="2"/>
      <c r="E19" s="2"/>
      <c r="F19" s="49"/>
      <c r="G19" s="321"/>
      <c r="H19" s="321"/>
    </row>
    <row r="20" spans="2:9" s="44" customFormat="1">
      <c r="B20" s="2"/>
      <c r="C20" s="2"/>
      <c r="D20" s="2"/>
      <c r="E20" s="2"/>
      <c r="F20" s="44" t="s">
        <v>83</v>
      </c>
      <c r="G20" s="119" t="s">
        <v>84</v>
      </c>
    </row>
    <row r="21" spans="2:9" s="44" customFormat="1">
      <c r="B21" s="2"/>
      <c r="C21" s="2"/>
      <c r="D21" s="2"/>
      <c r="E21" s="2"/>
      <c r="G21" s="58"/>
      <c r="H21" s="58"/>
    </row>
    <row r="22" spans="2:9" s="44" customFormat="1">
      <c r="B22" s="2"/>
      <c r="C22" s="2"/>
      <c r="D22" s="2"/>
      <c r="E22" s="2"/>
      <c r="F22" s="44" t="str">
        <f>"３　"&amp;TEXT(入力シート!C4,"ggge年m月d日")&amp;"執行"&amp;入力シート!C3&amp;"（徳島県）"</f>
        <v>３　令和8年　月　日執行衆議院小選挙区選出議員選挙（徳島県）</v>
      </c>
      <c r="G22" s="58"/>
      <c r="H22" s="58"/>
      <c r="I22" s="58"/>
    </row>
    <row r="23" spans="2:9">
      <c r="G23" s="56"/>
      <c r="H23" s="58"/>
      <c r="I23" s="58"/>
    </row>
    <row r="24" spans="2:9">
      <c r="F24" s="44" t="s">
        <v>256</v>
      </c>
      <c r="G24" s="56"/>
      <c r="H24" s="58"/>
    </row>
    <row r="25" spans="2:9">
      <c r="G25" s="369" t="str">
        <f>IF(入力シート!C18="","",入力シート!C18)</f>
        <v/>
      </c>
      <c r="H25" s="369"/>
      <c r="I25" s="369"/>
    </row>
    <row r="27" spans="2:9" s="44" customFormat="1">
      <c r="B27" s="2"/>
      <c r="C27" s="2"/>
      <c r="D27" s="2"/>
      <c r="E27" s="2"/>
      <c r="F27" s="44" t="s">
        <v>86</v>
      </c>
    </row>
    <row r="28" spans="2:9" s="44" customFormat="1" ht="6.75" customHeight="1">
      <c r="B28" s="2"/>
      <c r="C28" s="2"/>
      <c r="D28" s="2"/>
      <c r="E28" s="2"/>
    </row>
    <row r="29" spans="2:9" s="44" customFormat="1" ht="30" customHeight="1">
      <c r="B29" s="2"/>
      <c r="C29" s="2"/>
      <c r="D29" s="2"/>
      <c r="E29" s="2"/>
      <c r="F29" s="59" t="s">
        <v>87</v>
      </c>
      <c r="G29" s="120"/>
      <c r="H29" s="59" t="s">
        <v>88</v>
      </c>
      <c r="I29" s="120"/>
    </row>
    <row r="30" spans="2:9" s="44" customFormat="1" ht="30" customHeight="1">
      <c r="B30" s="2"/>
      <c r="C30" s="2"/>
      <c r="D30" s="2"/>
      <c r="E30" s="2"/>
      <c r="F30" s="59" t="s">
        <v>89</v>
      </c>
      <c r="G30" s="120"/>
      <c r="H30" s="59" t="s">
        <v>90</v>
      </c>
      <c r="I30" s="121"/>
    </row>
    <row r="31" spans="2:9" s="44" customFormat="1" ht="30" customHeight="1">
      <c r="B31" s="2"/>
      <c r="C31" s="2"/>
      <c r="D31" s="2"/>
      <c r="E31" s="2"/>
      <c r="F31" s="60" t="s">
        <v>91</v>
      </c>
      <c r="G31" s="346"/>
      <c r="H31" s="346"/>
      <c r="I31" s="346"/>
    </row>
    <row r="32" spans="2:9" s="44" customFormat="1" ht="30" customHeight="1">
      <c r="B32" s="2"/>
      <c r="C32" s="2"/>
      <c r="D32" s="2"/>
      <c r="E32" s="2"/>
      <c r="F32" s="61" t="s">
        <v>92</v>
      </c>
      <c r="G32" s="345"/>
      <c r="H32" s="345"/>
      <c r="I32" s="345"/>
    </row>
  </sheetData>
  <sheetProtection algorithmName="SHA-512" hashValue="6bmF/k9ragMIsKDhtjBlRf7PsH11/2Pyoi411YlcCUb6IiILbBx1IIzPd1PX9dFVbhEntl5iMt0AxPbi9R5vAg==" saltValue="V9MDGVNHLCKzEootd9XV0Q==" spinCount="100000" sheet="1" objects="1" scenarios="1" formatCells="0" formatRows="0" insertRows="0"/>
  <mergeCells count="12">
    <mergeCell ref="G18:H18"/>
    <mergeCell ref="G19:H19"/>
    <mergeCell ref="G31:I31"/>
    <mergeCell ref="G32:I32"/>
    <mergeCell ref="G25:I25"/>
    <mergeCell ref="H14:I14"/>
    <mergeCell ref="F6:I6"/>
    <mergeCell ref="B8:D8"/>
    <mergeCell ref="F8:G8"/>
    <mergeCell ref="H12:I12"/>
    <mergeCell ref="H13:I13"/>
    <mergeCell ref="G12:G14"/>
  </mergeCells>
  <phoneticPr fontId="4"/>
  <dataValidations count="2">
    <dataValidation allowBlank="1" showInputMessage="1" showErrorMessage="1" prompt="和暦により入力してください（例:令和●年●月●日）" sqref="F8" xr:uid="{6D485809-3AE0-473A-9408-16079C2D7E1A}"/>
    <dataValidation imeMode="halfAlpha" allowBlank="1" showInputMessage="1" showErrorMessage="1" sqref="G18:H18" xr:uid="{355E008C-AB09-4252-A340-6E1E85C38AAB}"/>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C7B631BE-97F8-4B7E-9440-99C99F2B6E58}">
          <x14:formula1>
            <xm:f>入力シート!$C$70:$C$76</xm:f>
          </x14:formula1>
          <xm:sqref>B8:D8</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BEDAA-1266-4F64-A646-96B1F29D69C1}">
  <dimension ref="B1:P16"/>
  <sheetViews>
    <sheetView showGridLines="0" view="pageBreakPreview" topLeftCell="D1"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13" width="8" style="2" customWidth="1"/>
    <col min="14" max="14" width="10" style="2" customWidth="1"/>
    <col min="15" max="15" width="4.5" style="2" customWidth="1"/>
    <col min="16" max="16" width="4.625" style="2" customWidth="1"/>
    <col min="17" max="16384" width="9" style="2"/>
  </cols>
  <sheetData>
    <row r="1" spans="2:16">
      <c r="F1" s="6" t="s">
        <v>226</v>
      </c>
      <c r="G1" s="6"/>
      <c r="H1" s="6"/>
      <c r="I1" s="6"/>
      <c r="O1" s="3"/>
    </row>
    <row r="2" spans="2:16" ht="7.5" customHeight="1"/>
    <row r="3" spans="2:16" ht="17.25">
      <c r="B3" s="7"/>
      <c r="F3" s="4" t="s">
        <v>94</v>
      </c>
      <c r="G3" s="4"/>
      <c r="H3" s="4"/>
      <c r="I3" s="4"/>
      <c r="J3" s="5"/>
      <c r="K3" s="5"/>
      <c r="L3" s="5"/>
      <c r="M3" s="5"/>
      <c r="N3" s="5"/>
      <c r="O3" s="5"/>
    </row>
    <row r="4" spans="2:16">
      <c r="F4" s="62"/>
      <c r="G4" s="62"/>
      <c r="H4" s="62"/>
      <c r="I4" s="62"/>
      <c r="J4" s="62"/>
      <c r="K4" s="62"/>
      <c r="L4" s="62"/>
      <c r="M4" s="62"/>
      <c r="N4" s="62"/>
      <c r="O4" s="62"/>
    </row>
    <row r="5" spans="2:16">
      <c r="B5" s="7" t="s">
        <v>11</v>
      </c>
      <c r="F5" s="6" t="s">
        <v>257</v>
      </c>
      <c r="G5" s="62"/>
      <c r="H5" s="62"/>
      <c r="I5" s="62"/>
      <c r="J5" s="62"/>
      <c r="K5" s="62"/>
      <c r="L5" s="62"/>
      <c r="M5" s="62"/>
      <c r="N5" s="62"/>
      <c r="O5" s="62"/>
    </row>
    <row r="6" spans="2:16" ht="18" customHeight="1">
      <c r="B6" s="7"/>
      <c r="F6" s="398" t="s">
        <v>258</v>
      </c>
      <c r="G6" s="398" t="s">
        <v>259</v>
      </c>
      <c r="H6" s="398" t="s">
        <v>260</v>
      </c>
      <c r="I6" s="398" t="s">
        <v>168</v>
      </c>
      <c r="J6" s="398" t="s">
        <v>222</v>
      </c>
      <c r="K6" s="398" t="s">
        <v>262</v>
      </c>
      <c r="L6" s="63" t="s">
        <v>99</v>
      </c>
      <c r="M6" s="63"/>
      <c r="N6" s="63"/>
      <c r="O6" s="373" t="s">
        <v>2</v>
      </c>
      <c r="P6" s="6"/>
    </row>
    <row r="7" spans="2:16" ht="24">
      <c r="F7" s="399"/>
      <c r="G7" s="399"/>
      <c r="H7" s="399" t="s">
        <v>230</v>
      </c>
      <c r="I7" s="399"/>
      <c r="J7" s="399"/>
      <c r="K7" s="399"/>
      <c r="L7" s="80" t="s">
        <v>263</v>
      </c>
      <c r="M7" s="81" t="s">
        <v>264</v>
      </c>
      <c r="N7" s="79" t="s">
        <v>107</v>
      </c>
      <c r="O7" s="374"/>
      <c r="P7" s="6"/>
    </row>
    <row r="8" spans="2:16" ht="13.5" customHeight="1">
      <c r="B8" s="7"/>
      <c r="F8" s="400"/>
      <c r="G8" s="77" t="s">
        <v>229</v>
      </c>
      <c r="H8" s="77" t="s">
        <v>231</v>
      </c>
      <c r="I8" s="77"/>
      <c r="J8" s="77" t="s">
        <v>261</v>
      </c>
      <c r="K8" s="77" t="s">
        <v>234</v>
      </c>
      <c r="L8" s="77" t="s">
        <v>235</v>
      </c>
      <c r="M8" s="78" t="s">
        <v>265</v>
      </c>
      <c r="N8" s="78" t="s">
        <v>266</v>
      </c>
      <c r="O8" s="375"/>
      <c r="P8" s="6"/>
    </row>
    <row r="9" spans="2:16" ht="12" customHeight="1">
      <c r="F9" s="70"/>
      <c r="G9" s="70" t="s">
        <v>77</v>
      </c>
      <c r="H9" s="70" t="s">
        <v>77</v>
      </c>
      <c r="I9" s="70"/>
      <c r="J9" s="70" t="s">
        <v>77</v>
      </c>
      <c r="K9" s="70" t="s">
        <v>77</v>
      </c>
      <c r="L9" s="70" t="s">
        <v>77</v>
      </c>
      <c r="M9" s="70" t="s">
        <v>77</v>
      </c>
      <c r="N9" s="70" t="s">
        <v>77</v>
      </c>
      <c r="O9" s="401"/>
      <c r="P9" s="6"/>
    </row>
    <row r="10" spans="2:16" ht="30" customHeight="1">
      <c r="F10" s="263"/>
      <c r="G10" s="201"/>
      <c r="H10" s="403"/>
      <c r="I10" s="262"/>
      <c r="J10" s="182"/>
      <c r="K10" s="182"/>
      <c r="L10" s="76" t="str">
        <f>IF(G10="","",MIN(G10,$H$10))</f>
        <v/>
      </c>
      <c r="M10" s="76" t="str">
        <f>IF(J10="","",MIN(J10,K10))</f>
        <v/>
      </c>
      <c r="N10" s="71" t="str">
        <f>IF(SUM(L10:M10)=0,"",SUM(L10:M10))</f>
        <v/>
      </c>
      <c r="O10" s="402"/>
      <c r="P10" s="6"/>
    </row>
    <row r="11" spans="2:16" ht="12" customHeight="1">
      <c r="F11" s="70"/>
      <c r="G11" s="70" t="s">
        <v>77</v>
      </c>
      <c r="H11" s="403"/>
      <c r="I11" s="70"/>
      <c r="J11" s="70" t="s">
        <v>77</v>
      </c>
      <c r="K11" s="70" t="s">
        <v>77</v>
      </c>
      <c r="L11" s="70" t="s">
        <v>77</v>
      </c>
      <c r="M11" s="70" t="s">
        <v>77</v>
      </c>
      <c r="N11" s="70" t="s">
        <v>77</v>
      </c>
      <c r="O11" s="401"/>
      <c r="P11" s="6"/>
    </row>
    <row r="12" spans="2:16" ht="30" customHeight="1">
      <c r="F12" s="263"/>
      <c r="G12" s="201"/>
      <c r="H12" s="403"/>
      <c r="I12" s="262"/>
      <c r="J12" s="182"/>
      <c r="K12" s="182"/>
      <c r="L12" s="76" t="str">
        <f>IF(G12="","",MIN(G12,$H$10))</f>
        <v/>
      </c>
      <c r="M12" s="76" t="str">
        <f>IF(J12="","",MIN(J12,K12))</f>
        <v/>
      </c>
      <c r="N12" s="71" t="str">
        <f>IF(SUM(L12:M12)=0,"",SUM(L12:M12))</f>
        <v/>
      </c>
      <c r="O12" s="402"/>
      <c r="P12" s="6"/>
    </row>
    <row r="13" spans="2:16" ht="12" customHeight="1">
      <c r="F13" s="70"/>
      <c r="G13" s="70" t="s">
        <v>77</v>
      </c>
      <c r="H13" s="403"/>
      <c r="I13" s="70"/>
      <c r="J13" s="70" t="s">
        <v>77</v>
      </c>
      <c r="K13" s="70" t="s">
        <v>77</v>
      </c>
      <c r="L13" s="70" t="s">
        <v>77</v>
      </c>
      <c r="M13" s="70" t="s">
        <v>77</v>
      </c>
      <c r="N13" s="70" t="s">
        <v>77</v>
      </c>
      <c r="O13" s="401"/>
      <c r="P13" s="6"/>
    </row>
    <row r="14" spans="2:16" ht="30" customHeight="1">
      <c r="F14" s="263"/>
      <c r="G14" s="201"/>
      <c r="H14" s="404"/>
      <c r="I14" s="262"/>
      <c r="J14" s="182"/>
      <c r="K14" s="182"/>
      <c r="L14" s="76" t="str">
        <f>IF(G14="","",MIN(G14,$H$10))</f>
        <v/>
      </c>
      <c r="M14" s="76" t="str">
        <f>IF(J14="","",MIN(J14,K14))</f>
        <v/>
      </c>
      <c r="N14" s="71" t="str">
        <f>IF(SUM(L14:M14)=0,"",SUM(L14:M14))</f>
        <v/>
      </c>
      <c r="O14" s="402"/>
      <c r="P14" s="6"/>
    </row>
    <row r="15" spans="2:16" ht="12" customHeight="1">
      <c r="F15" s="405" t="s">
        <v>107</v>
      </c>
      <c r="G15" s="407"/>
      <c r="H15" s="407"/>
      <c r="I15" s="70"/>
      <c r="J15" s="409" t="str">
        <f>IF(K16="","",(586905+28.35*(F15-500))/F15)</f>
        <v/>
      </c>
      <c r="K15" s="407"/>
      <c r="L15" s="70" t="s">
        <v>77</v>
      </c>
      <c r="M15" s="70" t="s">
        <v>77</v>
      </c>
      <c r="N15" s="70" t="s">
        <v>77</v>
      </c>
      <c r="O15" s="401"/>
      <c r="P15" s="6"/>
    </row>
    <row r="16" spans="2:16" ht="30" customHeight="1">
      <c r="F16" s="406"/>
      <c r="G16" s="408"/>
      <c r="H16" s="408"/>
      <c r="I16" s="261" t="str">
        <f>IF(SUM(I9:I14)=0,"",SUM(I9:I14))</f>
        <v/>
      </c>
      <c r="J16" s="410"/>
      <c r="K16" s="408"/>
      <c r="L16" s="76" t="str">
        <f>IF(SUM(L9:L14)=0,"",SUM(L9:L14))</f>
        <v/>
      </c>
      <c r="M16" s="76" t="str">
        <f>IF(SUM(M9:M14)=0,"",SUM(M9:M14))</f>
        <v/>
      </c>
      <c r="N16" s="71" t="str">
        <f>IF(SUM(N9:N14)=0,"",SUM(N9:N14))</f>
        <v/>
      </c>
      <c r="O16" s="402"/>
      <c r="P16" s="6"/>
    </row>
  </sheetData>
  <sheetProtection algorithmName="SHA-512" hashValue="tOJsJCC6K9RO14f80S9l6Bz4dcgtaxzO/+hBBpON/W6ud+scxrY8odi0JEaVJBxra1Z7eUzKIXWrt65h7rGNFw==" saltValue="k/zOO1xwgezxOfhUlkuB5A==" spinCount="100000" sheet="1" objects="1" scenarios="1" formatCells="0" formatRows="0" insertRows="0"/>
  <mergeCells count="17">
    <mergeCell ref="O11:O12"/>
    <mergeCell ref="O9:O10"/>
    <mergeCell ref="H10:H14"/>
    <mergeCell ref="F15:F16"/>
    <mergeCell ref="G15:G16"/>
    <mergeCell ref="H15:H16"/>
    <mergeCell ref="J15:J16"/>
    <mergeCell ref="K15:K16"/>
    <mergeCell ref="O15:O16"/>
    <mergeCell ref="O13:O14"/>
    <mergeCell ref="F6:F8"/>
    <mergeCell ref="O6:O8"/>
    <mergeCell ref="G6:G7"/>
    <mergeCell ref="H6:H7"/>
    <mergeCell ref="I6:I7"/>
    <mergeCell ref="J6:J7"/>
    <mergeCell ref="K6:K7"/>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C1948-F471-43F7-B445-C078743077A2}">
  <dimension ref="B1:P16"/>
  <sheetViews>
    <sheetView showGridLines="0" view="pageBreakPreview" zoomScaleNormal="100" zoomScaleSheetLayoutView="100" workbookViewId="0">
      <selection activeCell="A2" sqref="A2"/>
    </sheetView>
  </sheetViews>
  <sheetFormatPr defaultColWidth="9" defaultRowHeight="14.25"/>
  <cols>
    <col min="1" max="1" width="2" style="2" customWidth="1"/>
    <col min="2" max="4" width="15" style="2" customWidth="1"/>
    <col min="5" max="5" width="2" style="2" customWidth="1"/>
    <col min="6" max="13" width="8" style="2" customWidth="1"/>
    <col min="14" max="14" width="10" style="2" customWidth="1"/>
    <col min="15" max="15" width="4.5" style="2" customWidth="1"/>
    <col min="16" max="16" width="4.625" style="2" customWidth="1"/>
    <col min="17" max="16384" width="9" style="2"/>
  </cols>
  <sheetData>
    <row r="1" spans="2:16">
      <c r="F1" s="6" t="s">
        <v>226</v>
      </c>
      <c r="G1" s="6"/>
      <c r="H1" s="6"/>
      <c r="I1" s="6"/>
      <c r="O1" s="3"/>
    </row>
    <row r="2" spans="2:16" ht="7.5" customHeight="1"/>
    <row r="3" spans="2:16" ht="17.25">
      <c r="B3" s="7"/>
      <c r="F3" s="4" t="s">
        <v>94</v>
      </c>
      <c r="G3" s="4"/>
      <c r="H3" s="4"/>
      <c r="I3" s="4"/>
      <c r="J3" s="5"/>
      <c r="K3" s="5"/>
      <c r="L3" s="5"/>
      <c r="M3" s="5"/>
      <c r="N3" s="5"/>
      <c r="O3" s="5"/>
    </row>
    <row r="4" spans="2:16">
      <c r="F4" s="62"/>
      <c r="G4" s="62"/>
      <c r="H4" s="62"/>
      <c r="I4" s="62"/>
      <c r="J4" s="62"/>
      <c r="K4" s="62"/>
      <c r="L4" s="62"/>
      <c r="M4" s="62"/>
      <c r="N4" s="62"/>
      <c r="O4" s="62"/>
    </row>
    <row r="5" spans="2:16">
      <c r="B5" s="7" t="s">
        <v>11</v>
      </c>
      <c r="F5" s="6" t="s">
        <v>267</v>
      </c>
      <c r="G5" s="62"/>
      <c r="H5" s="62"/>
      <c r="I5" s="62"/>
      <c r="J5" s="62"/>
      <c r="K5" s="62"/>
      <c r="L5" s="62"/>
      <c r="M5" s="62"/>
      <c r="N5" s="62"/>
      <c r="O5" s="62"/>
    </row>
    <row r="6" spans="2:16" ht="18" customHeight="1">
      <c r="B6" s="7"/>
      <c r="F6" s="398" t="s">
        <v>268</v>
      </c>
      <c r="G6" s="398" t="s">
        <v>269</v>
      </c>
      <c r="H6" s="398" t="s">
        <v>270</v>
      </c>
      <c r="I6" s="398" t="s">
        <v>168</v>
      </c>
      <c r="J6" s="398" t="s">
        <v>222</v>
      </c>
      <c r="K6" s="398" t="s">
        <v>262</v>
      </c>
      <c r="L6" s="63" t="s">
        <v>99</v>
      </c>
      <c r="M6" s="63"/>
      <c r="N6" s="63"/>
      <c r="O6" s="373" t="s">
        <v>2</v>
      </c>
      <c r="P6" s="6"/>
    </row>
    <row r="7" spans="2:16" ht="36" customHeight="1">
      <c r="F7" s="399"/>
      <c r="G7" s="399"/>
      <c r="H7" s="399" t="s">
        <v>230</v>
      </c>
      <c r="I7" s="399"/>
      <c r="J7" s="399"/>
      <c r="K7" s="399"/>
      <c r="L7" s="80" t="s">
        <v>271</v>
      </c>
      <c r="M7" s="81" t="s">
        <v>264</v>
      </c>
      <c r="N7" s="79" t="s">
        <v>107</v>
      </c>
      <c r="O7" s="374"/>
      <c r="P7" s="6"/>
    </row>
    <row r="8" spans="2:16" ht="13.5" customHeight="1">
      <c r="B8" s="7"/>
      <c r="F8" s="400"/>
      <c r="G8" s="77" t="s">
        <v>229</v>
      </c>
      <c r="H8" s="77" t="s">
        <v>231</v>
      </c>
      <c r="I8" s="77"/>
      <c r="J8" s="77" t="s">
        <v>261</v>
      </c>
      <c r="K8" s="77" t="s">
        <v>234</v>
      </c>
      <c r="L8" s="77" t="s">
        <v>235</v>
      </c>
      <c r="M8" s="78" t="s">
        <v>265</v>
      </c>
      <c r="N8" s="78" t="s">
        <v>266</v>
      </c>
      <c r="O8" s="375"/>
      <c r="P8" s="6"/>
    </row>
    <row r="9" spans="2:16" ht="12" customHeight="1">
      <c r="F9" s="70"/>
      <c r="G9" s="70" t="s">
        <v>77</v>
      </c>
      <c r="H9" s="70" t="s">
        <v>77</v>
      </c>
      <c r="I9" s="70"/>
      <c r="J9" s="70" t="s">
        <v>77</v>
      </c>
      <c r="K9" s="70" t="s">
        <v>77</v>
      </c>
      <c r="L9" s="70" t="s">
        <v>77</v>
      </c>
      <c r="M9" s="70" t="s">
        <v>77</v>
      </c>
      <c r="N9" s="70" t="s">
        <v>77</v>
      </c>
      <c r="O9" s="401"/>
      <c r="P9" s="6"/>
    </row>
    <row r="10" spans="2:16" ht="30" customHeight="1">
      <c r="F10" s="263"/>
      <c r="G10" s="201"/>
      <c r="H10" s="403"/>
      <c r="I10" s="262"/>
      <c r="J10" s="182"/>
      <c r="K10" s="182"/>
      <c r="L10" s="76" t="str">
        <f>IF(G10="","",MIN(G10,$H$10))</f>
        <v/>
      </c>
      <c r="M10" s="76" t="str">
        <f>IF(J10="","",MIN(J10,K10))</f>
        <v/>
      </c>
      <c r="N10" s="71" t="str">
        <f>IF(SUM(L10:M10)=0,"",SUM(L10:M10))</f>
        <v/>
      </c>
      <c r="O10" s="402"/>
      <c r="P10" s="6"/>
    </row>
    <row r="11" spans="2:16" ht="12" customHeight="1">
      <c r="F11" s="70"/>
      <c r="G11" s="70" t="s">
        <v>77</v>
      </c>
      <c r="H11" s="403"/>
      <c r="I11" s="70"/>
      <c r="J11" s="70" t="s">
        <v>77</v>
      </c>
      <c r="K11" s="70" t="s">
        <v>77</v>
      </c>
      <c r="L11" s="70" t="s">
        <v>77</v>
      </c>
      <c r="M11" s="70" t="s">
        <v>77</v>
      </c>
      <c r="N11" s="70" t="s">
        <v>77</v>
      </c>
      <c r="O11" s="401"/>
      <c r="P11" s="6"/>
    </row>
    <row r="12" spans="2:16" ht="30" customHeight="1">
      <c r="F12" s="263"/>
      <c r="G12" s="201"/>
      <c r="H12" s="403"/>
      <c r="I12" s="262"/>
      <c r="J12" s="182"/>
      <c r="K12" s="182"/>
      <c r="L12" s="76" t="str">
        <f>IF(G12="","",MIN(G12,$H$10))</f>
        <v/>
      </c>
      <c r="M12" s="76" t="str">
        <f>IF(J12="","",MIN(J12,K12))</f>
        <v/>
      </c>
      <c r="N12" s="71" t="str">
        <f>IF(SUM(L12:M12)=0,"",SUM(L12:M12))</f>
        <v/>
      </c>
      <c r="O12" s="402"/>
      <c r="P12" s="6"/>
    </row>
    <row r="13" spans="2:16" ht="12" customHeight="1">
      <c r="F13" s="70"/>
      <c r="G13" s="70" t="s">
        <v>77</v>
      </c>
      <c r="H13" s="403"/>
      <c r="I13" s="70"/>
      <c r="J13" s="70" t="s">
        <v>77</v>
      </c>
      <c r="K13" s="70" t="s">
        <v>77</v>
      </c>
      <c r="L13" s="70" t="s">
        <v>77</v>
      </c>
      <c r="M13" s="70" t="s">
        <v>77</v>
      </c>
      <c r="N13" s="70" t="s">
        <v>77</v>
      </c>
      <c r="O13" s="401"/>
      <c r="P13" s="6"/>
    </row>
    <row r="14" spans="2:16" ht="30" customHeight="1">
      <c r="F14" s="263"/>
      <c r="G14" s="201"/>
      <c r="H14" s="404"/>
      <c r="I14" s="262"/>
      <c r="J14" s="182"/>
      <c r="K14" s="182"/>
      <c r="L14" s="76" t="str">
        <f>IF(G14="","",MIN(G14,$H$10))</f>
        <v/>
      </c>
      <c r="M14" s="76" t="str">
        <f>IF(J14="","",MIN(J14,K14))</f>
        <v/>
      </c>
      <c r="N14" s="71" t="str">
        <f>IF(SUM(L14:M14)=0,"",SUM(L14:M14))</f>
        <v/>
      </c>
      <c r="O14" s="402"/>
      <c r="P14" s="6"/>
    </row>
    <row r="15" spans="2:16" ht="12" customHeight="1">
      <c r="F15" s="405" t="s">
        <v>107</v>
      </c>
      <c r="G15" s="407"/>
      <c r="H15" s="407"/>
      <c r="I15" s="70"/>
      <c r="J15" s="409" t="str">
        <f>IF(K16="","",(586905+28.35*(F15-500))/F15)</f>
        <v/>
      </c>
      <c r="K15" s="407"/>
      <c r="L15" s="70" t="s">
        <v>77</v>
      </c>
      <c r="M15" s="70" t="s">
        <v>77</v>
      </c>
      <c r="N15" s="70" t="s">
        <v>77</v>
      </c>
      <c r="O15" s="401"/>
      <c r="P15" s="6"/>
    </row>
    <row r="16" spans="2:16" ht="30" customHeight="1">
      <c r="F16" s="406"/>
      <c r="G16" s="411"/>
      <c r="H16" s="411"/>
      <c r="I16" s="261" t="str">
        <f>IF(SUM(I9:I14)=0,"",SUM(I9:I14))</f>
        <v/>
      </c>
      <c r="J16" s="412"/>
      <c r="K16" s="411"/>
      <c r="L16" s="76" t="str">
        <f>IF(SUM(L9:L14)=0,"",SUM(L9:L14))</f>
        <v/>
      </c>
      <c r="M16" s="76" t="str">
        <f>IF(SUM(M9:M14)=0,"",SUM(M9:M14))</f>
        <v/>
      </c>
      <c r="N16" s="71" t="str">
        <f>IF(SUM(N9:N14)=0,"",SUM(N9:N14))</f>
        <v/>
      </c>
      <c r="O16" s="402"/>
      <c r="P16" s="6"/>
    </row>
  </sheetData>
  <sheetProtection algorithmName="SHA-512" hashValue="fNCIMJUhrRgDZ1JxSS+cZMRfcS2eRD0FNXPfmg+ncoQnMqGMV8svaYslT3sQEG4mQqa9OFWORRbUVnmMatvC/g==" saltValue="MACoyD/S/FwP9n9ZYOY0qw==" spinCount="100000" sheet="1" objects="1" scenarios="1" formatCells="0" formatRows="0" insertRows="0"/>
  <mergeCells count="17">
    <mergeCell ref="O15:O16"/>
    <mergeCell ref="O6:O8"/>
    <mergeCell ref="O9:O10"/>
    <mergeCell ref="H10:H14"/>
    <mergeCell ref="O11:O12"/>
    <mergeCell ref="O13:O14"/>
    <mergeCell ref="K6:K7"/>
    <mergeCell ref="F15:F16"/>
    <mergeCell ref="G15:G16"/>
    <mergeCell ref="H15:H16"/>
    <mergeCell ref="J15:J16"/>
    <mergeCell ref="K15:K16"/>
    <mergeCell ref="F6:F8"/>
    <mergeCell ref="G6:G7"/>
    <mergeCell ref="H6:H7"/>
    <mergeCell ref="I6:I7"/>
    <mergeCell ref="J6:J7"/>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E678B-F189-432E-BDB3-9A85725E3100}">
  <dimension ref="B1:L30"/>
  <sheetViews>
    <sheetView showGridLines="0" view="pageBreakPreview" topLeftCell="D18"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8.5" style="44" customWidth="1"/>
    <col min="7" max="7" width="3.5" style="44" customWidth="1"/>
    <col min="8" max="8" width="16.375" style="44" customWidth="1"/>
    <col min="9" max="9" width="10" style="44" customWidth="1"/>
    <col min="10" max="10" width="3.5" style="44" customWidth="1"/>
    <col min="11" max="11" width="16.375" style="44" customWidth="1"/>
    <col min="12" max="12" width="10" style="44" customWidth="1"/>
    <col min="13" max="13" width="2" style="44" customWidth="1"/>
    <col min="14" max="16384" width="9" style="44"/>
  </cols>
  <sheetData>
    <row r="1" spans="2:12" s="42" customFormat="1" ht="12">
      <c r="J1" s="43"/>
      <c r="K1" s="43"/>
      <c r="L1" s="43" t="str" cm="1">
        <f t="array" aca="1" ref="L1" ca="1">"選挙公営-"&amp;MID(CELL("filename",F1),FIND("]",CELL("filename",F1))+1,31)</f>
        <v>選挙公営-3</v>
      </c>
    </row>
    <row r="2" spans="2:12" ht="7.5" customHeight="1"/>
    <row r="3" spans="2:12" ht="17.25">
      <c r="F3" s="45" t="s">
        <v>63</v>
      </c>
      <c r="G3" s="45"/>
      <c r="H3" s="46"/>
      <c r="I3" s="46"/>
      <c r="J3" s="46"/>
      <c r="K3" s="46"/>
      <c r="L3" s="46"/>
    </row>
    <row r="4" spans="2:12">
      <c r="F4" s="46" t="s">
        <v>53</v>
      </c>
      <c r="G4" s="46"/>
      <c r="H4" s="46"/>
      <c r="I4" s="46"/>
      <c r="J4" s="46"/>
      <c r="K4" s="46"/>
      <c r="L4" s="46"/>
    </row>
    <row r="5" spans="2:12">
      <c r="B5" s="100" t="s">
        <v>11</v>
      </c>
    </row>
    <row r="6" spans="2:12">
      <c r="B6" s="100"/>
      <c r="F6" s="317" t="s">
        <v>54</v>
      </c>
      <c r="G6" s="317"/>
      <c r="H6" s="317"/>
      <c r="I6" s="317"/>
      <c r="J6" s="317"/>
      <c r="K6" s="317"/>
      <c r="L6" s="92"/>
    </row>
    <row r="7" spans="2:12" ht="15" thickBot="1">
      <c r="B7" s="100" t="s">
        <v>294</v>
      </c>
    </row>
    <row r="8" spans="2:12" ht="15" thickBot="1">
      <c r="B8" s="314"/>
      <c r="C8" s="315"/>
      <c r="D8" s="316"/>
      <c r="F8" s="336" t="s">
        <v>7</v>
      </c>
      <c r="G8" s="336"/>
      <c r="H8" s="336"/>
      <c r="I8" s="47"/>
      <c r="J8" s="47"/>
    </row>
    <row r="10" spans="2:12">
      <c r="K10" s="101"/>
      <c r="L10" s="101" t="str">
        <f>TEXT(入力シート!C4,"ggge年m月d日")&amp;"執行"&amp;入力シート!C3&amp;"（"&amp;入力シート!C15&amp;"）"</f>
        <v>令和8年　月　日執行衆議院小選挙区選出議員選挙（徳島県第　　区）</v>
      </c>
    </row>
    <row r="11" spans="2:12" ht="6" customHeight="1"/>
    <row r="12" spans="2:12">
      <c r="F12" s="101"/>
      <c r="G12" s="101"/>
      <c r="H12" s="49" t="s">
        <v>6</v>
      </c>
      <c r="I12" s="318" t="str">
        <f>IF(入力シート!C14="","",入力シート!C14)</f>
        <v/>
      </c>
      <c r="J12" s="318"/>
      <c r="K12" s="318"/>
      <c r="L12" s="318"/>
    </row>
    <row r="13" spans="2:12" ht="6" customHeight="1"/>
    <row r="14" spans="2:12">
      <c r="F14" s="46" t="s">
        <v>4</v>
      </c>
      <c r="G14" s="46"/>
      <c r="H14" s="46"/>
      <c r="I14" s="46"/>
      <c r="J14" s="46"/>
      <c r="K14" s="46"/>
      <c r="L14" s="46"/>
    </row>
    <row r="15" spans="2:12" ht="6.75" customHeight="1"/>
    <row r="16" spans="2:12" ht="45" customHeight="1">
      <c r="F16" s="98" t="s">
        <v>55</v>
      </c>
      <c r="G16" s="110">
        <v>1</v>
      </c>
      <c r="H16" s="339" t="s">
        <v>57</v>
      </c>
      <c r="I16" s="340"/>
      <c r="J16" s="110">
        <v>2</v>
      </c>
      <c r="K16" s="337" t="s">
        <v>56</v>
      </c>
      <c r="L16" s="338"/>
    </row>
    <row r="17" spans="6:12" ht="45" customHeight="1">
      <c r="F17" s="334" t="s">
        <v>61</v>
      </c>
      <c r="G17" s="334"/>
      <c r="H17" s="331" t="str">
        <f>IF(B8="","",VLOOKUP(B8,入力シート!$C$28:$F$35,2,FALSE)&amp;CHAR(10)&amp;B8&amp;CHAR(10)&amp;VLOOKUP(B8,入力シート!$C$28:$F$35,3,FALSE))</f>
        <v/>
      </c>
      <c r="I17" s="332"/>
      <c r="J17" s="332"/>
      <c r="K17" s="332"/>
      <c r="L17" s="333"/>
    </row>
    <row r="18" spans="6:12" ht="30" customHeight="1">
      <c r="F18" s="334" t="s">
        <v>58</v>
      </c>
      <c r="G18" s="334"/>
      <c r="H18" s="335" t="s">
        <v>59</v>
      </c>
      <c r="I18" s="335"/>
      <c r="J18" s="335" t="s">
        <v>60</v>
      </c>
      <c r="K18" s="335"/>
      <c r="L18" s="96" t="s">
        <v>2</v>
      </c>
    </row>
    <row r="19" spans="6:12" ht="18" customHeight="1">
      <c r="F19" s="327"/>
      <c r="G19" s="327"/>
      <c r="H19" s="328" t="s">
        <v>5</v>
      </c>
      <c r="I19" s="328"/>
      <c r="J19" s="329"/>
      <c r="K19" s="329"/>
      <c r="L19" s="330"/>
    </row>
    <row r="20" spans="6:12" ht="18" customHeight="1">
      <c r="F20" s="327"/>
      <c r="G20" s="327"/>
      <c r="H20" s="328" t="s">
        <v>5</v>
      </c>
      <c r="I20" s="328"/>
      <c r="J20" s="329"/>
      <c r="K20" s="329"/>
      <c r="L20" s="330"/>
    </row>
    <row r="21" spans="6:12" ht="18" customHeight="1">
      <c r="F21" s="327"/>
      <c r="G21" s="327"/>
      <c r="H21" s="328" t="s">
        <v>5</v>
      </c>
      <c r="I21" s="328"/>
      <c r="J21" s="329"/>
      <c r="K21" s="329"/>
      <c r="L21" s="330"/>
    </row>
    <row r="22" spans="6:12" ht="18" customHeight="1">
      <c r="F22" s="327"/>
      <c r="G22" s="327"/>
      <c r="H22" s="328" t="s">
        <v>5</v>
      </c>
      <c r="I22" s="328"/>
      <c r="J22" s="329"/>
      <c r="K22" s="329"/>
      <c r="L22" s="330"/>
    </row>
    <row r="23" spans="6:12" ht="18" customHeight="1">
      <c r="F23" s="327"/>
      <c r="G23" s="327"/>
      <c r="H23" s="328" t="s">
        <v>5</v>
      </c>
      <c r="I23" s="328"/>
      <c r="J23" s="329"/>
      <c r="K23" s="329"/>
      <c r="L23" s="330"/>
    </row>
    <row r="24" spans="6:12" ht="18" customHeight="1">
      <c r="F24" s="327"/>
      <c r="G24" s="327"/>
      <c r="H24" s="328" t="s">
        <v>5</v>
      </c>
      <c r="I24" s="328"/>
      <c r="J24" s="329"/>
      <c r="K24" s="329"/>
      <c r="L24" s="330"/>
    </row>
    <row r="25" spans="6:12" ht="18" customHeight="1">
      <c r="F25" s="327"/>
      <c r="G25" s="327"/>
      <c r="H25" s="328" t="s">
        <v>5</v>
      </c>
      <c r="I25" s="328"/>
      <c r="J25" s="329"/>
      <c r="K25" s="329"/>
      <c r="L25" s="330"/>
    </row>
    <row r="26" spans="6:12" ht="18" customHeight="1">
      <c r="F26" s="327"/>
      <c r="G26" s="327"/>
      <c r="H26" s="328" t="s">
        <v>5</v>
      </c>
      <c r="I26" s="328"/>
      <c r="J26" s="329"/>
      <c r="K26" s="329"/>
      <c r="L26" s="330"/>
    </row>
    <row r="27" spans="6:12" ht="18" customHeight="1">
      <c r="F27" s="327"/>
      <c r="G27" s="327"/>
      <c r="H27" s="328" t="s">
        <v>5</v>
      </c>
      <c r="I27" s="328"/>
      <c r="J27" s="329"/>
      <c r="K27" s="329"/>
      <c r="L27" s="330"/>
    </row>
    <row r="28" spans="6:12" ht="18" customHeight="1">
      <c r="F28" s="327"/>
      <c r="G28" s="327"/>
      <c r="H28" s="328" t="s">
        <v>5</v>
      </c>
      <c r="I28" s="328"/>
      <c r="J28" s="329"/>
      <c r="K28" s="329"/>
      <c r="L28" s="330"/>
    </row>
    <row r="29" spans="6:12" ht="18" customHeight="1">
      <c r="F29" s="327"/>
      <c r="G29" s="327"/>
      <c r="H29" s="328" t="s">
        <v>5</v>
      </c>
      <c r="I29" s="328"/>
      <c r="J29" s="329"/>
      <c r="K29" s="329"/>
      <c r="L29" s="330"/>
    </row>
    <row r="30" spans="6:12" ht="18" customHeight="1">
      <c r="F30" s="327"/>
      <c r="G30" s="327"/>
      <c r="H30" s="328" t="s">
        <v>5</v>
      </c>
      <c r="I30" s="328"/>
      <c r="J30" s="329"/>
      <c r="K30" s="329"/>
      <c r="L30" s="330"/>
    </row>
  </sheetData>
  <sheetProtection algorithmName="SHA-512" hashValue="ZQ4t517e3AmRm93mFERYA4/jp8Z1nnaqeE9GeGn6iU6kRcUwACtXL8WIwDqhjutY4I7mkpWu6Po49v7M9Oc6bA==" saltValue="XED7MxPojzDoFj8lYkILDA==" spinCount="100000" sheet="1" objects="1" scenarios="1" formatCells="0" formatRows="0" insertRows="0"/>
  <mergeCells count="48">
    <mergeCell ref="F6:K6"/>
    <mergeCell ref="B8:D8"/>
    <mergeCell ref="F8:H8"/>
    <mergeCell ref="I12:L12"/>
    <mergeCell ref="K16:L16"/>
    <mergeCell ref="H16:I16"/>
    <mergeCell ref="F17:G17"/>
    <mergeCell ref="F18:G18"/>
    <mergeCell ref="H18:I18"/>
    <mergeCell ref="J18:K18"/>
    <mergeCell ref="J19:K19"/>
    <mergeCell ref="H19:I19"/>
    <mergeCell ref="F19:G19"/>
    <mergeCell ref="F20:G20"/>
    <mergeCell ref="H20:I20"/>
    <mergeCell ref="J20:K20"/>
    <mergeCell ref="F21:G21"/>
    <mergeCell ref="H21:I21"/>
    <mergeCell ref="J21:K21"/>
    <mergeCell ref="F22:G22"/>
    <mergeCell ref="H22:I22"/>
    <mergeCell ref="J22:K22"/>
    <mergeCell ref="J25:K25"/>
    <mergeCell ref="F26:G26"/>
    <mergeCell ref="H26:I26"/>
    <mergeCell ref="J26:K26"/>
    <mergeCell ref="F23:G23"/>
    <mergeCell ref="H23:I23"/>
    <mergeCell ref="J23:K23"/>
    <mergeCell ref="F24:G24"/>
    <mergeCell ref="H24:I24"/>
    <mergeCell ref="J24:K24"/>
    <mergeCell ref="F30:G30"/>
    <mergeCell ref="H30:I30"/>
    <mergeCell ref="J30:K30"/>
    <mergeCell ref="L19:L30"/>
    <mergeCell ref="H17:L17"/>
    <mergeCell ref="F29:G29"/>
    <mergeCell ref="H29:I29"/>
    <mergeCell ref="J29:K29"/>
    <mergeCell ref="F27:G27"/>
    <mergeCell ref="H27:I27"/>
    <mergeCell ref="J27:K27"/>
    <mergeCell ref="F28:G28"/>
    <mergeCell ref="H28:I28"/>
    <mergeCell ref="J28:K28"/>
    <mergeCell ref="F25:G25"/>
    <mergeCell ref="H25:I25"/>
  </mergeCells>
  <phoneticPr fontId="4"/>
  <dataValidations count="4">
    <dataValidation allowBlank="1" showInputMessage="1" showErrorMessage="1" prompt="和暦により入力してください（例:令和●年●月●日）" sqref="F8:G8 H19:I30" xr:uid="{C986D824-5554-4298-B279-13E33DB70695}"/>
    <dataValidation type="list" allowBlank="1" showInputMessage="1" showErrorMessage="1" sqref="G16" xr:uid="{D8AEDCFE-8FBB-47E1-BBCA-D03B9872BE4F}">
      <formula1>"1,①"</formula1>
    </dataValidation>
    <dataValidation type="list" allowBlank="1" showInputMessage="1" showErrorMessage="1" sqref="J16" xr:uid="{19E80BBE-B6B7-4D43-BCDC-AFF8533E67FC}">
      <formula1>"2,②"</formula1>
    </dataValidation>
    <dataValidation allowBlank="1" showInputMessage="1" showErrorMessage="1" prompt="署名による場合は空欄として印刷してください" sqref="I12:J12" xr:uid="{9C96D3B4-2680-49DD-B121-E178DCE16324}"/>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等を選択してください" xr:uid="{CE9E4585-C32A-40DD-80DB-2078EE18B7F8}">
          <x14:formula1>
            <xm:f>入力シート!$C$28:$C$35</xm:f>
          </x14:formula1>
          <xm:sqref>B8:D8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40894-C1FF-405D-9503-B244511DC68F}">
  <dimension ref="B1:J29"/>
  <sheetViews>
    <sheetView showGridLines="0" view="pageBreakPreview" topLeftCell="A17"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7" width="20" style="44" customWidth="1"/>
    <col min="8" max="9" width="14.25" style="44" customWidth="1"/>
    <col min="10" max="10" width="10" style="44" customWidth="1"/>
    <col min="11" max="11" width="2" style="44" customWidth="1"/>
    <col min="12" max="16384" width="9" style="44"/>
  </cols>
  <sheetData>
    <row r="1" spans="2:10" s="42" customFormat="1" ht="12">
      <c r="I1" s="43"/>
      <c r="J1" s="43" t="str" cm="1">
        <f t="array" aca="1" ref="J1" ca="1">"選挙公営-"&amp;MID(CELL("filename",F1),FIND("]",CELL("filename",F1))+1,31)</f>
        <v>選挙公営-4</v>
      </c>
    </row>
    <row r="2" spans="2:10" ht="7.5" customHeight="1"/>
    <row r="3" spans="2:10" ht="17.25">
      <c r="F3" s="45" t="s">
        <v>64</v>
      </c>
      <c r="G3" s="46"/>
      <c r="H3" s="46"/>
      <c r="I3" s="46"/>
      <c r="J3" s="46"/>
    </row>
    <row r="4" spans="2:10">
      <c r="F4" s="46" t="s">
        <v>62</v>
      </c>
      <c r="G4" s="46"/>
      <c r="H4" s="46"/>
      <c r="I4" s="46"/>
      <c r="J4" s="46"/>
    </row>
    <row r="5" spans="2:10">
      <c r="B5" s="100" t="s">
        <v>11</v>
      </c>
    </row>
    <row r="6" spans="2:10">
      <c r="B6" s="100"/>
      <c r="F6" s="317" t="s">
        <v>66</v>
      </c>
      <c r="G6" s="317"/>
      <c r="H6" s="317"/>
      <c r="I6" s="317"/>
      <c r="J6" s="92"/>
    </row>
    <row r="7" spans="2:10" ht="15" thickBot="1">
      <c r="B7" s="100" t="s">
        <v>52</v>
      </c>
    </row>
    <row r="8" spans="2:10" ht="15" thickBot="1">
      <c r="B8" s="314"/>
      <c r="C8" s="315"/>
      <c r="D8" s="316"/>
      <c r="F8" s="293" t="s">
        <v>7</v>
      </c>
      <c r="G8" s="293"/>
      <c r="H8" s="47"/>
    </row>
    <row r="10" spans="2:10">
      <c r="I10" s="101"/>
      <c r="J10" s="101" t="str">
        <f>TEXT(入力シート!C4,"ggge年m月d日")&amp;"執行"&amp;入力シート!C3&amp;"（"&amp;入力シート!C15&amp;"）"</f>
        <v>令和8年　月　日執行衆議院小選挙区選出議員選挙（徳島県第　　区）</v>
      </c>
    </row>
    <row r="11" spans="2:10" ht="6.75" customHeight="1"/>
    <row r="12" spans="2:10">
      <c r="F12" s="101"/>
      <c r="G12" s="114" t="s">
        <v>6</v>
      </c>
      <c r="H12" s="294" t="str">
        <f>IF(入力シート!C14="","",入力シート!C14)</f>
        <v/>
      </c>
      <c r="I12" s="294"/>
      <c r="J12" s="294"/>
    </row>
    <row r="13" spans="2:10" ht="6.75" customHeight="1"/>
    <row r="14" spans="2:10">
      <c r="F14" s="46" t="s">
        <v>4</v>
      </c>
      <c r="G14" s="46"/>
      <c r="H14" s="46"/>
      <c r="I14" s="46"/>
      <c r="J14" s="46"/>
    </row>
    <row r="15" spans="2:10" ht="6.75" customHeight="1"/>
    <row r="16" spans="2:10" ht="45" customHeight="1">
      <c r="F16" s="341" t="s">
        <v>72</v>
      </c>
      <c r="G16" s="340"/>
      <c r="H16" s="331" t="str">
        <f>IF(B8="","",VLOOKUP(B8,入力シート!$C$41:$F$43,2,FALSE)&amp;CHAR(10)&amp;B8&amp;CHAR(10)&amp;VLOOKUP(B8,入力シート!$C$41:$F$43,3,FALSE))</f>
        <v/>
      </c>
      <c r="I16" s="332"/>
      <c r="J16" s="333"/>
    </row>
    <row r="17" spans="6:10" ht="45" customHeight="1">
      <c r="F17" s="98" t="s">
        <v>67</v>
      </c>
      <c r="G17" s="57" t="s">
        <v>68</v>
      </c>
      <c r="H17" s="98" t="s">
        <v>69</v>
      </c>
      <c r="I17" s="98" t="s">
        <v>70</v>
      </c>
      <c r="J17" s="98" t="s">
        <v>2</v>
      </c>
    </row>
    <row r="18" spans="6:10" ht="21" customHeight="1">
      <c r="F18" s="111" t="s">
        <v>7</v>
      </c>
      <c r="G18" s="112"/>
      <c r="H18" s="113"/>
      <c r="I18" s="108"/>
      <c r="J18" s="342"/>
    </row>
    <row r="19" spans="6:10" ht="21" customHeight="1">
      <c r="F19" s="111" t="s">
        <v>71</v>
      </c>
      <c r="G19" s="112"/>
      <c r="H19" s="113"/>
      <c r="I19" s="108"/>
      <c r="J19" s="343"/>
    </row>
    <row r="20" spans="6:10" ht="21" customHeight="1">
      <c r="F20" s="111" t="s">
        <v>71</v>
      </c>
      <c r="G20" s="112"/>
      <c r="H20" s="113"/>
      <c r="I20" s="108"/>
      <c r="J20" s="343"/>
    </row>
    <row r="21" spans="6:10" ht="21" customHeight="1">
      <c r="F21" s="111" t="s">
        <v>71</v>
      </c>
      <c r="G21" s="112"/>
      <c r="H21" s="113"/>
      <c r="I21" s="108"/>
      <c r="J21" s="343"/>
    </row>
    <row r="22" spans="6:10" ht="21" customHeight="1">
      <c r="F22" s="111" t="s">
        <v>71</v>
      </c>
      <c r="G22" s="112"/>
      <c r="H22" s="113"/>
      <c r="I22" s="108"/>
      <c r="J22" s="343"/>
    </row>
    <row r="23" spans="6:10" ht="21" customHeight="1">
      <c r="F23" s="111" t="s">
        <v>71</v>
      </c>
      <c r="G23" s="112"/>
      <c r="H23" s="113"/>
      <c r="I23" s="108"/>
      <c r="J23" s="343"/>
    </row>
    <row r="24" spans="6:10" ht="21" customHeight="1">
      <c r="F24" s="111" t="s">
        <v>71</v>
      </c>
      <c r="G24" s="112"/>
      <c r="H24" s="113"/>
      <c r="I24" s="108"/>
      <c r="J24" s="343"/>
    </row>
    <row r="25" spans="6:10" ht="21" customHeight="1">
      <c r="F25" s="111" t="s">
        <v>71</v>
      </c>
      <c r="G25" s="112"/>
      <c r="H25" s="113"/>
      <c r="I25" s="108"/>
      <c r="J25" s="343"/>
    </row>
    <row r="26" spans="6:10" ht="21" customHeight="1">
      <c r="F26" s="111" t="s">
        <v>71</v>
      </c>
      <c r="G26" s="112"/>
      <c r="H26" s="113"/>
      <c r="I26" s="108"/>
      <c r="J26" s="343"/>
    </row>
    <row r="27" spans="6:10" ht="21" customHeight="1">
      <c r="F27" s="111" t="s">
        <v>71</v>
      </c>
      <c r="G27" s="112"/>
      <c r="H27" s="113"/>
      <c r="I27" s="108"/>
      <c r="J27" s="343"/>
    </row>
    <row r="28" spans="6:10" ht="21" customHeight="1">
      <c r="F28" s="111" t="s">
        <v>71</v>
      </c>
      <c r="G28" s="112"/>
      <c r="H28" s="113"/>
      <c r="I28" s="108"/>
      <c r="J28" s="343"/>
    </row>
    <row r="29" spans="6:10" ht="21" customHeight="1">
      <c r="F29" s="111" t="s">
        <v>71</v>
      </c>
      <c r="G29" s="112"/>
      <c r="H29" s="113"/>
      <c r="I29" s="108"/>
      <c r="J29" s="344"/>
    </row>
  </sheetData>
  <sheetProtection algorithmName="SHA-512" hashValue="/T1hL14crP3CGjVsnhZtJVhS3DeQx6IEBh5UYEpQhyhdBPyZNVrIkqUsiOop6mvK918yLDSJuZOVT8f+kGqcFg==" saltValue="BlhjGjL//gOivsPkUCM/VQ==" spinCount="100000" sheet="1" objects="1" scenarios="1" formatCells="0" formatRows="0" insertRows="0"/>
  <mergeCells count="7">
    <mergeCell ref="H16:J16"/>
    <mergeCell ref="F16:G16"/>
    <mergeCell ref="J18:J29"/>
    <mergeCell ref="F6:I6"/>
    <mergeCell ref="B8:D8"/>
    <mergeCell ref="F8:G8"/>
    <mergeCell ref="H12:J12"/>
  </mergeCells>
  <phoneticPr fontId="4"/>
  <dataValidations count="2">
    <dataValidation allowBlank="1" showInputMessage="1" showErrorMessage="1" prompt="和暦により入力してください（例:令和●年●月●日）" sqref="F8 F18:F29" xr:uid="{317413B3-8F6D-42FC-98D5-FE96FB9F83B6}"/>
    <dataValidation allowBlank="1" showInputMessage="1" showErrorMessage="1" prompt="署名による場合は空欄として印刷してください" sqref="H12:J12" xr:uid="{DD0BE4C6-F39E-46EF-84B2-59239831C646}"/>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を選択してください" xr:uid="{5ECBB008-2814-4C3E-AF44-048BAEDC17FC}">
          <x14:formula1>
            <xm:f>入力シート!$C$41:$C$43</xm:f>
          </x14:formula1>
          <xm:sqref>B8:D8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24A6F-6D40-4EA4-A197-CDBDFFF301C8}">
  <dimension ref="B1:H29"/>
  <sheetViews>
    <sheetView showGridLines="0" view="pageBreakPreview" topLeftCell="A16"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7" width="22.5" style="44" customWidth="1"/>
    <col min="8" max="8" width="33.5" style="44" customWidth="1"/>
    <col min="9" max="9" width="2" style="44" customWidth="1"/>
    <col min="10" max="16384" width="9" style="44"/>
  </cols>
  <sheetData>
    <row r="1" spans="2:8" s="42" customFormat="1" ht="12">
      <c r="H1" s="43" t="str" cm="1">
        <f t="array" aca="1" ref="H1" ca="1">"選挙公営-"&amp;MID(CELL("filename",F1),FIND("]",CELL("filename",F1))+1,31)</f>
        <v>選挙公営-5</v>
      </c>
    </row>
    <row r="2" spans="2:8" ht="7.5" customHeight="1"/>
    <row r="3" spans="2:8" ht="17.25">
      <c r="F3" s="45" t="s">
        <v>64</v>
      </c>
      <c r="G3" s="46"/>
      <c r="H3" s="46"/>
    </row>
    <row r="4" spans="2:8">
      <c r="F4" s="46" t="s">
        <v>65</v>
      </c>
      <c r="G4" s="46"/>
      <c r="H4" s="46"/>
    </row>
    <row r="5" spans="2:8">
      <c r="B5" s="100" t="s">
        <v>11</v>
      </c>
    </row>
    <row r="6" spans="2:8">
      <c r="B6" s="100"/>
      <c r="F6" s="317" t="s">
        <v>76</v>
      </c>
      <c r="G6" s="317"/>
      <c r="H6" s="317"/>
    </row>
    <row r="7" spans="2:8" ht="15" thickBot="1">
      <c r="B7" s="100" t="s">
        <v>111</v>
      </c>
    </row>
    <row r="8" spans="2:8" ht="15" thickBot="1">
      <c r="B8" s="314"/>
      <c r="C8" s="315"/>
      <c r="D8" s="316"/>
      <c r="F8" s="91" t="s">
        <v>7</v>
      </c>
      <c r="G8" s="47"/>
    </row>
    <row r="10" spans="2:8">
      <c r="H10" s="101" t="str">
        <f>TEXT(入力シート!C4,"ggge年m月d日")&amp;"執行"&amp;入力シート!C3&amp;"（"&amp;入力シート!C15&amp;"）"</f>
        <v>令和8年　月　日執行衆議院小選挙区選出議員選挙（徳島県第　　区）</v>
      </c>
    </row>
    <row r="11" spans="2:8" ht="6.75" customHeight="1"/>
    <row r="12" spans="2:8">
      <c r="F12" s="101"/>
      <c r="G12" s="114" t="s">
        <v>6</v>
      </c>
      <c r="H12" s="118" t="str">
        <f>IF(入力シート!C14="","",入力シート!C14)</f>
        <v/>
      </c>
    </row>
    <row r="13" spans="2:8" ht="6.75" customHeight="1"/>
    <row r="14" spans="2:8">
      <c r="F14" s="46" t="s">
        <v>4</v>
      </c>
      <c r="G14" s="46"/>
      <c r="H14" s="46"/>
    </row>
    <row r="15" spans="2:8" ht="6.75" customHeight="1"/>
    <row r="16" spans="2:8" ht="36" customHeight="1">
      <c r="F16" s="97" t="s">
        <v>74</v>
      </c>
      <c r="G16" s="331" t="str">
        <f>IF(B8="","",VLOOKUP(B8,入力シート!$C$37:$F$39,2,FALSE)&amp;CHAR(10)&amp;B8)</f>
        <v/>
      </c>
      <c r="H16" s="333"/>
    </row>
    <row r="17" spans="3:8" ht="27" customHeight="1">
      <c r="F17" s="98" t="s">
        <v>75</v>
      </c>
      <c r="G17" s="98" t="s">
        <v>73</v>
      </c>
      <c r="H17" s="98" t="s">
        <v>2</v>
      </c>
    </row>
    <row r="18" spans="3:8" ht="24" customHeight="1">
      <c r="F18" s="111" t="s">
        <v>7</v>
      </c>
      <c r="G18" s="108"/>
      <c r="H18" s="115"/>
    </row>
    <row r="19" spans="3:8" ht="24" customHeight="1">
      <c r="F19" s="111" t="s">
        <v>71</v>
      </c>
      <c r="G19" s="108"/>
      <c r="H19" s="116"/>
    </row>
    <row r="20" spans="3:8" ht="24" customHeight="1">
      <c r="F20" s="111" t="s">
        <v>71</v>
      </c>
      <c r="G20" s="108"/>
      <c r="H20" s="116"/>
    </row>
    <row r="21" spans="3:8" ht="24" customHeight="1">
      <c r="F21" s="111" t="s">
        <v>71</v>
      </c>
      <c r="G21" s="108"/>
      <c r="H21" s="116"/>
    </row>
    <row r="22" spans="3:8" ht="24" customHeight="1">
      <c r="F22" s="111" t="s">
        <v>71</v>
      </c>
      <c r="G22" s="108"/>
      <c r="H22" s="116"/>
    </row>
    <row r="23" spans="3:8" ht="24" customHeight="1">
      <c r="F23" s="111" t="s">
        <v>71</v>
      </c>
      <c r="G23" s="108"/>
      <c r="H23" s="116"/>
    </row>
    <row r="24" spans="3:8" ht="24" customHeight="1">
      <c r="F24" s="111" t="s">
        <v>71</v>
      </c>
      <c r="G24" s="108"/>
      <c r="H24" s="116"/>
    </row>
    <row r="25" spans="3:8" ht="24" customHeight="1">
      <c r="F25" s="111" t="s">
        <v>71</v>
      </c>
      <c r="G25" s="108"/>
      <c r="H25" s="116"/>
    </row>
    <row r="26" spans="3:8" ht="24" customHeight="1">
      <c r="F26" s="111" t="s">
        <v>71</v>
      </c>
      <c r="G26" s="108"/>
      <c r="H26" s="116"/>
    </row>
    <row r="27" spans="3:8" ht="24" customHeight="1">
      <c r="C27" s="268"/>
      <c r="F27" s="111" t="s">
        <v>71</v>
      </c>
      <c r="G27" s="108"/>
      <c r="H27" s="116"/>
    </row>
    <row r="28" spans="3:8" ht="24" customHeight="1">
      <c r="F28" s="111" t="s">
        <v>71</v>
      </c>
      <c r="G28" s="108"/>
      <c r="H28" s="116"/>
    </row>
    <row r="29" spans="3:8" ht="24" customHeight="1">
      <c r="F29" s="111" t="s">
        <v>71</v>
      </c>
      <c r="G29" s="108"/>
      <c r="H29" s="117"/>
    </row>
  </sheetData>
  <sheetProtection algorithmName="SHA-512" hashValue="5V79ZVSfhEdIkNMPhCGIyqwwbVvozIfdIx4LRf0NS88TTDJbJ1OMForOctIihDUjevPBYFvyBHjr0JBK90bQPw==" saltValue="9c0A6vjXqccX2JorGeeUhA==" spinCount="100000" sheet="1" objects="1" scenarios="1" formatCells="0" formatRows="0" insertRows="0"/>
  <mergeCells count="3">
    <mergeCell ref="F6:H6"/>
    <mergeCell ref="B8:D8"/>
    <mergeCell ref="G16:H16"/>
  </mergeCells>
  <phoneticPr fontId="4"/>
  <dataValidations count="3">
    <dataValidation allowBlank="1" showInputMessage="1" showErrorMessage="1" prompt="和暦により入力してください（例:令和●年●月●日）" sqref="F8 F18:F29" xr:uid="{97981843-705D-4F19-B628-7DEE815CEE98}"/>
    <dataValidation allowBlank="1" showInputMessage="1" showErrorMessage="1" prompt="署名による場合は空欄として印刷してください" sqref="H12" xr:uid="{DE22A839-4149-4E4B-AE94-6C1E6EF50E3E}"/>
    <dataValidation allowBlank="1" showInputMessage="1" showErrorMessage="1" prompt="使用した選挙運動用自動車の台数を使用した日ごとに記載してください" sqref="H18:H29" xr:uid="{36A6962B-EDD9-4CBE-BE41-1BD28FCD9D01}"/>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者を選択してください" xr:uid="{AF56124F-BDA6-45A6-9091-1D4D9F0C619C}">
          <x14:formula1>
            <xm:f>入力シート!$C$37:$C$39</xm:f>
          </x14:formula1>
          <xm:sqref>B8:D8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66C5F-7211-4D93-B2C4-6770A925CB8F}">
  <dimension ref="B1:I31"/>
  <sheetViews>
    <sheetView showGridLines="0" view="pageBreakPreview" topLeftCell="C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7.5" style="44" customWidth="1"/>
    <col min="7" max="7" width="21.75" style="44" customWidth="1"/>
    <col min="8" max="8" width="17.5" style="44" customWidth="1"/>
    <col min="9" max="9" width="21.75" style="44" customWidth="1"/>
    <col min="10" max="10" width="2" style="44" customWidth="1"/>
    <col min="11" max="16384" width="9" style="44"/>
  </cols>
  <sheetData>
    <row r="1" spans="2:9" s="42" customFormat="1" ht="12">
      <c r="H1" s="43"/>
      <c r="I1" s="43" t="str" cm="1">
        <f t="array" aca="1" ref="I1" ca="1">"選挙公営-"&amp;MID(CELL("filename",F1),FIND("]",CELL("filename",F1))+1,31)</f>
        <v>選挙公営-6</v>
      </c>
    </row>
    <row r="2" spans="2:9" ht="7.5" customHeight="1"/>
    <row r="3" spans="2:9" ht="17.25">
      <c r="F3" s="45" t="s">
        <v>78</v>
      </c>
      <c r="G3" s="46"/>
      <c r="H3" s="46"/>
      <c r="I3" s="46"/>
    </row>
    <row r="4" spans="2:9">
      <c r="F4" s="46" t="s">
        <v>79</v>
      </c>
      <c r="G4" s="46"/>
      <c r="H4" s="46"/>
      <c r="I4" s="46"/>
    </row>
    <row r="5" spans="2:9">
      <c r="B5" s="100" t="s">
        <v>11</v>
      </c>
    </row>
    <row r="6" spans="2:9">
      <c r="B6" s="100"/>
      <c r="F6" s="317" t="s">
        <v>80</v>
      </c>
      <c r="G6" s="317"/>
      <c r="H6" s="317"/>
      <c r="I6" s="317"/>
    </row>
    <row r="7" spans="2:9" ht="15" thickBot="1">
      <c r="B7" s="100" t="s">
        <v>112</v>
      </c>
    </row>
    <row r="8" spans="2:9" ht="15" thickBot="1">
      <c r="B8" s="314"/>
      <c r="C8" s="315"/>
      <c r="D8" s="316"/>
      <c r="F8" s="293" t="s">
        <v>7</v>
      </c>
      <c r="G8" s="293"/>
      <c r="H8" s="47"/>
    </row>
    <row r="10" spans="2:9">
      <c r="F10" s="48" t="s">
        <v>81</v>
      </c>
    </row>
    <row r="12" spans="2:9">
      <c r="G12" s="317" t="s">
        <v>313</v>
      </c>
      <c r="H12" s="325" t="str">
        <f>IF(B8="","",VLOOKUP(B8,入力シート!$C$28:$F$43,2,FALSE))</f>
        <v/>
      </c>
      <c r="I12" s="325"/>
    </row>
    <row r="13" spans="2:9">
      <c r="G13" s="317"/>
      <c r="H13" s="325" t="str">
        <f>IF(B8="","",B8)</f>
        <v/>
      </c>
      <c r="I13" s="325"/>
    </row>
    <row r="14" spans="2:9">
      <c r="G14" s="317"/>
      <c r="H14" s="347" t="str">
        <f>IF(B8="","",VLOOKUP(B8,入力シート!$C$28:$F$43,3,FALSE)&amp;"")</f>
        <v/>
      </c>
      <c r="I14" s="347"/>
    </row>
    <row r="16" spans="2:9">
      <c r="F16" s="46" t="s">
        <v>4</v>
      </c>
      <c r="G16" s="46"/>
      <c r="H16" s="46"/>
      <c r="I16" s="46"/>
    </row>
    <row r="17" spans="6:9" ht="6.75" customHeight="1"/>
    <row r="18" spans="6:9">
      <c r="F18" s="44" t="s">
        <v>82</v>
      </c>
      <c r="G18" s="348" t="s">
        <v>295</v>
      </c>
      <c r="H18" s="348"/>
    </row>
    <row r="19" spans="6:9">
      <c r="F19" s="49"/>
      <c r="G19" s="321"/>
      <c r="H19" s="321"/>
    </row>
    <row r="20" spans="6:9">
      <c r="F20" s="44" t="s">
        <v>83</v>
      </c>
      <c r="G20" s="119" t="s">
        <v>84</v>
      </c>
    </row>
    <row r="21" spans="6:9">
      <c r="G21" s="58"/>
      <c r="H21" s="58"/>
      <c r="I21" s="58"/>
    </row>
    <row r="22" spans="6:9">
      <c r="F22" s="44" t="str">
        <f>"３　"&amp;TEXT(入力シート!C4,"ggge年m月d日")&amp;"執行"&amp;入力シート!C3&amp;"（"&amp;入力シート!C15&amp;"）"</f>
        <v>３　令和8年　月　日執行衆議院小選挙区選出議員選挙（徳島県第　　区）</v>
      </c>
      <c r="G22" s="58"/>
      <c r="H22" s="58"/>
      <c r="I22" s="58"/>
    </row>
    <row r="23" spans="6:9">
      <c r="G23" s="56"/>
      <c r="H23" s="58"/>
      <c r="I23" s="58"/>
    </row>
    <row r="24" spans="6:9">
      <c r="F24" s="44" t="s">
        <v>85</v>
      </c>
      <c r="G24" s="349" t="str">
        <f>IF(入力シート!C14="","",入力シート!C14)</f>
        <v/>
      </c>
      <c r="H24" s="349"/>
    </row>
    <row r="26" spans="6:9">
      <c r="F26" s="44" t="s">
        <v>86</v>
      </c>
    </row>
    <row r="27" spans="6:9" ht="6.75" customHeight="1"/>
    <row r="28" spans="6:9" ht="30" customHeight="1">
      <c r="F28" s="59" t="s">
        <v>87</v>
      </c>
      <c r="G28" s="120"/>
      <c r="H28" s="59" t="s">
        <v>88</v>
      </c>
      <c r="I28" s="120"/>
    </row>
    <row r="29" spans="6:9" ht="30" customHeight="1">
      <c r="F29" s="59" t="s">
        <v>89</v>
      </c>
      <c r="G29" s="120"/>
      <c r="H29" s="59" t="s">
        <v>90</v>
      </c>
      <c r="I29" s="121"/>
    </row>
    <row r="30" spans="6:9" ht="30" customHeight="1">
      <c r="F30" s="60" t="s">
        <v>91</v>
      </c>
      <c r="G30" s="346"/>
      <c r="H30" s="346"/>
      <c r="I30" s="346"/>
    </row>
    <row r="31" spans="6:9" ht="30" customHeight="1">
      <c r="F31" s="61" t="s">
        <v>92</v>
      </c>
      <c r="G31" s="345"/>
      <c r="H31" s="345"/>
      <c r="I31" s="345"/>
    </row>
  </sheetData>
  <sheetProtection algorithmName="SHA-512" hashValue="1H8l+BZ6dkZFazSau9oNJ8gNKf/bRjr/A8JUKceae6ToRcBXaGyU+PVrI8yHkCsEzrNMIO02Op3Aw6DnAVlYBQ==" saltValue="sM78YJXQ6Vz54Uev9wzCOQ==" spinCount="100000" sheet="1" objects="1" scenarios="1" formatCells="0" formatRows="0" insertRows="0"/>
  <mergeCells count="12">
    <mergeCell ref="G31:I31"/>
    <mergeCell ref="G30:I30"/>
    <mergeCell ref="F6:I6"/>
    <mergeCell ref="B8:D8"/>
    <mergeCell ref="F8:G8"/>
    <mergeCell ref="H13:I13"/>
    <mergeCell ref="G19:H19"/>
    <mergeCell ref="H14:I14"/>
    <mergeCell ref="H12:I12"/>
    <mergeCell ref="G18:H18"/>
    <mergeCell ref="G24:H24"/>
    <mergeCell ref="G12:G14"/>
  </mergeCells>
  <phoneticPr fontId="4"/>
  <dataValidations count="2">
    <dataValidation allowBlank="1" showInputMessage="1" showErrorMessage="1" prompt="和暦により入力してください（例:令和●年●月●日）" sqref="F8" xr:uid="{6C122D89-B9F7-4E42-82D5-11E8437F1A9A}"/>
    <dataValidation imeMode="halfAlpha" allowBlank="1" showInputMessage="1" showErrorMessage="1" sqref="G18:H18" xr:uid="{3C8EBE41-EEB5-4539-84DB-89FDAD8659BD}"/>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ドロップダウンリストから該当する事業者等を選択してください" xr:uid="{296CDA52-D24D-49D4-A4CD-3BA49A34A25C}">
          <x14:formula1>
            <xm:f>入力シート!$C$28:$C$43</xm:f>
          </x14:formula1>
          <xm:sqref>B8:D8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814BE-B5F3-4223-AAB3-8C4AE3CBD7E6}">
  <dimension ref="B1:W32"/>
  <sheetViews>
    <sheetView showGridLines="0" view="pageBreakPreview" topLeftCell="C1" zoomScaleNormal="100" zoomScaleSheetLayoutView="100" workbookViewId="0">
      <selection activeCell="A2" sqref="A2"/>
    </sheetView>
  </sheetViews>
  <sheetFormatPr defaultColWidth="9" defaultRowHeight="14.25"/>
  <cols>
    <col min="1" max="1" width="2" style="44" customWidth="1"/>
    <col min="2" max="4" width="15" style="44" customWidth="1"/>
    <col min="5" max="5" width="2" style="44" customWidth="1"/>
    <col min="6" max="6" width="11.25" style="44" customWidth="1"/>
    <col min="7" max="7" width="2" style="44" customWidth="1"/>
    <col min="8" max="8" width="7" style="44" customWidth="1"/>
    <col min="9" max="9" width="2" style="44" customWidth="1"/>
    <col min="10" max="10" width="2.5" style="44" customWidth="1"/>
    <col min="11" max="14" width="2" style="44" customWidth="1"/>
    <col min="15" max="16" width="7" style="44" customWidth="1"/>
    <col min="17" max="17" width="2.5" style="44" customWidth="1"/>
    <col min="18" max="19" width="2" style="44" customWidth="1"/>
    <col min="20" max="20" width="7" style="44" customWidth="1"/>
    <col min="21" max="21" width="10.75" style="44" customWidth="1"/>
    <col min="22" max="22" width="7.5" style="44" customWidth="1"/>
    <col min="23" max="23" width="4.625" style="44" customWidth="1"/>
    <col min="24" max="16384" width="9" style="44"/>
  </cols>
  <sheetData>
    <row r="1" spans="2:23">
      <c r="F1" s="42" t="s">
        <v>108</v>
      </c>
      <c r="V1" s="49"/>
    </row>
    <row r="2" spans="2:23" ht="7.5" customHeight="1"/>
    <row r="3" spans="2:23" ht="17.25">
      <c r="B3" s="100"/>
      <c r="F3" s="45" t="s">
        <v>94</v>
      </c>
      <c r="G3" s="46"/>
      <c r="H3" s="46"/>
      <c r="I3" s="46"/>
      <c r="J3" s="46"/>
      <c r="K3" s="46"/>
      <c r="L3" s="46"/>
      <c r="M3" s="46"/>
      <c r="N3" s="46"/>
      <c r="O3" s="46"/>
      <c r="P3" s="46"/>
      <c r="Q3" s="46"/>
      <c r="R3" s="46"/>
      <c r="S3" s="46"/>
      <c r="T3" s="46"/>
      <c r="U3" s="46"/>
      <c r="V3" s="46"/>
    </row>
    <row r="4" spans="2:23">
      <c r="F4" s="126" t="s">
        <v>95</v>
      </c>
      <c r="G4" s="126"/>
      <c r="H4" s="126"/>
      <c r="I4" s="126"/>
      <c r="J4" s="126"/>
      <c r="K4" s="126"/>
      <c r="L4" s="126"/>
      <c r="M4" s="126"/>
      <c r="N4" s="126"/>
      <c r="O4" s="126"/>
      <c r="P4" s="126"/>
      <c r="Q4" s="126"/>
      <c r="R4" s="126"/>
      <c r="S4" s="126"/>
      <c r="T4" s="126"/>
      <c r="U4" s="126"/>
      <c r="V4" s="126"/>
    </row>
    <row r="5" spans="2:23">
      <c r="B5" s="100"/>
    </row>
    <row r="6" spans="2:23" ht="18" customHeight="1">
      <c r="B6" s="100" t="s">
        <v>11</v>
      </c>
      <c r="F6" s="96" t="s">
        <v>96</v>
      </c>
      <c r="G6" s="127" t="s">
        <v>97</v>
      </c>
      <c r="H6" s="127"/>
      <c r="I6" s="127"/>
      <c r="J6" s="127"/>
      <c r="K6" s="127"/>
      <c r="L6" s="127"/>
      <c r="M6" s="127"/>
      <c r="N6" s="127"/>
      <c r="O6" s="127"/>
      <c r="P6" s="127" t="s">
        <v>98</v>
      </c>
      <c r="Q6" s="127"/>
      <c r="R6" s="127"/>
      <c r="S6" s="127"/>
      <c r="T6" s="127"/>
      <c r="U6" s="96" t="s">
        <v>99</v>
      </c>
      <c r="V6" s="96" t="s">
        <v>2</v>
      </c>
      <c r="W6" s="42"/>
    </row>
    <row r="7" spans="2:23" ht="21" customHeight="1">
      <c r="F7" s="122" t="s">
        <v>105</v>
      </c>
      <c r="G7" s="99"/>
      <c r="H7" s="128" t="s">
        <v>77</v>
      </c>
      <c r="I7" s="129"/>
      <c r="J7" s="129"/>
      <c r="K7" s="129"/>
      <c r="L7" s="128" t="s">
        <v>104</v>
      </c>
      <c r="M7" s="129"/>
      <c r="N7" s="129"/>
      <c r="O7" s="130" t="s">
        <v>77</v>
      </c>
      <c r="P7" s="131" t="s">
        <v>77</v>
      </c>
      <c r="Q7" s="129"/>
      <c r="R7" s="128" t="s">
        <v>104</v>
      </c>
      <c r="S7" s="129"/>
      <c r="T7" s="130" t="s">
        <v>77</v>
      </c>
      <c r="U7" s="132" t="s">
        <v>77</v>
      </c>
      <c r="V7" s="133"/>
      <c r="W7" s="42"/>
    </row>
    <row r="8" spans="2:23" ht="27" customHeight="1">
      <c r="F8" s="123" t="s">
        <v>106</v>
      </c>
      <c r="G8" s="134" t="s">
        <v>100</v>
      </c>
      <c r="H8" s="124"/>
      <c r="I8" s="135" t="s">
        <v>101</v>
      </c>
      <c r="J8" s="136" t="s">
        <v>102</v>
      </c>
      <c r="K8" s="137" t="s">
        <v>100</v>
      </c>
      <c r="L8" s="125"/>
      <c r="M8" s="135" t="s">
        <v>101</v>
      </c>
      <c r="N8" s="136" t="s">
        <v>103</v>
      </c>
      <c r="O8" s="138" t="str">
        <f>IF(H8="","",H8*L8)</f>
        <v/>
      </c>
      <c r="P8" s="139">
        <v>64500</v>
      </c>
      <c r="Q8" s="136" t="s">
        <v>102</v>
      </c>
      <c r="R8" s="140">
        <v>1</v>
      </c>
      <c r="S8" s="136" t="s">
        <v>103</v>
      </c>
      <c r="T8" s="138">
        <f>P8*R8</f>
        <v>64500</v>
      </c>
      <c r="U8" s="141" t="str">
        <f>IF(O8="","",MIN(O8,T8))</f>
        <v/>
      </c>
      <c r="V8" s="142"/>
      <c r="W8" s="42"/>
    </row>
    <row r="9" spans="2:23" ht="21" customHeight="1">
      <c r="F9" s="133" t="str">
        <f>$F$7</f>
        <v>令和　年</v>
      </c>
      <c r="G9" s="99"/>
      <c r="H9" s="128" t="s">
        <v>77</v>
      </c>
      <c r="I9" s="129"/>
      <c r="J9" s="129"/>
      <c r="K9" s="129"/>
      <c r="L9" s="128" t="s">
        <v>104</v>
      </c>
      <c r="M9" s="129"/>
      <c r="N9" s="129"/>
      <c r="O9" s="130" t="s">
        <v>77</v>
      </c>
      <c r="P9" s="131" t="s">
        <v>77</v>
      </c>
      <c r="Q9" s="129"/>
      <c r="R9" s="128" t="s">
        <v>104</v>
      </c>
      <c r="S9" s="129"/>
      <c r="T9" s="130" t="s">
        <v>77</v>
      </c>
      <c r="U9" s="132" t="s">
        <v>77</v>
      </c>
      <c r="V9" s="133"/>
      <c r="W9" s="42"/>
    </row>
    <row r="10" spans="2:23" ht="27" customHeight="1">
      <c r="F10" s="123" t="s">
        <v>106</v>
      </c>
      <c r="G10" s="134" t="s">
        <v>100</v>
      </c>
      <c r="H10" s="124"/>
      <c r="I10" s="135" t="s">
        <v>101</v>
      </c>
      <c r="J10" s="136" t="s">
        <v>102</v>
      </c>
      <c r="K10" s="137" t="s">
        <v>100</v>
      </c>
      <c r="L10" s="125"/>
      <c r="M10" s="135" t="s">
        <v>101</v>
      </c>
      <c r="N10" s="136" t="s">
        <v>103</v>
      </c>
      <c r="O10" s="138" t="str">
        <f>IF(H10="","",H10*L10)</f>
        <v/>
      </c>
      <c r="P10" s="139">
        <f>$P$8</f>
        <v>64500</v>
      </c>
      <c r="Q10" s="136" t="s">
        <v>102</v>
      </c>
      <c r="R10" s="140">
        <v>1</v>
      </c>
      <c r="S10" s="136" t="s">
        <v>103</v>
      </c>
      <c r="T10" s="138">
        <f t="shared" ref="T10" si="0">P10*R10</f>
        <v>64500</v>
      </c>
      <c r="U10" s="141" t="str">
        <f>IF(O10="","",MIN(O10,T10))</f>
        <v/>
      </c>
      <c r="V10" s="142"/>
      <c r="W10" s="42"/>
    </row>
    <row r="11" spans="2:23" ht="21" customHeight="1">
      <c r="F11" s="133" t="str">
        <f>$F$7</f>
        <v>令和　年</v>
      </c>
      <c r="G11" s="99"/>
      <c r="H11" s="128" t="s">
        <v>77</v>
      </c>
      <c r="I11" s="129"/>
      <c r="J11" s="129"/>
      <c r="K11" s="129"/>
      <c r="L11" s="128" t="s">
        <v>104</v>
      </c>
      <c r="M11" s="129"/>
      <c r="N11" s="129"/>
      <c r="O11" s="130" t="s">
        <v>77</v>
      </c>
      <c r="P11" s="131" t="s">
        <v>77</v>
      </c>
      <c r="Q11" s="129"/>
      <c r="R11" s="128" t="s">
        <v>104</v>
      </c>
      <c r="S11" s="129"/>
      <c r="T11" s="130" t="s">
        <v>77</v>
      </c>
      <c r="U11" s="132" t="s">
        <v>77</v>
      </c>
      <c r="V11" s="133"/>
      <c r="W11" s="42"/>
    </row>
    <row r="12" spans="2:23" ht="27" customHeight="1">
      <c r="F12" s="123" t="s">
        <v>106</v>
      </c>
      <c r="G12" s="134" t="s">
        <v>100</v>
      </c>
      <c r="H12" s="124"/>
      <c r="I12" s="135" t="s">
        <v>101</v>
      </c>
      <c r="J12" s="136" t="s">
        <v>102</v>
      </c>
      <c r="K12" s="137" t="s">
        <v>100</v>
      </c>
      <c r="L12" s="125"/>
      <c r="M12" s="135" t="s">
        <v>101</v>
      </c>
      <c r="N12" s="136" t="s">
        <v>103</v>
      </c>
      <c r="O12" s="138" t="str">
        <f>IF(H12="","",H12*L12)</f>
        <v/>
      </c>
      <c r="P12" s="139">
        <f>$P$8</f>
        <v>64500</v>
      </c>
      <c r="Q12" s="136" t="s">
        <v>102</v>
      </c>
      <c r="R12" s="140">
        <v>1</v>
      </c>
      <c r="S12" s="136" t="s">
        <v>103</v>
      </c>
      <c r="T12" s="138">
        <f t="shared" ref="T12" si="1">P12*R12</f>
        <v>64500</v>
      </c>
      <c r="U12" s="141" t="str">
        <f>IF(O12="","",MIN(O12,T12))</f>
        <v/>
      </c>
      <c r="V12" s="142"/>
      <c r="W12" s="42"/>
    </row>
    <row r="13" spans="2:23" ht="21" customHeight="1">
      <c r="F13" s="133" t="str">
        <f>$F$7</f>
        <v>令和　年</v>
      </c>
      <c r="G13" s="99"/>
      <c r="H13" s="128" t="s">
        <v>77</v>
      </c>
      <c r="I13" s="129"/>
      <c r="J13" s="129"/>
      <c r="K13" s="129"/>
      <c r="L13" s="128" t="s">
        <v>104</v>
      </c>
      <c r="M13" s="129"/>
      <c r="N13" s="129"/>
      <c r="O13" s="130" t="s">
        <v>77</v>
      </c>
      <c r="P13" s="131" t="s">
        <v>77</v>
      </c>
      <c r="Q13" s="129"/>
      <c r="R13" s="128" t="s">
        <v>104</v>
      </c>
      <c r="S13" s="129"/>
      <c r="T13" s="130" t="s">
        <v>77</v>
      </c>
      <c r="U13" s="132" t="s">
        <v>77</v>
      </c>
      <c r="V13" s="133"/>
      <c r="W13" s="42"/>
    </row>
    <row r="14" spans="2:23" ht="27" customHeight="1">
      <c r="F14" s="123" t="s">
        <v>106</v>
      </c>
      <c r="G14" s="134" t="s">
        <v>100</v>
      </c>
      <c r="H14" s="124"/>
      <c r="I14" s="135" t="s">
        <v>101</v>
      </c>
      <c r="J14" s="136" t="s">
        <v>102</v>
      </c>
      <c r="K14" s="137" t="s">
        <v>100</v>
      </c>
      <c r="L14" s="125"/>
      <c r="M14" s="135" t="s">
        <v>101</v>
      </c>
      <c r="N14" s="136" t="s">
        <v>103</v>
      </c>
      <c r="O14" s="138" t="str">
        <f>IF(H14="","",H14*L14)</f>
        <v/>
      </c>
      <c r="P14" s="139">
        <f>$P$8</f>
        <v>64500</v>
      </c>
      <c r="Q14" s="136" t="s">
        <v>102</v>
      </c>
      <c r="R14" s="140">
        <v>1</v>
      </c>
      <c r="S14" s="136" t="s">
        <v>103</v>
      </c>
      <c r="T14" s="138">
        <f t="shared" ref="T14" si="2">P14*R14</f>
        <v>64500</v>
      </c>
      <c r="U14" s="141" t="str">
        <f>IF(O14="","",MIN(O14,T14))</f>
        <v/>
      </c>
      <c r="V14" s="142"/>
      <c r="W14" s="42"/>
    </row>
    <row r="15" spans="2:23" ht="21" customHeight="1">
      <c r="F15" s="133" t="str">
        <f>$F$7</f>
        <v>令和　年</v>
      </c>
      <c r="G15" s="99"/>
      <c r="H15" s="128" t="s">
        <v>77</v>
      </c>
      <c r="I15" s="129"/>
      <c r="J15" s="129"/>
      <c r="K15" s="129"/>
      <c r="L15" s="128" t="s">
        <v>104</v>
      </c>
      <c r="M15" s="129"/>
      <c r="N15" s="129"/>
      <c r="O15" s="130" t="s">
        <v>77</v>
      </c>
      <c r="P15" s="131" t="s">
        <v>77</v>
      </c>
      <c r="Q15" s="129"/>
      <c r="R15" s="128" t="s">
        <v>104</v>
      </c>
      <c r="S15" s="129"/>
      <c r="T15" s="130" t="s">
        <v>77</v>
      </c>
      <c r="U15" s="132" t="s">
        <v>77</v>
      </c>
      <c r="V15" s="133"/>
      <c r="W15" s="42"/>
    </row>
    <row r="16" spans="2:23" ht="27" customHeight="1">
      <c r="F16" s="123" t="s">
        <v>106</v>
      </c>
      <c r="G16" s="134" t="s">
        <v>100</v>
      </c>
      <c r="H16" s="124"/>
      <c r="I16" s="135" t="s">
        <v>101</v>
      </c>
      <c r="J16" s="136" t="s">
        <v>102</v>
      </c>
      <c r="K16" s="137" t="s">
        <v>100</v>
      </c>
      <c r="L16" s="125"/>
      <c r="M16" s="135" t="s">
        <v>101</v>
      </c>
      <c r="N16" s="136" t="s">
        <v>103</v>
      </c>
      <c r="O16" s="138" t="str">
        <f>IF(H16="","",H16*L16)</f>
        <v/>
      </c>
      <c r="P16" s="139">
        <f>$P$8</f>
        <v>64500</v>
      </c>
      <c r="Q16" s="136" t="s">
        <v>102</v>
      </c>
      <c r="R16" s="140">
        <v>1</v>
      </c>
      <c r="S16" s="136" t="s">
        <v>103</v>
      </c>
      <c r="T16" s="138">
        <f t="shared" ref="T16" si="3">P16*R16</f>
        <v>64500</v>
      </c>
      <c r="U16" s="141" t="str">
        <f>IF(O16="","",MIN(O16,T16))</f>
        <v/>
      </c>
      <c r="V16" s="142"/>
      <c r="W16" s="42"/>
    </row>
    <row r="17" spans="6:23" ht="21" customHeight="1">
      <c r="F17" s="133" t="str">
        <f>$F$7</f>
        <v>令和　年</v>
      </c>
      <c r="G17" s="99"/>
      <c r="H17" s="128" t="s">
        <v>77</v>
      </c>
      <c r="I17" s="129"/>
      <c r="J17" s="129"/>
      <c r="K17" s="129"/>
      <c r="L17" s="128" t="s">
        <v>104</v>
      </c>
      <c r="M17" s="129"/>
      <c r="N17" s="129"/>
      <c r="O17" s="130" t="s">
        <v>77</v>
      </c>
      <c r="P17" s="131" t="s">
        <v>77</v>
      </c>
      <c r="Q17" s="129"/>
      <c r="R17" s="128" t="s">
        <v>104</v>
      </c>
      <c r="S17" s="129"/>
      <c r="T17" s="130" t="s">
        <v>77</v>
      </c>
      <c r="U17" s="132" t="s">
        <v>77</v>
      </c>
      <c r="V17" s="133"/>
      <c r="W17" s="42"/>
    </row>
    <row r="18" spans="6:23" ht="27" customHeight="1">
      <c r="F18" s="123" t="s">
        <v>106</v>
      </c>
      <c r="G18" s="134" t="s">
        <v>100</v>
      </c>
      <c r="H18" s="124"/>
      <c r="I18" s="135" t="s">
        <v>101</v>
      </c>
      <c r="J18" s="136" t="s">
        <v>102</v>
      </c>
      <c r="K18" s="137" t="s">
        <v>100</v>
      </c>
      <c r="L18" s="125"/>
      <c r="M18" s="135" t="s">
        <v>101</v>
      </c>
      <c r="N18" s="136" t="s">
        <v>103</v>
      </c>
      <c r="O18" s="138" t="str">
        <f>IF(H18="","",H18*L18)</f>
        <v/>
      </c>
      <c r="P18" s="139">
        <f>$P$8</f>
        <v>64500</v>
      </c>
      <c r="Q18" s="136" t="s">
        <v>102</v>
      </c>
      <c r="R18" s="140">
        <v>1</v>
      </c>
      <c r="S18" s="136" t="s">
        <v>103</v>
      </c>
      <c r="T18" s="138">
        <f t="shared" ref="T18" si="4">P18*R18</f>
        <v>64500</v>
      </c>
      <c r="U18" s="141" t="str">
        <f>IF(O18="","",MIN(O18,T18))</f>
        <v/>
      </c>
      <c r="V18" s="142"/>
      <c r="W18" s="42"/>
    </row>
    <row r="19" spans="6:23" ht="21" customHeight="1">
      <c r="F19" s="133" t="str">
        <f>$F$7</f>
        <v>令和　年</v>
      </c>
      <c r="G19" s="99"/>
      <c r="H19" s="128" t="s">
        <v>77</v>
      </c>
      <c r="I19" s="129"/>
      <c r="J19" s="129"/>
      <c r="K19" s="129"/>
      <c r="L19" s="128" t="s">
        <v>104</v>
      </c>
      <c r="M19" s="129"/>
      <c r="N19" s="129"/>
      <c r="O19" s="130" t="s">
        <v>77</v>
      </c>
      <c r="P19" s="131" t="s">
        <v>77</v>
      </c>
      <c r="Q19" s="129"/>
      <c r="R19" s="128" t="s">
        <v>104</v>
      </c>
      <c r="S19" s="129"/>
      <c r="T19" s="130" t="s">
        <v>77</v>
      </c>
      <c r="U19" s="132" t="s">
        <v>77</v>
      </c>
      <c r="V19" s="133"/>
      <c r="W19" s="42"/>
    </row>
    <row r="20" spans="6:23" ht="27" customHeight="1">
      <c r="F20" s="123" t="s">
        <v>106</v>
      </c>
      <c r="G20" s="134" t="s">
        <v>100</v>
      </c>
      <c r="H20" s="124"/>
      <c r="I20" s="135" t="s">
        <v>101</v>
      </c>
      <c r="J20" s="136" t="s">
        <v>102</v>
      </c>
      <c r="K20" s="137" t="s">
        <v>100</v>
      </c>
      <c r="L20" s="125"/>
      <c r="M20" s="135" t="s">
        <v>101</v>
      </c>
      <c r="N20" s="136" t="s">
        <v>103</v>
      </c>
      <c r="O20" s="138" t="str">
        <f>IF(H20="","",H20*L20)</f>
        <v/>
      </c>
      <c r="P20" s="139">
        <f>$P$8</f>
        <v>64500</v>
      </c>
      <c r="Q20" s="136" t="s">
        <v>102</v>
      </c>
      <c r="R20" s="140">
        <v>1</v>
      </c>
      <c r="S20" s="136" t="s">
        <v>103</v>
      </c>
      <c r="T20" s="138">
        <f t="shared" ref="T20" si="5">P20*R20</f>
        <v>64500</v>
      </c>
      <c r="U20" s="141" t="str">
        <f>IF(O20="","",MIN(O20,T20))</f>
        <v/>
      </c>
      <c r="V20" s="142"/>
      <c r="W20" s="42"/>
    </row>
    <row r="21" spans="6:23" ht="21" customHeight="1">
      <c r="F21" s="133" t="str">
        <f>$F$7</f>
        <v>令和　年</v>
      </c>
      <c r="G21" s="99"/>
      <c r="H21" s="128" t="s">
        <v>77</v>
      </c>
      <c r="I21" s="129"/>
      <c r="J21" s="129"/>
      <c r="K21" s="129"/>
      <c r="L21" s="128" t="s">
        <v>104</v>
      </c>
      <c r="M21" s="129"/>
      <c r="N21" s="129"/>
      <c r="O21" s="130" t="s">
        <v>77</v>
      </c>
      <c r="P21" s="131" t="s">
        <v>77</v>
      </c>
      <c r="Q21" s="129"/>
      <c r="R21" s="128" t="s">
        <v>104</v>
      </c>
      <c r="S21" s="129"/>
      <c r="T21" s="130" t="s">
        <v>77</v>
      </c>
      <c r="U21" s="132" t="s">
        <v>77</v>
      </c>
      <c r="V21" s="133"/>
      <c r="W21" s="42"/>
    </row>
    <row r="22" spans="6:23" ht="27" customHeight="1">
      <c r="F22" s="123" t="s">
        <v>106</v>
      </c>
      <c r="G22" s="134" t="s">
        <v>100</v>
      </c>
      <c r="H22" s="124"/>
      <c r="I22" s="135" t="s">
        <v>101</v>
      </c>
      <c r="J22" s="136" t="s">
        <v>102</v>
      </c>
      <c r="K22" s="137" t="s">
        <v>100</v>
      </c>
      <c r="L22" s="125"/>
      <c r="M22" s="135" t="s">
        <v>101</v>
      </c>
      <c r="N22" s="136" t="s">
        <v>103</v>
      </c>
      <c r="O22" s="138" t="str">
        <f>IF(H22="","",H22*L22)</f>
        <v/>
      </c>
      <c r="P22" s="139">
        <f>$P$8</f>
        <v>64500</v>
      </c>
      <c r="Q22" s="136" t="s">
        <v>102</v>
      </c>
      <c r="R22" s="140">
        <v>1</v>
      </c>
      <c r="S22" s="136" t="s">
        <v>103</v>
      </c>
      <c r="T22" s="138">
        <f t="shared" ref="T22" si="6">P22*R22</f>
        <v>64500</v>
      </c>
      <c r="U22" s="141" t="str">
        <f>IF(O22="","",MIN(O22,T22))</f>
        <v/>
      </c>
      <c r="V22" s="142"/>
      <c r="W22" s="42"/>
    </row>
    <row r="23" spans="6:23" ht="21" customHeight="1">
      <c r="F23" s="133" t="str">
        <f>$F$7</f>
        <v>令和　年</v>
      </c>
      <c r="G23" s="99"/>
      <c r="H23" s="128" t="s">
        <v>77</v>
      </c>
      <c r="I23" s="129"/>
      <c r="J23" s="129"/>
      <c r="K23" s="129"/>
      <c r="L23" s="128" t="s">
        <v>104</v>
      </c>
      <c r="M23" s="129"/>
      <c r="N23" s="129"/>
      <c r="O23" s="130" t="s">
        <v>77</v>
      </c>
      <c r="P23" s="131" t="s">
        <v>77</v>
      </c>
      <c r="Q23" s="129"/>
      <c r="R23" s="128" t="s">
        <v>104</v>
      </c>
      <c r="S23" s="129"/>
      <c r="T23" s="130" t="s">
        <v>77</v>
      </c>
      <c r="U23" s="132" t="s">
        <v>77</v>
      </c>
      <c r="V23" s="133"/>
      <c r="W23" s="42"/>
    </row>
    <row r="24" spans="6:23" ht="27" customHeight="1">
      <c r="F24" s="123" t="s">
        <v>106</v>
      </c>
      <c r="G24" s="134" t="s">
        <v>100</v>
      </c>
      <c r="H24" s="124"/>
      <c r="I24" s="135" t="s">
        <v>101</v>
      </c>
      <c r="J24" s="136" t="s">
        <v>102</v>
      </c>
      <c r="K24" s="137" t="s">
        <v>100</v>
      </c>
      <c r="L24" s="125"/>
      <c r="M24" s="135" t="s">
        <v>101</v>
      </c>
      <c r="N24" s="136" t="s">
        <v>103</v>
      </c>
      <c r="O24" s="138" t="str">
        <f>IF(H24="","",H24*L24)</f>
        <v/>
      </c>
      <c r="P24" s="139">
        <f>$P$8</f>
        <v>64500</v>
      </c>
      <c r="Q24" s="136" t="s">
        <v>102</v>
      </c>
      <c r="R24" s="140">
        <v>1</v>
      </c>
      <c r="S24" s="136" t="s">
        <v>103</v>
      </c>
      <c r="T24" s="138">
        <f t="shared" ref="T24" si="7">P24*R24</f>
        <v>64500</v>
      </c>
      <c r="U24" s="141" t="str">
        <f>IF(O24="","",MIN(O24,T24))</f>
        <v/>
      </c>
      <c r="V24" s="142"/>
      <c r="W24" s="42"/>
    </row>
    <row r="25" spans="6:23" ht="21" customHeight="1">
      <c r="F25" s="133" t="str">
        <f>$F$7</f>
        <v>令和　年</v>
      </c>
      <c r="G25" s="99"/>
      <c r="H25" s="128" t="s">
        <v>77</v>
      </c>
      <c r="I25" s="129"/>
      <c r="J25" s="129"/>
      <c r="K25" s="129"/>
      <c r="L25" s="128" t="s">
        <v>104</v>
      </c>
      <c r="M25" s="129"/>
      <c r="N25" s="129"/>
      <c r="O25" s="130" t="s">
        <v>77</v>
      </c>
      <c r="P25" s="131" t="s">
        <v>77</v>
      </c>
      <c r="Q25" s="129"/>
      <c r="R25" s="128" t="s">
        <v>104</v>
      </c>
      <c r="S25" s="129"/>
      <c r="T25" s="130" t="s">
        <v>77</v>
      </c>
      <c r="U25" s="132" t="s">
        <v>77</v>
      </c>
      <c r="V25" s="133"/>
      <c r="W25" s="42"/>
    </row>
    <row r="26" spans="6:23" ht="27" customHeight="1">
      <c r="F26" s="123" t="s">
        <v>106</v>
      </c>
      <c r="G26" s="134" t="s">
        <v>100</v>
      </c>
      <c r="H26" s="124"/>
      <c r="I26" s="135" t="s">
        <v>101</v>
      </c>
      <c r="J26" s="136" t="s">
        <v>102</v>
      </c>
      <c r="K26" s="137" t="s">
        <v>100</v>
      </c>
      <c r="L26" s="125"/>
      <c r="M26" s="135" t="s">
        <v>101</v>
      </c>
      <c r="N26" s="136" t="s">
        <v>103</v>
      </c>
      <c r="O26" s="138" t="str">
        <f>IF(H26="","",H26*L26)</f>
        <v/>
      </c>
      <c r="P26" s="139">
        <f>$P$8</f>
        <v>64500</v>
      </c>
      <c r="Q26" s="136" t="s">
        <v>102</v>
      </c>
      <c r="R26" s="140">
        <v>1</v>
      </c>
      <c r="S26" s="136" t="s">
        <v>103</v>
      </c>
      <c r="T26" s="138">
        <f t="shared" ref="T26" si="8">P26*R26</f>
        <v>64500</v>
      </c>
      <c r="U26" s="141" t="str">
        <f>IF(O26="","",MIN(O26,T26))</f>
        <v/>
      </c>
      <c r="V26" s="142"/>
      <c r="W26" s="42"/>
    </row>
    <row r="27" spans="6:23" ht="21" customHeight="1">
      <c r="F27" s="133" t="str">
        <f>$F$7</f>
        <v>令和　年</v>
      </c>
      <c r="G27" s="99"/>
      <c r="H27" s="128" t="s">
        <v>77</v>
      </c>
      <c r="I27" s="129"/>
      <c r="J27" s="129"/>
      <c r="K27" s="129"/>
      <c r="L27" s="128" t="s">
        <v>104</v>
      </c>
      <c r="M27" s="129"/>
      <c r="N27" s="129"/>
      <c r="O27" s="130" t="s">
        <v>77</v>
      </c>
      <c r="P27" s="131" t="s">
        <v>77</v>
      </c>
      <c r="Q27" s="129"/>
      <c r="R27" s="128" t="s">
        <v>104</v>
      </c>
      <c r="S27" s="129"/>
      <c r="T27" s="130" t="s">
        <v>77</v>
      </c>
      <c r="U27" s="132" t="s">
        <v>77</v>
      </c>
      <c r="V27" s="133"/>
      <c r="W27" s="42"/>
    </row>
    <row r="28" spans="6:23" ht="27" customHeight="1">
      <c r="F28" s="123" t="s">
        <v>106</v>
      </c>
      <c r="G28" s="134" t="s">
        <v>100</v>
      </c>
      <c r="H28" s="124"/>
      <c r="I28" s="135" t="s">
        <v>101</v>
      </c>
      <c r="J28" s="136" t="s">
        <v>102</v>
      </c>
      <c r="K28" s="137" t="s">
        <v>100</v>
      </c>
      <c r="L28" s="125"/>
      <c r="M28" s="135" t="s">
        <v>101</v>
      </c>
      <c r="N28" s="136" t="s">
        <v>103</v>
      </c>
      <c r="O28" s="138" t="str">
        <f>IF(H28="","",H28*L28)</f>
        <v/>
      </c>
      <c r="P28" s="139">
        <f>$P$8</f>
        <v>64500</v>
      </c>
      <c r="Q28" s="136" t="s">
        <v>102</v>
      </c>
      <c r="R28" s="140">
        <v>1</v>
      </c>
      <c r="S28" s="136" t="s">
        <v>103</v>
      </c>
      <c r="T28" s="138">
        <f t="shared" ref="T28" si="9">P28*R28</f>
        <v>64500</v>
      </c>
      <c r="U28" s="141" t="str">
        <f>IF(O28="","",MIN(O28,T28))</f>
        <v/>
      </c>
      <c r="V28" s="142"/>
      <c r="W28" s="42"/>
    </row>
    <row r="29" spans="6:23" ht="21" customHeight="1">
      <c r="F29" s="133" t="str">
        <f>$F$7</f>
        <v>令和　年</v>
      </c>
      <c r="G29" s="99"/>
      <c r="H29" s="128" t="s">
        <v>77</v>
      </c>
      <c r="I29" s="129"/>
      <c r="J29" s="129"/>
      <c r="K29" s="129"/>
      <c r="L29" s="128" t="s">
        <v>104</v>
      </c>
      <c r="M29" s="129"/>
      <c r="N29" s="129"/>
      <c r="O29" s="130" t="s">
        <v>77</v>
      </c>
      <c r="P29" s="131" t="s">
        <v>77</v>
      </c>
      <c r="Q29" s="129"/>
      <c r="R29" s="128" t="s">
        <v>104</v>
      </c>
      <c r="S29" s="129"/>
      <c r="T29" s="130" t="s">
        <v>77</v>
      </c>
      <c r="U29" s="132" t="s">
        <v>77</v>
      </c>
      <c r="V29" s="133"/>
      <c r="W29" s="42"/>
    </row>
    <row r="30" spans="6:23" ht="27" customHeight="1">
      <c r="F30" s="123" t="s">
        <v>106</v>
      </c>
      <c r="G30" s="134" t="s">
        <v>100</v>
      </c>
      <c r="H30" s="124"/>
      <c r="I30" s="135" t="s">
        <v>101</v>
      </c>
      <c r="J30" s="136" t="s">
        <v>102</v>
      </c>
      <c r="K30" s="137" t="s">
        <v>100</v>
      </c>
      <c r="L30" s="125"/>
      <c r="M30" s="135" t="s">
        <v>101</v>
      </c>
      <c r="N30" s="136" t="s">
        <v>103</v>
      </c>
      <c r="O30" s="138" t="str">
        <f>IF(H30="","",H30*L30)</f>
        <v/>
      </c>
      <c r="P30" s="139">
        <f>$P$8</f>
        <v>64500</v>
      </c>
      <c r="Q30" s="136" t="s">
        <v>102</v>
      </c>
      <c r="R30" s="140">
        <v>1</v>
      </c>
      <c r="S30" s="136" t="s">
        <v>103</v>
      </c>
      <c r="T30" s="138">
        <f t="shared" ref="T30" si="10">P30*R30</f>
        <v>64500</v>
      </c>
      <c r="U30" s="141" t="str">
        <f>IF(O30="","",MIN(O30,T30))</f>
        <v/>
      </c>
      <c r="V30" s="142"/>
      <c r="W30" s="42"/>
    </row>
    <row r="31" spans="6:23" ht="12" customHeight="1">
      <c r="F31" s="335" t="s">
        <v>107</v>
      </c>
      <c r="G31" s="350"/>
      <c r="H31" s="350"/>
      <c r="I31" s="350"/>
      <c r="J31" s="350"/>
      <c r="K31" s="350"/>
      <c r="L31" s="350"/>
      <c r="M31" s="350"/>
      <c r="N31" s="350"/>
      <c r="O31" s="350"/>
      <c r="P31" s="350"/>
      <c r="Q31" s="350"/>
      <c r="R31" s="350"/>
      <c r="S31" s="350"/>
      <c r="T31" s="350"/>
      <c r="U31" s="132" t="s">
        <v>77</v>
      </c>
      <c r="V31" s="133"/>
    </row>
    <row r="32" spans="6:23" ht="27" customHeight="1">
      <c r="F32" s="335"/>
      <c r="G32" s="350"/>
      <c r="H32" s="350"/>
      <c r="I32" s="350"/>
      <c r="J32" s="350"/>
      <c r="K32" s="350"/>
      <c r="L32" s="350"/>
      <c r="M32" s="350"/>
      <c r="N32" s="350"/>
      <c r="O32" s="350"/>
      <c r="P32" s="350"/>
      <c r="Q32" s="350"/>
      <c r="R32" s="350"/>
      <c r="S32" s="350"/>
      <c r="T32" s="350"/>
      <c r="U32" s="141" t="str">
        <f>IF(SUM(U7:U30)=0,"",SUM(U7:U30))</f>
        <v/>
      </c>
      <c r="V32" s="142"/>
    </row>
  </sheetData>
  <sheetProtection algorithmName="SHA-512" hashValue="kK9tlt8nd5RZ08ikmKSr0MgiCPZUmWKLfE1QnESN36d0rb5pI+inHkXXpGc1kzIQu8Kv4GsOGiqt7PF5Q9/NCA==" saltValue="M2ePrLIZ0GlDMYtG2Ie0Eg==" spinCount="100000" sheet="1" objects="1" scenarios="1" formatCells="0" formatRows="0" insertRows="0"/>
  <mergeCells count="3">
    <mergeCell ref="P31:T32"/>
    <mergeCell ref="G31:O32"/>
    <mergeCell ref="F31:F32"/>
  </mergeCells>
  <phoneticPr fontId="4"/>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47</vt:i4>
      </vt:variant>
      <vt:variant>
        <vt:lpstr>名前付き一覧</vt:lpstr>
      </vt:variant>
      <vt:variant>
        <vt:i4>79</vt:i4>
      </vt:variant>
    </vt:vector>
  </HeadingPairs>
  <TitlesOfParts>
    <vt:vector size="126" baseType="lpstr">
      <vt:lpstr>目次</vt:lpstr>
      <vt:lpstr>入力シート</vt:lpstr>
      <vt:lpstr>1</vt:lpstr>
      <vt:lpstr>2</vt:lpstr>
      <vt:lpstr>3</vt:lpstr>
      <vt:lpstr>4</vt:lpstr>
      <vt:lpstr>5</vt:lpstr>
      <vt:lpstr>6</vt:lpstr>
      <vt:lpstr>6の2</vt:lpstr>
      <vt:lpstr>6の3</vt:lpstr>
      <vt:lpstr>6の4</vt:lpstr>
      <vt:lpstr>6の5</vt:lpstr>
      <vt:lpstr>7</vt:lpstr>
      <vt:lpstr>8</vt:lpstr>
      <vt:lpstr>9</vt:lpstr>
      <vt:lpstr>10</vt:lpstr>
      <vt:lpstr>10の2</vt:lpstr>
      <vt:lpstr>11</vt:lpstr>
      <vt:lpstr>12</vt:lpstr>
      <vt:lpstr>13</vt:lpstr>
      <vt:lpstr>14</vt:lpstr>
      <vt:lpstr>14の2</vt:lpstr>
      <vt:lpstr>15</vt:lpstr>
      <vt:lpstr>16</vt:lpstr>
      <vt:lpstr>17</vt:lpstr>
      <vt:lpstr>18</vt:lpstr>
      <vt:lpstr>18の2</vt:lpstr>
      <vt:lpstr>19</vt:lpstr>
      <vt:lpstr>20</vt:lpstr>
      <vt:lpstr>21</vt:lpstr>
      <vt:lpstr>22</vt:lpstr>
      <vt:lpstr>22の2</vt:lpstr>
      <vt:lpstr>23</vt:lpstr>
      <vt:lpstr>24</vt:lpstr>
      <vt:lpstr>25</vt:lpstr>
      <vt:lpstr>26</vt:lpstr>
      <vt:lpstr>26の2</vt:lpstr>
      <vt:lpstr>27</vt:lpstr>
      <vt:lpstr>28</vt:lpstr>
      <vt:lpstr>29</vt:lpstr>
      <vt:lpstr>30</vt:lpstr>
      <vt:lpstr>30の2</vt:lpstr>
      <vt:lpstr>31</vt:lpstr>
      <vt:lpstr>32</vt:lpstr>
      <vt:lpstr>33</vt:lpstr>
      <vt:lpstr>33の2</vt:lpstr>
      <vt:lpstr>33の3</vt:lpstr>
      <vt:lpstr>'1'!Print_Area</vt:lpstr>
      <vt:lpstr>'10'!Print_Area</vt:lpstr>
      <vt:lpstr>'10の2'!Print_Area</vt:lpstr>
      <vt:lpstr>'11'!Print_Area</vt:lpstr>
      <vt:lpstr>'12'!Print_Area</vt:lpstr>
      <vt:lpstr>'13'!Print_Area</vt:lpstr>
      <vt:lpstr>'14'!Print_Area</vt:lpstr>
      <vt:lpstr>'14の2'!Print_Area</vt:lpstr>
      <vt:lpstr>'15'!Print_Area</vt:lpstr>
      <vt:lpstr>'16'!Print_Area</vt:lpstr>
      <vt:lpstr>'17'!Print_Area</vt:lpstr>
      <vt:lpstr>'18'!Print_Area</vt:lpstr>
      <vt:lpstr>'18の2'!Print_Area</vt:lpstr>
      <vt:lpstr>'19'!Print_Area</vt:lpstr>
      <vt:lpstr>'2'!Print_Area</vt:lpstr>
      <vt:lpstr>'20'!Print_Area</vt:lpstr>
      <vt:lpstr>'21'!Print_Area</vt:lpstr>
      <vt:lpstr>'22'!Print_Area</vt:lpstr>
      <vt:lpstr>'22の2'!Print_Area</vt:lpstr>
      <vt:lpstr>'23'!Print_Area</vt:lpstr>
      <vt:lpstr>'24'!Print_Area</vt:lpstr>
      <vt:lpstr>'25'!Print_Area</vt:lpstr>
      <vt:lpstr>'26'!Print_Area</vt:lpstr>
      <vt:lpstr>'26の2'!Print_Area</vt:lpstr>
      <vt:lpstr>'27'!Print_Area</vt:lpstr>
      <vt:lpstr>'28'!Print_Area</vt:lpstr>
      <vt:lpstr>'29'!Print_Area</vt:lpstr>
      <vt:lpstr>'3'!Print_Area</vt:lpstr>
      <vt:lpstr>'30'!Print_Area</vt:lpstr>
      <vt:lpstr>'30の2'!Print_Area</vt:lpstr>
      <vt:lpstr>'31'!Print_Area</vt:lpstr>
      <vt:lpstr>'32'!Print_Area</vt:lpstr>
      <vt:lpstr>'33'!Print_Area</vt:lpstr>
      <vt:lpstr>'33の2'!Print_Area</vt:lpstr>
      <vt:lpstr>'33の3'!Print_Area</vt:lpstr>
      <vt:lpstr>'4'!Print_Area</vt:lpstr>
      <vt:lpstr>'5'!Print_Area</vt:lpstr>
      <vt:lpstr>'6'!Print_Area</vt:lpstr>
      <vt:lpstr>'6の2'!Print_Area</vt:lpstr>
      <vt:lpstr>'6の3'!Print_Area</vt:lpstr>
      <vt:lpstr>'6の4'!Print_Area</vt:lpstr>
      <vt:lpstr>'6の5'!Print_Area</vt:lpstr>
      <vt:lpstr>'7'!Print_Area</vt:lpstr>
      <vt:lpstr>'8'!Print_Area</vt:lpstr>
      <vt:lpstr>'9'!Print_Area</vt:lpstr>
      <vt:lpstr>入力シート!Print_Area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'23'!Print_Titles</vt:lpstr>
      <vt:lpstr>'24'!Print_Titles</vt:lpstr>
      <vt:lpstr>'25'!Print_Titles</vt:lpstr>
      <vt:lpstr>'26'!Print_Titles</vt:lpstr>
      <vt:lpstr>'27'!Print_Titles</vt:lpstr>
      <vt:lpstr>'28'!Print_Titles</vt:lpstr>
      <vt:lpstr>'29'!Print_Titles</vt:lpstr>
      <vt:lpstr>'3'!Print_Titles</vt:lpstr>
      <vt:lpstr>'30'!Print_Titles</vt:lpstr>
      <vt:lpstr>'31'!Print_Titles</vt:lpstr>
      <vt:lpstr>'32'!Print_Titles</vt:lpstr>
      <vt:lpstr>'33'!Print_Titles</vt:lpstr>
      <vt:lpstr>'4'!Print_Titles</vt:lpstr>
      <vt:lpstr>'5'!Print_Titles</vt:lpstr>
      <vt:lpstr>'6'!Print_Titles</vt:lpstr>
      <vt:lpstr>'7'!Print_Titles</vt:lpstr>
      <vt:lpstr>'8'!Print_Titles</vt:lpstr>
      <vt:lpstr>'9'!Print_Titles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tamura shuuhei</dc:creator>
  <cp:lastModifiedBy>tamura shuuhei</cp:lastModifiedBy>
  <cp:lastPrinted>2026-01-17T09:41:54Z</cp:lastPrinted>
  <dcterms:created xsi:type="dcterms:W3CDTF">2015-06-05T18:19:34Z</dcterms:created>
  <dcterms:modified xsi:type="dcterms:W3CDTF">2026-01-22T10:32:26Z</dcterms:modified>
</cp:coreProperties>
</file>