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25000管財課_2025\【庁舎管理担当】\で　電気調達\02_施工伺\02_農林水産総合技術ｾﾝﾀほか22\"/>
    </mc:Choice>
  </mc:AlternateContent>
  <xr:revisionPtr revIDLastSave="0" documentId="13_ncr:1_{AEDCF5C9-6F99-4AE4-B783-CE0B1D6546A9}" xr6:coauthVersionLast="47" xr6:coauthVersionMax="47" xr10:uidLastSave="{00000000-0000-0000-0000-000000000000}"/>
  <bookViews>
    <workbookView xWindow="-110" yWindow="-110" windowWidth="19420" windowHeight="10300" activeTab="4" xr2:uid="{00000000-000D-0000-FFFF-FFFF00000000}"/>
  </bookViews>
  <sheets>
    <sheet name="様式第１" sheetId="3" r:id="rId1"/>
    <sheet name="様式第2" sheetId="8" r:id="rId2"/>
    <sheet name="様式第3" sheetId="5" r:id="rId3"/>
    <sheet name="様式第4-1～4-12" sheetId="9" r:id="rId4"/>
    <sheet name="様式第5" sheetId="10" r:id="rId5"/>
  </sheets>
  <definedNames>
    <definedName name="_xlnm.Print_Area" localSheetId="0">様式第１!$B$2:$BA$48</definedName>
    <definedName name="_xlnm.Print_Area" localSheetId="1">様式第2!$B$2:$BD$44</definedName>
    <definedName name="_xlnm.Print_Area" localSheetId="2">様式第3!$B$2:$BE$52</definedName>
    <definedName name="_xlnm.Print_Area" localSheetId="3">'様式第4-1～4-12'!$C$2:$P$41,'様式第4-1～4-12'!$C$43:$P$82,'様式第4-1～4-12'!$C$86:$P$160,'様式第4-1～4-12'!$C$164:$P$238,'様式第4-1～4-12'!$C$242:$P$281,'様式第4-1～4-12'!$C$283:$P$322,'様式第4-1～4-12'!$C$326:$P$365,'様式第4-1～4-12'!$C$369:$P$408,'様式第4-1～4-12'!$C$412:$P$473,'様式第4-1～4-12'!$C$477:$P$516,'様式第4-1～4-12'!$C$520:$P$559,'様式第4-1～4-12'!$C$563:$P$590</definedName>
    <definedName name="_xlnm.Print_Area" localSheetId="4">様式第5!$A$1:$F$31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9" l="1"/>
  <c r="E29" i="10"/>
  <c r="D29" i="10"/>
  <c r="L580" i="9"/>
  <c r="M580" i="9" s="1"/>
  <c r="L579" i="9"/>
  <c r="M579" i="9" s="1"/>
  <c r="H580" i="9"/>
  <c r="J580" i="9" s="1"/>
  <c r="H579" i="9"/>
  <c r="J579" i="9" s="1"/>
  <c r="L549" i="9"/>
  <c r="M549" i="9" s="1"/>
  <c r="N549" i="9" s="1"/>
  <c r="L548" i="9"/>
  <c r="M548" i="9" s="1"/>
  <c r="H549" i="9"/>
  <c r="J549" i="9" s="1"/>
  <c r="H548" i="9"/>
  <c r="J548" i="9" s="1"/>
  <c r="L537" i="9"/>
  <c r="M537" i="9" s="1"/>
  <c r="N537" i="9" s="1"/>
  <c r="L536" i="9"/>
  <c r="M536" i="9" s="1"/>
  <c r="H537" i="9"/>
  <c r="J537" i="9" s="1"/>
  <c r="H536" i="9"/>
  <c r="J536" i="9" s="1"/>
  <c r="L506" i="9"/>
  <c r="M506" i="9" s="1"/>
  <c r="N506" i="9" s="1"/>
  <c r="L505" i="9"/>
  <c r="M505" i="9" s="1"/>
  <c r="H506" i="9"/>
  <c r="J506" i="9" s="1"/>
  <c r="H505" i="9"/>
  <c r="J505" i="9" s="1"/>
  <c r="H493" i="9"/>
  <c r="D564" i="9"/>
  <c r="D521" i="9"/>
  <c r="N580" i="9" l="1"/>
  <c r="N579" i="9"/>
  <c r="N536" i="9"/>
  <c r="O536" i="9" s="1"/>
  <c r="N548" i="9"/>
  <c r="O548" i="9" s="1"/>
  <c r="N505" i="9"/>
  <c r="O505" i="9" s="1"/>
  <c r="O579" i="9" l="1"/>
  <c r="L398" i="9"/>
  <c r="M398" i="9" s="1"/>
  <c r="N398" i="9" s="1"/>
  <c r="L397" i="9"/>
  <c r="M397" i="9" s="1"/>
  <c r="H398" i="9"/>
  <c r="J398" i="9" s="1"/>
  <c r="H397" i="9"/>
  <c r="J397" i="9" s="1"/>
  <c r="L386" i="9"/>
  <c r="M386" i="9" s="1"/>
  <c r="N386" i="9" s="1"/>
  <c r="L385" i="9"/>
  <c r="M385" i="9" s="1"/>
  <c r="H386" i="9"/>
  <c r="J386" i="9" s="1"/>
  <c r="H385" i="9"/>
  <c r="J385" i="9" s="1"/>
  <c r="L355" i="9"/>
  <c r="M355" i="9" s="1"/>
  <c r="L354" i="9"/>
  <c r="M354" i="9" s="1"/>
  <c r="H355" i="9"/>
  <c r="J355" i="9" s="1"/>
  <c r="H354" i="9"/>
  <c r="J354" i="9" s="1"/>
  <c r="L343" i="9"/>
  <c r="M343" i="9" s="1"/>
  <c r="N343" i="9" s="1"/>
  <c r="L342" i="9"/>
  <c r="M342" i="9" s="1"/>
  <c r="H343" i="9"/>
  <c r="J343" i="9" s="1"/>
  <c r="H342" i="9"/>
  <c r="J342" i="9" s="1"/>
  <c r="L31" i="9"/>
  <c r="L30" i="9"/>
  <c r="L312" i="9"/>
  <c r="M312" i="9" s="1"/>
  <c r="N312" i="9" s="1"/>
  <c r="L311" i="9"/>
  <c r="M311" i="9" s="1"/>
  <c r="H312" i="9"/>
  <c r="J312" i="9" s="1"/>
  <c r="H311" i="9"/>
  <c r="J311" i="9" s="1"/>
  <c r="L300" i="9"/>
  <c r="M300" i="9" s="1"/>
  <c r="L299" i="9"/>
  <c r="M299" i="9" s="1"/>
  <c r="H300" i="9"/>
  <c r="J300" i="9" s="1"/>
  <c r="H299" i="9"/>
  <c r="J299" i="9" s="1"/>
  <c r="L271" i="9"/>
  <c r="M271" i="9" s="1"/>
  <c r="N271" i="9" s="1"/>
  <c r="L270" i="9"/>
  <c r="M270" i="9" s="1"/>
  <c r="H271" i="9"/>
  <c r="J271" i="9" s="1"/>
  <c r="H270" i="9"/>
  <c r="J270" i="9" s="1"/>
  <c r="L259" i="9"/>
  <c r="M259" i="9" s="1"/>
  <c r="L258" i="9"/>
  <c r="M258" i="9" s="1"/>
  <c r="L205" i="9"/>
  <c r="H259" i="9"/>
  <c r="J259" i="9" s="1"/>
  <c r="H258" i="9"/>
  <c r="J258" i="9" s="1"/>
  <c r="H205" i="9"/>
  <c r="J205" i="9" s="1"/>
  <c r="D243" i="9"/>
  <c r="D44" i="9"/>
  <c r="D370" i="9"/>
  <c r="D327" i="9"/>
  <c r="D284" i="9"/>
  <c r="N300" i="9" l="1"/>
  <c r="N385" i="9"/>
  <c r="O385" i="9" s="1"/>
  <c r="N259" i="9"/>
  <c r="N270" i="9"/>
  <c r="O270" i="9" s="1"/>
  <c r="N299" i="9"/>
  <c r="O299" i="9" s="1"/>
  <c r="N355" i="9"/>
  <c r="N354" i="9"/>
  <c r="N342" i="9"/>
  <c r="O342" i="9" s="1"/>
  <c r="N311" i="9"/>
  <c r="O311" i="9" s="1"/>
  <c r="N258" i="9"/>
  <c r="N397" i="9"/>
  <c r="O397" i="9" s="1"/>
  <c r="O354" i="9" l="1"/>
  <c r="O258" i="9"/>
  <c r="L494" i="9"/>
  <c r="M494" i="9" s="1"/>
  <c r="N494" i="9" s="1"/>
  <c r="L493" i="9"/>
  <c r="M493" i="9" s="1"/>
  <c r="H494" i="9"/>
  <c r="J494" i="9" s="1"/>
  <c r="J493" i="9"/>
  <c r="H441" i="9"/>
  <c r="J441" i="9" s="1"/>
  <c r="H440" i="9"/>
  <c r="J440" i="9" s="1"/>
  <c r="L441" i="9"/>
  <c r="M441" i="9" s="1"/>
  <c r="N441" i="9" s="1"/>
  <c r="L440" i="9"/>
  <c r="M440" i="9" s="1"/>
  <c r="L429" i="9"/>
  <c r="M429" i="9" s="1"/>
  <c r="N429" i="9" s="1"/>
  <c r="L428" i="9"/>
  <c r="M428" i="9" s="1"/>
  <c r="H429" i="9"/>
  <c r="J429" i="9" s="1"/>
  <c r="H428" i="9"/>
  <c r="J428" i="9" s="1"/>
  <c r="L206" i="9"/>
  <c r="M206" i="9" s="1"/>
  <c r="M205" i="9"/>
  <c r="H206" i="9"/>
  <c r="J206" i="9" s="1"/>
  <c r="L181" i="9"/>
  <c r="M181" i="9" s="1"/>
  <c r="N181" i="9" s="1"/>
  <c r="L180" i="9"/>
  <c r="M180" i="9" s="1"/>
  <c r="H181" i="9"/>
  <c r="J181" i="9" s="1"/>
  <c r="H180" i="9"/>
  <c r="J180" i="9" s="1"/>
  <c r="H128" i="9"/>
  <c r="J128" i="9" s="1"/>
  <c r="H127" i="9"/>
  <c r="J127" i="9" s="1"/>
  <c r="L128" i="9"/>
  <c r="M128" i="9" s="1"/>
  <c r="N128" i="9" s="1"/>
  <c r="L127" i="9"/>
  <c r="M127" i="9" s="1"/>
  <c r="L103" i="9"/>
  <c r="M103" i="9" s="1"/>
  <c r="L102" i="9"/>
  <c r="M102" i="9" s="1"/>
  <c r="H103" i="9"/>
  <c r="J103" i="9" s="1"/>
  <c r="H102" i="9"/>
  <c r="J102" i="9" s="1"/>
  <c r="L72" i="9"/>
  <c r="M72" i="9" s="1"/>
  <c r="N72" i="9" s="1"/>
  <c r="L71" i="9"/>
  <c r="M71" i="9" s="1"/>
  <c r="H72" i="9"/>
  <c r="J72" i="9" s="1"/>
  <c r="H71" i="9"/>
  <c r="J71" i="9" s="1"/>
  <c r="L60" i="9"/>
  <c r="M60" i="9" s="1"/>
  <c r="N60" i="9" s="1"/>
  <c r="L59" i="9"/>
  <c r="M59" i="9" s="1"/>
  <c r="H60" i="9"/>
  <c r="J60" i="9" s="1"/>
  <c r="H59" i="9"/>
  <c r="J59" i="9" s="1"/>
  <c r="H31" i="9"/>
  <c r="J31" i="9" s="1"/>
  <c r="J30" i="9"/>
  <c r="M31" i="9"/>
  <c r="N31" i="9" s="1"/>
  <c r="M30" i="9"/>
  <c r="L19" i="9"/>
  <c r="M19" i="9" s="1"/>
  <c r="L18" i="9"/>
  <c r="M18" i="9" s="1"/>
  <c r="H19" i="9"/>
  <c r="J19" i="9" s="1"/>
  <c r="H18" i="9"/>
  <c r="J18" i="9" s="1"/>
  <c r="Q622" i="9"/>
  <c r="Q621" i="9"/>
  <c r="Q619" i="9"/>
  <c r="Q618" i="9"/>
  <c r="Q616" i="9"/>
  <c r="Q615" i="9"/>
  <c r="Q613" i="9"/>
  <c r="Q612" i="9"/>
  <c r="Q610" i="9"/>
  <c r="Q609" i="9"/>
  <c r="D478" i="9"/>
  <c r="P463" i="9"/>
  <c r="N462" i="9"/>
  <c r="O462" i="9" s="1"/>
  <c r="P462" i="9" s="1"/>
  <c r="Q462" i="9" s="1"/>
  <c r="H462" i="9"/>
  <c r="K462" i="9" s="1"/>
  <c r="M461" i="9"/>
  <c r="O461" i="9" s="1"/>
  <c r="P461" i="9" s="1"/>
  <c r="Q461" i="9" s="1"/>
  <c r="H461" i="9"/>
  <c r="K461" i="9" s="1"/>
  <c r="P460" i="9"/>
  <c r="N459" i="9"/>
  <c r="O459" i="9" s="1"/>
  <c r="P459" i="9" s="1"/>
  <c r="Q459" i="9" s="1"/>
  <c r="H459" i="9"/>
  <c r="K459" i="9" s="1"/>
  <c r="M458" i="9"/>
  <c r="O458" i="9" s="1"/>
  <c r="P458" i="9" s="1"/>
  <c r="Q458" i="9" s="1"/>
  <c r="H458" i="9"/>
  <c r="K458" i="9" s="1"/>
  <c r="P457" i="9"/>
  <c r="N456" i="9"/>
  <c r="O456" i="9" s="1"/>
  <c r="P456" i="9" s="1"/>
  <c r="Q456" i="9" s="1"/>
  <c r="H456" i="9"/>
  <c r="K456" i="9" s="1"/>
  <c r="M455" i="9"/>
  <c r="O455" i="9" s="1"/>
  <c r="P455" i="9" s="1"/>
  <c r="Q455" i="9" s="1"/>
  <c r="H455" i="9"/>
  <c r="K455" i="9" s="1"/>
  <c r="P454" i="9"/>
  <c r="N453" i="9"/>
  <c r="O453" i="9" s="1"/>
  <c r="P453" i="9" s="1"/>
  <c r="Q453" i="9" s="1"/>
  <c r="H453" i="9"/>
  <c r="K453" i="9" s="1"/>
  <c r="M452" i="9"/>
  <c r="O452" i="9" s="1"/>
  <c r="P452" i="9" s="1"/>
  <c r="Q452" i="9" s="1"/>
  <c r="H452" i="9"/>
  <c r="K452" i="9" s="1"/>
  <c r="P451" i="9"/>
  <c r="N450" i="9"/>
  <c r="O450" i="9" s="1"/>
  <c r="P450" i="9" s="1"/>
  <c r="Q450" i="9" s="1"/>
  <c r="H450" i="9"/>
  <c r="K450" i="9" s="1"/>
  <c r="M449" i="9"/>
  <c r="O449" i="9" s="1"/>
  <c r="P449" i="9" s="1"/>
  <c r="Q449" i="9" s="1"/>
  <c r="H449" i="9"/>
  <c r="K449" i="9" s="1"/>
  <c r="D413" i="9"/>
  <c r="P228" i="9"/>
  <c r="N227" i="9"/>
  <c r="O227" i="9" s="1"/>
  <c r="P227" i="9" s="1"/>
  <c r="Q227" i="9" s="1"/>
  <c r="H227" i="9"/>
  <c r="K227" i="9" s="1"/>
  <c r="M226" i="9"/>
  <c r="O226" i="9" s="1"/>
  <c r="P226" i="9" s="1"/>
  <c r="Q226" i="9" s="1"/>
  <c r="H226" i="9"/>
  <c r="K226" i="9" s="1"/>
  <c r="P225" i="9"/>
  <c r="N224" i="9"/>
  <c r="O224" i="9" s="1"/>
  <c r="P224" i="9" s="1"/>
  <c r="Q224" i="9" s="1"/>
  <c r="H224" i="9"/>
  <c r="K224" i="9" s="1"/>
  <c r="M223" i="9"/>
  <c r="O223" i="9" s="1"/>
  <c r="P223" i="9" s="1"/>
  <c r="Q223" i="9" s="1"/>
  <c r="H223" i="9"/>
  <c r="K223" i="9" s="1"/>
  <c r="P222" i="9"/>
  <c r="N221" i="9"/>
  <c r="O221" i="9" s="1"/>
  <c r="P221" i="9" s="1"/>
  <c r="Q221" i="9" s="1"/>
  <c r="H221" i="9"/>
  <c r="K221" i="9" s="1"/>
  <c r="M220" i="9"/>
  <c r="O220" i="9" s="1"/>
  <c r="P220" i="9" s="1"/>
  <c r="Q220" i="9" s="1"/>
  <c r="H220" i="9"/>
  <c r="K220" i="9" s="1"/>
  <c r="P219" i="9"/>
  <c r="N218" i="9"/>
  <c r="O218" i="9" s="1"/>
  <c r="P218" i="9" s="1"/>
  <c r="Q218" i="9" s="1"/>
  <c r="H218" i="9"/>
  <c r="K218" i="9" s="1"/>
  <c r="M217" i="9"/>
  <c r="O217" i="9" s="1"/>
  <c r="P217" i="9" s="1"/>
  <c r="Q217" i="9" s="1"/>
  <c r="H217" i="9"/>
  <c r="K217" i="9" s="1"/>
  <c r="P216" i="9"/>
  <c r="N215" i="9"/>
  <c r="O215" i="9" s="1"/>
  <c r="P215" i="9" s="1"/>
  <c r="Q215" i="9" s="1"/>
  <c r="H215" i="9"/>
  <c r="K215" i="9" s="1"/>
  <c r="M214" i="9"/>
  <c r="O214" i="9" s="1"/>
  <c r="P214" i="9" s="1"/>
  <c r="Q214" i="9" s="1"/>
  <c r="H214" i="9"/>
  <c r="K214" i="9" s="1"/>
  <c r="P194" i="9"/>
  <c r="N193" i="9"/>
  <c r="O193" i="9" s="1"/>
  <c r="P193" i="9" s="1"/>
  <c r="Q193" i="9" s="1"/>
  <c r="H193" i="9"/>
  <c r="K193" i="9" s="1"/>
  <c r="M192" i="9"/>
  <c r="O192" i="9" s="1"/>
  <c r="P192" i="9" s="1"/>
  <c r="Q192" i="9" s="1"/>
  <c r="H192" i="9"/>
  <c r="K192" i="9" s="1"/>
  <c r="D165" i="9"/>
  <c r="P150" i="9"/>
  <c r="N149" i="9"/>
  <c r="O149" i="9" s="1"/>
  <c r="P149" i="9" s="1"/>
  <c r="Q149" i="9" s="1"/>
  <c r="H149" i="9"/>
  <c r="K149" i="9" s="1"/>
  <c r="M148" i="9"/>
  <c r="O148" i="9" s="1"/>
  <c r="P148" i="9" s="1"/>
  <c r="Q148" i="9" s="1"/>
  <c r="H148" i="9"/>
  <c r="K148" i="9" s="1"/>
  <c r="P147" i="9"/>
  <c r="N146" i="9"/>
  <c r="O146" i="9" s="1"/>
  <c r="P146" i="9" s="1"/>
  <c r="Q146" i="9" s="1"/>
  <c r="H146" i="9"/>
  <c r="K146" i="9" s="1"/>
  <c r="M145" i="9"/>
  <c r="O145" i="9" s="1"/>
  <c r="P145" i="9" s="1"/>
  <c r="Q145" i="9" s="1"/>
  <c r="H145" i="9"/>
  <c r="K145" i="9" s="1"/>
  <c r="P144" i="9"/>
  <c r="N143" i="9"/>
  <c r="O143" i="9" s="1"/>
  <c r="P143" i="9" s="1"/>
  <c r="Q143" i="9" s="1"/>
  <c r="H143" i="9"/>
  <c r="K143" i="9" s="1"/>
  <c r="M142" i="9"/>
  <c r="O142" i="9" s="1"/>
  <c r="P142" i="9" s="1"/>
  <c r="Q142" i="9" s="1"/>
  <c r="H142" i="9"/>
  <c r="K142" i="9" s="1"/>
  <c r="P141" i="9"/>
  <c r="N140" i="9"/>
  <c r="O140" i="9" s="1"/>
  <c r="P140" i="9" s="1"/>
  <c r="Q140" i="9" s="1"/>
  <c r="H140" i="9"/>
  <c r="M139" i="9"/>
  <c r="O139" i="9" s="1"/>
  <c r="P139" i="9" s="1"/>
  <c r="Q139" i="9" s="1"/>
  <c r="H139" i="9"/>
  <c r="P138" i="9"/>
  <c r="N137" i="9"/>
  <c r="O137" i="9" s="1"/>
  <c r="P137" i="9" s="1"/>
  <c r="Q137" i="9" s="1"/>
  <c r="H137" i="9"/>
  <c r="K137" i="9" s="1"/>
  <c r="M136" i="9"/>
  <c r="O136" i="9" s="1"/>
  <c r="P136" i="9" s="1"/>
  <c r="Q136" i="9" s="1"/>
  <c r="H136" i="9"/>
  <c r="K136" i="9" s="1"/>
  <c r="P116" i="9"/>
  <c r="N115" i="9"/>
  <c r="O115" i="9" s="1"/>
  <c r="P115" i="9" s="1"/>
  <c r="Q115" i="9" s="1"/>
  <c r="H115" i="9"/>
  <c r="K115" i="9" s="1"/>
  <c r="M114" i="9"/>
  <c r="O114" i="9" s="1"/>
  <c r="P114" i="9" s="1"/>
  <c r="Q114" i="9" s="1"/>
  <c r="H114" i="9"/>
  <c r="K114" i="9" s="1"/>
  <c r="D87" i="9"/>
  <c r="N103" i="9" l="1"/>
  <c r="N206" i="9"/>
  <c r="N19" i="9"/>
  <c r="Q451" i="9"/>
  <c r="Q116" i="9"/>
  <c r="Q147" i="9"/>
  <c r="Q141" i="9"/>
  <c r="Q222" i="9"/>
  <c r="Q611" i="9"/>
  <c r="Q460" i="9"/>
  <c r="Q620" i="9"/>
  <c r="Q454" i="9"/>
  <c r="K140" i="9"/>
  <c r="Q144" i="9"/>
  <c r="Q216" i="9"/>
  <c r="Q225" i="9"/>
  <c r="Q138" i="9"/>
  <c r="K139" i="9"/>
  <c r="Q614" i="9"/>
  <c r="N18" i="9"/>
  <c r="N59" i="9"/>
  <c r="O59" i="9" s="1"/>
  <c r="N71" i="9"/>
  <c r="O71" i="9" s="1"/>
  <c r="N205" i="9"/>
  <c r="N30" i="9"/>
  <c r="O30" i="9" s="1"/>
  <c r="N102" i="9"/>
  <c r="O102" i="9" s="1"/>
  <c r="N127" i="9"/>
  <c r="O127" i="9" s="1"/>
  <c r="Q150" i="9"/>
  <c r="Q194" i="9"/>
  <c r="Q219" i="9"/>
  <c r="Q229" i="9" s="1"/>
  <c r="N180" i="9"/>
  <c r="O180" i="9" s="1"/>
  <c r="Q617" i="9"/>
  <c r="Q457" i="9"/>
  <c r="Q228" i="9"/>
  <c r="Q463" i="9"/>
  <c r="Q623" i="9"/>
  <c r="N440" i="9"/>
  <c r="O440" i="9" s="1"/>
  <c r="N428" i="9"/>
  <c r="O428" i="9" s="1"/>
  <c r="N493" i="9"/>
  <c r="O493" i="9" s="1"/>
  <c r="Q464" i="9" l="1"/>
  <c r="Q624" i="9"/>
  <c r="O205" i="9"/>
  <c r="O18" i="9"/>
  <c r="Q151" i="9"/>
</calcChain>
</file>

<file path=xl/sharedStrings.xml><?xml version="1.0" encoding="utf-8"?>
<sst xmlns="http://schemas.openxmlformats.org/spreadsheetml/2006/main" count="1064" uniqueCount="250">
  <si>
    <t>暴力団（暴力団員による不当な行為の防止等に関する法律（平成３年法律第77号）第２条第２号に規定する暴力団をいう。以下同じ。）若しくは暴力団員（同条第６号に規定する暴力団員をいう。以下同じ。）に該当すると認められる者又は暴力団若しくは暴力団員と密接な関係を有する者と認められる者でないこと。</t>
  </si>
  <si>
    <t>住　　　　所</t>
  </si>
  <si>
    <t>代表者名</t>
  </si>
  <si>
    <t>２</t>
  </si>
  <si>
    <t>開　示　方　法</t>
    <rPh sb="0" eb="1">
      <t>カイ</t>
    </rPh>
    <rPh sb="2" eb="3">
      <t>ジ</t>
    </rPh>
    <rPh sb="4" eb="5">
      <t>カタ</t>
    </rPh>
    <rPh sb="6" eb="7">
      <t>ホウ</t>
    </rPh>
    <phoneticPr fontId="2"/>
  </si>
  <si>
    <t>（様式第３号）</t>
  </si>
  <si>
    <t>項　　　　　　　　　目</t>
    <rPh sb="0" eb="1">
      <t>コウ</t>
    </rPh>
    <rPh sb="10" eb="11">
      <t>メ</t>
    </rPh>
    <phoneticPr fontId="2"/>
  </si>
  <si>
    <r>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r>
    <r>
      <rPr>
        <sz val="10"/>
        <color theme="1"/>
        <rFont val="ＭＳ 明朝"/>
        <family val="1"/>
        <charset val="128"/>
      </rPr>
      <t>。</t>
    </r>
    <rPh sb="23" eb="25">
      <t>コウセイ</t>
    </rPh>
    <phoneticPr fontId="2"/>
  </si>
  <si>
    <t>　次のとおり相違ないことを証明します。</t>
    <rPh sb="1" eb="2">
      <t>ツギ</t>
    </rPh>
    <phoneticPr fontId="2"/>
  </si>
  <si>
    <t>④</t>
  </si>
  <si>
    <t>（注３）１の開示方法（又は事業開始日及び開示予定時期）を明示し、かつ、２の合計点数が70点以上の者を本案件</t>
  </si>
  <si>
    <t>省エネに係る情報提供、簡易的DRの取組又は</t>
  </si>
  <si>
    <t>②</t>
  </si>
  <si>
    <t>番号</t>
    <rPh sb="0" eb="2">
      <t>バンゴウ</t>
    </rPh>
    <phoneticPr fontId="2"/>
  </si>
  <si>
    <t>令和　  年　　月 　 日</t>
    <rPh sb="0" eb="2">
      <t>レイワ</t>
    </rPh>
    <phoneticPr fontId="2"/>
  </si>
  <si>
    <t>　徳島県知事　殿</t>
  </si>
  <si>
    <t>商号又は名称</t>
  </si>
  <si>
    <t>①</t>
  </si>
  <si>
    <t>②　徳島県物品購入等に係る指名停止等措置要綱に基づく指名停止の措置を受けてい</t>
    <rPh sb="2" eb="4">
      <t>トクシマ</t>
    </rPh>
    <rPh sb="4" eb="5">
      <t>ケン</t>
    </rPh>
    <rPh sb="5" eb="7">
      <t>ブッピン</t>
    </rPh>
    <rPh sb="7" eb="9">
      <t>コウニュウ</t>
    </rPh>
    <rPh sb="9" eb="10">
      <t>トウ</t>
    </rPh>
    <rPh sb="11" eb="12">
      <t>カカ</t>
    </rPh>
    <rPh sb="13" eb="15">
      <t>シメイ</t>
    </rPh>
    <rPh sb="15" eb="17">
      <t>テイシ</t>
    </rPh>
    <rPh sb="17" eb="18">
      <t>トウ</t>
    </rPh>
    <rPh sb="18" eb="20">
      <t>ソチ</t>
    </rPh>
    <rPh sb="20" eb="22">
      <t>ヨウコウ</t>
    </rPh>
    <rPh sb="23" eb="24">
      <t>モト</t>
    </rPh>
    <rPh sb="26" eb="28">
      <t>シメイ</t>
    </rPh>
    <rPh sb="28" eb="30">
      <t>テイシ</t>
    </rPh>
    <rPh sb="31" eb="33">
      <t>ソチ</t>
    </rPh>
    <rPh sb="34" eb="35">
      <t>ウ</t>
    </rPh>
    <phoneticPr fontId="2"/>
  </si>
  <si>
    <t>③</t>
  </si>
  <si>
    <t>ファクシミリ</t>
  </si>
  <si>
    <t>（様式第１号）</t>
  </si>
  <si>
    <t>入札参加資格確認票</t>
    <rPh sb="8" eb="9">
      <t>ヒョウ</t>
    </rPh>
    <phoneticPr fontId="2"/>
  </si>
  <si>
    <t>⑤</t>
  </si>
  <si>
    <t>_x000C_</t>
  </si>
  <si>
    <t>仕様書等に関する質問書</t>
  </si>
  <si>
    <t>商号又は名称</t>
    <rPh sb="0" eb="2">
      <t>ショウゴウ</t>
    </rPh>
    <rPh sb="2" eb="3">
      <t>マタ</t>
    </rPh>
    <rPh sb="4" eb="6">
      <t>メイショウ</t>
    </rPh>
    <phoneticPr fontId="2"/>
  </si>
  <si>
    <t>担当者名</t>
    <rPh sb="0" eb="3">
      <t>タントウシャ</t>
    </rPh>
    <rPh sb="3" eb="4">
      <t>メイ</t>
    </rPh>
    <phoneticPr fontId="2"/>
  </si>
  <si>
    <t>電話番号</t>
    <rPh sb="0" eb="2">
      <t>デンワ</t>
    </rPh>
    <rPh sb="2" eb="4">
      <t>バンゴウ</t>
    </rPh>
    <phoneticPr fontId="2"/>
  </si>
  <si>
    <t>質問年月日　　令和　　年　　月　　日</t>
    <rPh sb="7" eb="9">
      <t>レイワ</t>
    </rPh>
    <phoneticPr fontId="2"/>
  </si>
  <si>
    <t>質問事項</t>
    <rPh sb="0" eb="2">
      <t>シツモン</t>
    </rPh>
    <rPh sb="2" eb="4">
      <t>ジコウ</t>
    </rPh>
    <phoneticPr fontId="2"/>
  </si>
  <si>
    <t>１</t>
  </si>
  <si>
    <t>３</t>
  </si>
  <si>
    <t>４</t>
  </si>
  <si>
    <t>５</t>
  </si>
  <si>
    <t>６</t>
  </si>
  <si>
    <t>７</t>
  </si>
  <si>
    <t>　　　　 の入札適合者とする。</t>
    <rPh sb="6" eb="8">
      <t>ニュウサツ</t>
    </rPh>
    <rPh sb="8" eb="11">
      <t>テキゴウシャ</t>
    </rPh>
    <phoneticPr fontId="2"/>
  </si>
  <si>
    <t>　　　　・電話番号    　　088-621-2064　　</t>
  </si>
  <si>
    <t xml:space="preserve">        ・ファクシミリ　　088-621-2828</t>
  </si>
  <si>
    <t>地方自治法施行令（昭和22年政令第16号）第167条の４の規定に該当しない者であること。</t>
  </si>
  <si>
    <t>地域における再エネの創出・利用の取組</t>
  </si>
  <si>
    <t>徳島県物品購入等に係る指名停止等措置要綱に基づく指名停止の措置を受けていない者であること。</t>
  </si>
  <si>
    <t>（様式第２号）</t>
  </si>
  <si>
    <t>二酸化炭素排出係数等適合証明書</t>
  </si>
  <si>
    <t>番号（①～④）</t>
    <rPh sb="0" eb="1">
      <t>バン</t>
    </rPh>
    <rPh sb="1" eb="2">
      <t>ゴウ</t>
    </rPh>
    <phoneticPr fontId="2"/>
  </si>
  <si>
    <t>①ホームページ　　　　　　②パンフレット　　　　　③チラシ</t>
  </si>
  <si>
    <t>④その他（　　　　　　　　　　　　　　　　　　　　　　　　　　　　　）</t>
  </si>
  <si>
    <t>自社基準値</t>
  </si>
  <si>
    <t>点　数</t>
  </si>
  <si>
    <t>（　　　　　）</t>
  </si>
  <si>
    <t>（調整後排出係数）（単位：kg-CO2/kWh）</t>
    <rPh sb="1" eb="4">
      <t>チョウセイゴ</t>
    </rPh>
    <rPh sb="4" eb="6">
      <t>ハイシュツ</t>
    </rPh>
    <rPh sb="6" eb="8">
      <t>ケイスウ</t>
    </rPh>
    <phoneticPr fontId="2"/>
  </si>
  <si>
    <t>取組の有無</t>
  </si>
  <si>
    <t>（ 有 ・ 無 ）</t>
    <rPh sb="2" eb="3">
      <t>ア</t>
    </rPh>
    <rPh sb="6" eb="7">
      <t>ナ</t>
    </rPh>
    <phoneticPr fontId="2"/>
  </si>
  <si>
    <t>（注１）ファクシミリ又は電子メール送信後、電話により受信について確認をすること。</t>
    <rPh sb="10" eb="11">
      <t>マタ</t>
    </rPh>
    <rPh sb="12" eb="14">
      <t>デンシ</t>
    </rPh>
    <rPh sb="17" eb="20">
      <t>ソウシンゴ</t>
    </rPh>
    <rPh sb="21" eb="23">
      <t>デンワ</t>
    </rPh>
    <rPh sb="26" eb="28">
      <t>ジュシン</t>
    </rPh>
    <rPh sb="32" eb="34">
      <t>カクニン</t>
    </rPh>
    <phoneticPr fontId="2"/>
  </si>
  <si>
    <t>①～④の合計点数</t>
  </si>
  <si>
    <t>　　　　 及び開示予定時期（事業開始日から１年以内に限る）を「番号」欄に記載すること。</t>
    <rPh sb="8" eb="9">
      <t>ジ</t>
    </rPh>
    <rPh sb="9" eb="11">
      <t>ヨテイ</t>
    </rPh>
    <rPh sb="11" eb="13">
      <t>ジキ</t>
    </rPh>
    <phoneticPr fontId="2"/>
  </si>
  <si>
    <t>　　　　 別紙 電力調達に係る評価基準により算出した値を記載すること。</t>
    <rPh sb="5" eb="7">
      <t>ベッシ</t>
    </rPh>
    <rPh sb="8" eb="10">
      <t>デンリョク</t>
    </rPh>
    <rPh sb="10" eb="12">
      <t>チョウタツ</t>
    </rPh>
    <rPh sb="13" eb="14">
      <t>カカ</t>
    </rPh>
    <rPh sb="15" eb="17">
      <t>ヒョウカ</t>
    </rPh>
    <rPh sb="17" eb="19">
      <t>キジュン</t>
    </rPh>
    <rPh sb="22" eb="24">
      <t>サンシュツ</t>
    </rPh>
    <rPh sb="26" eb="27">
      <t>アタイ</t>
    </rPh>
    <rPh sb="28" eb="30">
      <t>キサイ</t>
    </rPh>
    <phoneticPr fontId="2"/>
  </si>
  <si>
    <t>　なお、現時点において、当該入札に係る入札説明書の「入札に参加する者に必要な資格」に定められた事項のうち、次の全ての事項に該当し、入札参加資格を有していることを誓約します。この誓約に反したことにより、当方が不利益を被ることとなっても異議はありません。
　また、参加資格確認のため必要な官公庁への照会を行うことについて、承認いたします。　</t>
    <rPh sb="4" eb="7">
      <t>ゲンジテン</t>
    </rPh>
    <rPh sb="12" eb="14">
      <t>トウガイ</t>
    </rPh>
    <rPh sb="14" eb="16">
      <t>ニュウサツ</t>
    </rPh>
    <rPh sb="17" eb="18">
      <t>カカ</t>
    </rPh>
    <rPh sb="19" eb="21">
      <t>ニュウサツ</t>
    </rPh>
    <rPh sb="21" eb="24">
      <t>セツメイショ</t>
    </rPh>
    <rPh sb="26" eb="28">
      <t>ニュウサツ</t>
    </rPh>
    <rPh sb="29" eb="31">
      <t>サンカ</t>
    </rPh>
    <phoneticPr fontId="2"/>
  </si>
  <si>
    <t>　　　　 算定や開示に関する望ましい方法に準じて実施していること。なお、新たに電力の供給に参入した小売電</t>
    <rPh sb="8" eb="10">
      <t>カイジ</t>
    </rPh>
    <phoneticPr fontId="2"/>
  </si>
  <si>
    <t>　　　　 気事業者（事業開始日から１年以内の者）であって、電源構成の情報を開示していない者は、事業開始日</t>
    <rPh sb="8" eb="9">
      <t>モノ</t>
    </rPh>
    <phoneticPr fontId="2"/>
  </si>
  <si>
    <r>
      <t>（注２）「自社基準値」、「取組の有無」及び「点数」には、別途定める</t>
    </r>
    <r>
      <rPr>
        <sz val="9"/>
        <color theme="1"/>
        <rFont val="ＭＳ 明朝"/>
        <family val="1"/>
        <charset val="128"/>
      </rPr>
      <t>「電力調達に関する環境配慮方針」第４条</t>
    </r>
    <rPh sb="5" eb="7">
      <t>ジシャ</t>
    </rPh>
    <rPh sb="7" eb="9">
      <t>キジュン</t>
    </rPh>
    <rPh sb="9" eb="10">
      <t>チ</t>
    </rPh>
    <rPh sb="13" eb="15">
      <t>トリクミ</t>
    </rPh>
    <rPh sb="16" eb="18">
      <t>ウム</t>
    </rPh>
    <rPh sb="19" eb="20">
      <t>オヨ</t>
    </rPh>
    <rPh sb="22" eb="24">
      <t>テンスウ</t>
    </rPh>
    <rPh sb="28" eb="30">
      <t>ベット</t>
    </rPh>
    <rPh sb="30" eb="31">
      <t>サダ</t>
    </rPh>
    <rPh sb="34" eb="36">
      <t>デンリョク</t>
    </rPh>
    <rPh sb="36" eb="38">
      <t>チョウタツ</t>
    </rPh>
    <rPh sb="39" eb="40">
      <t>カン</t>
    </rPh>
    <rPh sb="42" eb="44">
      <t>カンキョウ</t>
    </rPh>
    <rPh sb="44" eb="45">
      <t>ハイ</t>
    </rPh>
    <phoneticPr fontId="2"/>
  </si>
  <si>
    <t>（注４）１及び２については、根拠書類を任意様式で提出すること。</t>
  </si>
  <si>
    <t>※行数は適宜、増減して差し支えないこと。</t>
    <rPh sb="1" eb="3">
      <t>ギョウスウ</t>
    </rPh>
    <rPh sb="4" eb="6">
      <t>テキギ</t>
    </rPh>
    <rPh sb="7" eb="9">
      <t>ゾウゲン</t>
    </rPh>
    <rPh sb="11" eb="12">
      <t>サ</t>
    </rPh>
    <rPh sb="13" eb="14">
      <t>ツカ</t>
    </rPh>
    <phoneticPr fontId="2"/>
  </si>
  <si>
    <t>１　電源構成、非化石証書の使用状況及び二酸化炭素排出係数の情報の開示方法</t>
    <rPh sb="7" eb="12">
      <t>ヒカセキショウショ</t>
    </rPh>
    <rPh sb="13" eb="17">
      <t>シヨウジョウキョウ</t>
    </rPh>
    <rPh sb="17" eb="18">
      <t>オヨ</t>
    </rPh>
    <phoneticPr fontId="2"/>
  </si>
  <si>
    <t>（様式第４－１号）</t>
    <rPh sb="1" eb="3">
      <t>ヨウシキ</t>
    </rPh>
    <rPh sb="3" eb="4">
      <t>ダイ</t>
    </rPh>
    <rPh sb="7" eb="8">
      <t>ゴウ</t>
    </rPh>
    <phoneticPr fontId="20"/>
  </si>
  <si>
    <t>住　　　　所</t>
    <phoneticPr fontId="24"/>
  </si>
  <si>
    <t>商号又は名称</t>
    <rPh sb="0" eb="2">
      <t>ショウゴウ</t>
    </rPh>
    <rPh sb="2" eb="3">
      <t>マタ</t>
    </rPh>
    <rPh sb="4" eb="6">
      <t>メイショウ</t>
    </rPh>
    <phoneticPr fontId="20"/>
  </si>
  <si>
    <t>代表者名</t>
    <phoneticPr fontId="24"/>
  </si>
  <si>
    <t>需要場所（施設名）：</t>
    <rPh sb="0" eb="2">
      <t>ジュヨウ</t>
    </rPh>
    <rPh sb="2" eb="4">
      <t>バショ</t>
    </rPh>
    <rPh sb="5" eb="7">
      <t>シセツ</t>
    </rPh>
    <rPh sb="7" eb="8">
      <t>メイ</t>
    </rPh>
    <phoneticPr fontId="20"/>
  </si>
  <si>
    <t>(税抜)</t>
    <rPh sb="1" eb="3">
      <t>ゼイヌ</t>
    </rPh>
    <phoneticPr fontId="20"/>
  </si>
  <si>
    <t>基本料金単価   (円/kW)</t>
    <rPh sb="0" eb="2">
      <t>キホン</t>
    </rPh>
    <rPh sb="2" eb="4">
      <t>リョウキン</t>
    </rPh>
    <rPh sb="4" eb="6">
      <t>タンカ</t>
    </rPh>
    <rPh sb="10" eb="11">
      <t>エン</t>
    </rPh>
    <phoneticPr fontId="20"/>
  </si>
  <si>
    <t>　</t>
    <phoneticPr fontId="20"/>
  </si>
  <si>
    <t>電力量料金単価(円/kWh)</t>
    <rPh sb="0" eb="2">
      <t>デンリョク</t>
    </rPh>
    <rPh sb="2" eb="3">
      <t>リョウ</t>
    </rPh>
    <rPh sb="3" eb="5">
      <t>リョウキン</t>
    </rPh>
    <rPh sb="5" eb="7">
      <t>タンカ</t>
    </rPh>
    <rPh sb="8" eb="9">
      <t>エン</t>
    </rPh>
    <phoneticPr fontId="20"/>
  </si>
  <si>
    <t>夏　　季</t>
    <rPh sb="0" eb="1">
      <t>ナツ</t>
    </rPh>
    <rPh sb="3" eb="4">
      <t>キ</t>
    </rPh>
    <phoneticPr fontId="20"/>
  </si>
  <si>
    <t>その他季</t>
    <rPh sb="2" eb="3">
      <t>タ</t>
    </rPh>
    <rPh sb="3" eb="4">
      <t>キ</t>
    </rPh>
    <phoneticPr fontId="20"/>
  </si>
  <si>
    <t>(税抜)</t>
    <phoneticPr fontId="24"/>
  </si>
  <si>
    <t>対象期間</t>
    <rPh sb="0" eb="2">
      <t>タイショウ</t>
    </rPh>
    <rPh sb="2" eb="4">
      <t>キカン</t>
    </rPh>
    <phoneticPr fontId="20"/>
  </si>
  <si>
    <t>予定契約電力
(kW)</t>
    <rPh sb="0" eb="2">
      <t>ヨテイ</t>
    </rPh>
    <rPh sb="2" eb="4">
      <t>ケイヤク</t>
    </rPh>
    <rPh sb="4" eb="6">
      <t>デンリョク</t>
    </rPh>
    <phoneticPr fontId="20"/>
  </si>
  <si>
    <t>基本料金単価
(円/kW)</t>
    <rPh sb="0" eb="2">
      <t>キホン</t>
    </rPh>
    <rPh sb="2" eb="4">
      <t>リョウキン</t>
    </rPh>
    <rPh sb="4" eb="6">
      <t>タンカ</t>
    </rPh>
    <rPh sb="8" eb="9">
      <t>エン</t>
    </rPh>
    <phoneticPr fontId="20"/>
  </si>
  <si>
    <t>基本料金
(円)/月</t>
    <rPh sb="0" eb="2">
      <t>キホン</t>
    </rPh>
    <rPh sb="2" eb="4">
      <t>リョウキン</t>
    </rPh>
    <rPh sb="6" eb="7">
      <t>エン</t>
    </rPh>
    <rPh sb="9" eb="10">
      <t>ツキ</t>
    </rPh>
    <phoneticPr fontId="20"/>
  </si>
  <si>
    <t>予定使用電力量
(kWh)/月</t>
    <rPh sb="0" eb="2">
      <t>ヨテイ</t>
    </rPh>
    <rPh sb="2" eb="4">
      <t>シヨウ</t>
    </rPh>
    <rPh sb="4" eb="7">
      <t>デンリョクリョウ</t>
    </rPh>
    <phoneticPr fontId="20"/>
  </si>
  <si>
    <t>電力量料金単価
(円/kWh)</t>
    <rPh sb="0" eb="2">
      <t>デンリョク</t>
    </rPh>
    <rPh sb="2" eb="3">
      <t>リョウ</t>
    </rPh>
    <rPh sb="3" eb="5">
      <t>リョウキン</t>
    </rPh>
    <rPh sb="5" eb="7">
      <t>タンカ</t>
    </rPh>
    <phoneticPr fontId="20"/>
  </si>
  <si>
    <t>電力量料金
(円)/月</t>
    <rPh sb="0" eb="2">
      <t>デンリョク</t>
    </rPh>
    <rPh sb="2" eb="3">
      <t>リョウ</t>
    </rPh>
    <rPh sb="3" eb="5">
      <t>リョウキン</t>
    </rPh>
    <rPh sb="7" eb="8">
      <t>エン</t>
    </rPh>
    <phoneticPr fontId="20"/>
  </si>
  <si>
    <t>電気料金合計
(円)/月</t>
    <rPh sb="0" eb="2">
      <t>デンキ</t>
    </rPh>
    <rPh sb="2" eb="4">
      <t>リョウキン</t>
    </rPh>
    <rPh sb="8" eb="9">
      <t>エン</t>
    </rPh>
    <phoneticPr fontId="20"/>
  </si>
  <si>
    <t>電気料金合計
(円)/年</t>
    <rPh sb="0" eb="2">
      <t>デンキ</t>
    </rPh>
    <rPh sb="2" eb="4">
      <t>リョウキン</t>
    </rPh>
    <rPh sb="4" eb="6">
      <t>ゴウケイ</t>
    </rPh>
    <rPh sb="11" eb="12">
      <t>ネン</t>
    </rPh>
    <phoneticPr fontId="20"/>
  </si>
  <si>
    <t>ａ</t>
    <phoneticPr fontId="20"/>
  </si>
  <si>
    <t xml:space="preserve">ｂ </t>
    <phoneticPr fontId="20"/>
  </si>
  <si>
    <t>ｃ＝※１</t>
    <phoneticPr fontId="20"/>
  </si>
  <si>
    <t>ｄ</t>
    <phoneticPr fontId="20"/>
  </si>
  <si>
    <t>ｅ</t>
    <phoneticPr fontId="20"/>
  </si>
  <si>
    <t>ｆ＝ｄ×ｅ</t>
    <phoneticPr fontId="20"/>
  </si>
  <si>
    <t>ｇ＝ｃ＋ｆ</t>
    <phoneticPr fontId="20"/>
  </si>
  <si>
    <t>ｈ＝※２</t>
    <phoneticPr fontId="20"/>
  </si>
  <si>
    <t>夏季</t>
    <rPh sb="0" eb="2">
      <t>カキ</t>
    </rPh>
    <phoneticPr fontId="20"/>
  </si>
  <si>
    <t>その他季</t>
    <rPh sb="2" eb="3">
      <t>ホカ</t>
    </rPh>
    <rPh sb="3" eb="4">
      <t>キ</t>
    </rPh>
    <phoneticPr fontId="24"/>
  </si>
  <si>
    <t>…①</t>
    <phoneticPr fontId="24"/>
  </si>
  <si>
    <t>…②</t>
    <phoneticPr fontId="24"/>
  </si>
  <si>
    <t>(留意事項)</t>
    <rPh sb="1" eb="3">
      <t>リュウイ</t>
    </rPh>
    <rPh sb="3" eb="5">
      <t>ジコウ</t>
    </rPh>
    <phoneticPr fontId="20"/>
  </si>
  <si>
    <t xml:space="preserve"> 4　この内訳書に記載する単価及び料金は全て税抜価格とすること。</t>
    <rPh sb="5" eb="8">
      <t>ウチワケショ</t>
    </rPh>
    <rPh sb="9" eb="11">
      <t>キサイ</t>
    </rPh>
    <rPh sb="13" eb="15">
      <t>タンカ</t>
    </rPh>
    <rPh sb="15" eb="16">
      <t>オヨ</t>
    </rPh>
    <rPh sb="17" eb="19">
      <t>リョウキン</t>
    </rPh>
    <rPh sb="20" eb="21">
      <t>スベ</t>
    </rPh>
    <rPh sb="22" eb="24">
      <t>ゼイヌ</t>
    </rPh>
    <rPh sb="24" eb="26">
      <t>カカク</t>
    </rPh>
    <phoneticPr fontId="20"/>
  </si>
  <si>
    <t>（様式第４－２号）</t>
    <rPh sb="1" eb="3">
      <t>ヨウシキ</t>
    </rPh>
    <rPh sb="3" eb="4">
      <t>ダイ</t>
    </rPh>
    <rPh sb="7" eb="8">
      <t>ゴウ</t>
    </rPh>
    <phoneticPr fontId="20"/>
  </si>
  <si>
    <t>…③</t>
    <phoneticPr fontId="24"/>
  </si>
  <si>
    <t>…④</t>
    <phoneticPr fontId="24"/>
  </si>
  <si>
    <t>（様式第４－３号）</t>
    <rPh sb="1" eb="3">
      <t>ヨウシキ</t>
    </rPh>
    <rPh sb="3" eb="4">
      <t>ダイ</t>
    </rPh>
    <rPh sb="7" eb="8">
      <t>ゴウ</t>
    </rPh>
    <phoneticPr fontId="20"/>
  </si>
  <si>
    <t>…⑤</t>
    <phoneticPr fontId="24"/>
  </si>
  <si>
    <t>庁舎名：</t>
    <rPh sb="0" eb="2">
      <t>チョウシャ</t>
    </rPh>
    <rPh sb="2" eb="3">
      <t>メイ</t>
    </rPh>
    <phoneticPr fontId="20"/>
  </si>
  <si>
    <t>徳 島 県 万 代 庁 舎</t>
    <rPh sb="0" eb="1">
      <t>トク</t>
    </rPh>
    <rPh sb="2" eb="3">
      <t>シマ</t>
    </rPh>
    <rPh sb="4" eb="5">
      <t>ケン</t>
    </rPh>
    <rPh sb="6" eb="7">
      <t>ヨロズ</t>
    </rPh>
    <rPh sb="8" eb="9">
      <t>ダイ</t>
    </rPh>
    <rPh sb="10" eb="11">
      <t>チョウ</t>
    </rPh>
    <rPh sb="12" eb="13">
      <t>シャ</t>
    </rPh>
    <phoneticPr fontId="20"/>
  </si>
  <si>
    <t>力率割引
(1.85-力率/100)</t>
    <rPh sb="0" eb="2">
      <t>リキリツ</t>
    </rPh>
    <rPh sb="2" eb="4">
      <t>ワリビキ</t>
    </rPh>
    <rPh sb="11" eb="13">
      <t>リキリツ</t>
    </rPh>
    <phoneticPr fontId="20"/>
  </si>
  <si>
    <t>基本料金
(円)</t>
    <rPh sb="0" eb="2">
      <t>キホン</t>
    </rPh>
    <rPh sb="2" eb="4">
      <t>リョウキン</t>
    </rPh>
    <rPh sb="6" eb="7">
      <t>エン</t>
    </rPh>
    <phoneticPr fontId="20"/>
  </si>
  <si>
    <t>予定使用電力量
(kWh)</t>
    <rPh sb="0" eb="2">
      <t>ヨテイ</t>
    </rPh>
    <rPh sb="2" eb="4">
      <t>シヨウ</t>
    </rPh>
    <rPh sb="4" eb="7">
      <t>デンリョクリョウ</t>
    </rPh>
    <phoneticPr fontId="20"/>
  </si>
  <si>
    <t>電力量料金単価</t>
    <rPh sb="0" eb="2">
      <t>デンリョク</t>
    </rPh>
    <rPh sb="2" eb="3">
      <t>リョウ</t>
    </rPh>
    <rPh sb="3" eb="5">
      <t>リョウキン</t>
    </rPh>
    <rPh sb="5" eb="7">
      <t>タンカ</t>
    </rPh>
    <phoneticPr fontId="20"/>
  </si>
  <si>
    <t>電力量料金
(円)</t>
    <rPh sb="0" eb="2">
      <t>デンリョク</t>
    </rPh>
    <rPh sb="2" eb="3">
      <t>リョウ</t>
    </rPh>
    <rPh sb="3" eb="5">
      <t>リョウキン</t>
    </rPh>
    <rPh sb="7" eb="8">
      <t>エン</t>
    </rPh>
    <phoneticPr fontId="20"/>
  </si>
  <si>
    <t>電気料金小計
(円)/月</t>
    <rPh sb="0" eb="2">
      <t>デンキ</t>
    </rPh>
    <rPh sb="2" eb="4">
      <t>リョウキン</t>
    </rPh>
    <rPh sb="4" eb="6">
      <t>コバカリ</t>
    </rPh>
    <rPh sb="8" eb="9">
      <t>エン</t>
    </rPh>
    <rPh sb="11" eb="12">
      <t>ツキ</t>
    </rPh>
    <phoneticPr fontId="20"/>
  </si>
  <si>
    <t>電気料金合計
(円)/月</t>
    <rPh sb="0" eb="2">
      <t>デンキ</t>
    </rPh>
    <rPh sb="2" eb="4">
      <t>リョウキン</t>
    </rPh>
    <rPh sb="4" eb="6">
      <t>ゴウケイ</t>
    </rPh>
    <rPh sb="8" eb="9">
      <t>エン</t>
    </rPh>
    <rPh sb="11" eb="12">
      <t>ツキ</t>
    </rPh>
    <phoneticPr fontId="20"/>
  </si>
  <si>
    <t>夏季
(円/kWh)</t>
    <rPh sb="0" eb="2">
      <t>カキ</t>
    </rPh>
    <rPh sb="4" eb="5">
      <t>エン</t>
    </rPh>
    <phoneticPr fontId="20"/>
  </si>
  <si>
    <t>その他季
(円/kWh)</t>
    <rPh sb="2" eb="3">
      <t>タ</t>
    </rPh>
    <rPh sb="3" eb="4">
      <t>キ</t>
    </rPh>
    <rPh sb="6" eb="7">
      <t>エン</t>
    </rPh>
    <phoneticPr fontId="20"/>
  </si>
  <si>
    <t>ｂ</t>
    <phoneticPr fontId="20"/>
  </si>
  <si>
    <t>ｃ</t>
    <phoneticPr fontId="20"/>
  </si>
  <si>
    <t>ｄ＝ａ×ｂ×ｃ</t>
    <phoneticPr fontId="20"/>
  </si>
  <si>
    <t>ｆ</t>
    <phoneticPr fontId="20"/>
  </si>
  <si>
    <t>ｇ</t>
    <phoneticPr fontId="20"/>
  </si>
  <si>
    <t>(夏季)ｈ＝ｅ×ｆ
(他季)ｈ＝ｅ×ｇ</t>
    <rPh sb="1" eb="2">
      <t>ナツ</t>
    </rPh>
    <rPh sb="2" eb="3">
      <t>キ</t>
    </rPh>
    <rPh sb="11" eb="12">
      <t>ホカ</t>
    </rPh>
    <rPh sb="12" eb="13">
      <t>キ</t>
    </rPh>
    <phoneticPr fontId="20"/>
  </si>
  <si>
    <t>ｉ＝ｄ＋ｈ</t>
    <phoneticPr fontId="20"/>
  </si>
  <si>
    <t>(夏季)J＝i×3
(他季)J＝i×9</t>
    <rPh sb="1" eb="2">
      <t>ナツ</t>
    </rPh>
    <rPh sb="2" eb="3">
      <t>キ</t>
    </rPh>
    <rPh sb="11" eb="12">
      <t>ホカ</t>
    </rPh>
    <rPh sb="12" eb="13">
      <t>キ</t>
    </rPh>
    <phoneticPr fontId="20"/>
  </si>
  <si>
    <t>…⑥</t>
    <phoneticPr fontId="24"/>
  </si>
  <si>
    <t>(1.85-力率/100)</t>
  </si>
  <si>
    <t>合計</t>
    <rPh sb="0" eb="2">
      <t>ゴウケイ</t>
    </rPh>
    <phoneticPr fontId="20"/>
  </si>
  <si>
    <t>（様式第４－４号）</t>
    <rPh sb="1" eb="3">
      <t>ヨウシキ</t>
    </rPh>
    <rPh sb="3" eb="4">
      <t>ダイ</t>
    </rPh>
    <rPh sb="7" eb="8">
      <t>ゴウ</t>
    </rPh>
    <phoneticPr fontId="20"/>
  </si>
  <si>
    <t>…⑦</t>
    <phoneticPr fontId="24"/>
  </si>
  <si>
    <t>…⑧</t>
    <phoneticPr fontId="24"/>
  </si>
  <si>
    <t>（注１）１の開示は、経済産業省「電力の小売営業に関する指針」（最新版を参照）に示された電源構成等の</t>
    <rPh sb="31" eb="34">
      <t>サイシンバン</t>
    </rPh>
    <rPh sb="35" eb="37">
      <t>サンショウ</t>
    </rPh>
    <phoneticPr fontId="2"/>
  </si>
  <si>
    <t xml:space="preserve">        ・メールアドレス　kanzaika_eshinsei@mail.pref.tokushima.lg.jp 　</t>
    <phoneticPr fontId="2"/>
  </si>
  <si>
    <t>商号又は名称</t>
    <rPh sb="0" eb="2">
      <t>ショウゴウ</t>
    </rPh>
    <rPh sb="2" eb="3">
      <t>マタ</t>
    </rPh>
    <rPh sb="4" eb="6">
      <t>メイショウ</t>
    </rPh>
    <phoneticPr fontId="33"/>
  </si>
  <si>
    <t>需要場所（施設名）：</t>
    <rPh sb="0" eb="2">
      <t>ジュヨウ</t>
    </rPh>
    <rPh sb="2" eb="4">
      <t>バショ</t>
    </rPh>
    <rPh sb="5" eb="7">
      <t>シセツ</t>
    </rPh>
    <rPh sb="7" eb="8">
      <t>メイ</t>
    </rPh>
    <phoneticPr fontId="33"/>
  </si>
  <si>
    <t>(税抜)</t>
    <rPh sb="1" eb="3">
      <t>ゼイヌ</t>
    </rPh>
    <phoneticPr fontId="33"/>
  </si>
  <si>
    <t>基本料金単価   (円/kW)</t>
    <rPh sb="0" eb="2">
      <t>キホン</t>
    </rPh>
    <rPh sb="2" eb="4">
      <t>リョウキン</t>
    </rPh>
    <rPh sb="4" eb="6">
      <t>タンカ</t>
    </rPh>
    <rPh sb="10" eb="11">
      <t>エン</t>
    </rPh>
    <phoneticPr fontId="33"/>
  </si>
  <si>
    <t>　</t>
  </si>
  <si>
    <t>電力量料金単価(円/kWh)</t>
    <rPh sb="0" eb="2">
      <t>デンリョク</t>
    </rPh>
    <rPh sb="2" eb="3">
      <t>リョウ</t>
    </rPh>
    <rPh sb="3" eb="5">
      <t>リョウキン</t>
    </rPh>
    <rPh sb="5" eb="7">
      <t>タンカ</t>
    </rPh>
    <rPh sb="8" eb="9">
      <t>エン</t>
    </rPh>
    <phoneticPr fontId="33"/>
  </si>
  <si>
    <t>夏　　季</t>
    <rPh sb="0" eb="1">
      <t>ナツ</t>
    </rPh>
    <rPh sb="3" eb="4">
      <t>キ</t>
    </rPh>
    <phoneticPr fontId="33"/>
  </si>
  <si>
    <t>その他季</t>
    <rPh sb="2" eb="3">
      <t>タ</t>
    </rPh>
    <rPh sb="3" eb="4">
      <t>キ</t>
    </rPh>
    <phoneticPr fontId="33"/>
  </si>
  <si>
    <t>(税抜)</t>
  </si>
  <si>
    <t>対象期間</t>
    <rPh sb="0" eb="2">
      <t>タイショウ</t>
    </rPh>
    <rPh sb="2" eb="4">
      <t>キカン</t>
    </rPh>
    <phoneticPr fontId="33"/>
  </si>
  <si>
    <t>予定契約電力
(kW)</t>
    <rPh sb="0" eb="2">
      <t>ヨテイ</t>
    </rPh>
    <rPh sb="2" eb="4">
      <t>ケイヤク</t>
    </rPh>
    <rPh sb="4" eb="6">
      <t>デンリョク</t>
    </rPh>
    <phoneticPr fontId="33"/>
  </si>
  <si>
    <t>基本料金単価
(円/kW)</t>
    <rPh sb="0" eb="2">
      <t>キホン</t>
    </rPh>
    <rPh sb="2" eb="4">
      <t>リョウキン</t>
    </rPh>
    <rPh sb="4" eb="6">
      <t>タンカ</t>
    </rPh>
    <rPh sb="8" eb="9">
      <t>エン</t>
    </rPh>
    <phoneticPr fontId="33"/>
  </si>
  <si>
    <t>基本料金
(円)/月</t>
    <rPh sb="0" eb="2">
      <t>キホン</t>
    </rPh>
    <rPh sb="2" eb="4">
      <t>リョウキン</t>
    </rPh>
    <rPh sb="6" eb="7">
      <t>エン</t>
    </rPh>
    <rPh sb="9" eb="10">
      <t>ツキ</t>
    </rPh>
    <phoneticPr fontId="33"/>
  </si>
  <si>
    <t>予定使用電力量
(kWh)/月</t>
    <rPh sb="0" eb="2">
      <t>ヨテイ</t>
    </rPh>
    <rPh sb="2" eb="4">
      <t>シヨウ</t>
    </rPh>
    <rPh sb="4" eb="7">
      <t>デンリョクリョウ</t>
    </rPh>
    <phoneticPr fontId="33"/>
  </si>
  <si>
    <t>電力量料金単価
(円/kWh)</t>
    <rPh sb="0" eb="2">
      <t>デンリョク</t>
    </rPh>
    <rPh sb="2" eb="3">
      <t>リョウ</t>
    </rPh>
    <rPh sb="3" eb="5">
      <t>リョウキン</t>
    </rPh>
    <rPh sb="5" eb="7">
      <t>タンカ</t>
    </rPh>
    <phoneticPr fontId="33"/>
  </si>
  <si>
    <t>電力量料金
(円)/月</t>
    <rPh sb="0" eb="2">
      <t>デンリョク</t>
    </rPh>
    <rPh sb="2" eb="3">
      <t>リョウ</t>
    </rPh>
    <rPh sb="3" eb="5">
      <t>リョウキン</t>
    </rPh>
    <rPh sb="7" eb="8">
      <t>エン</t>
    </rPh>
    <phoneticPr fontId="33"/>
  </si>
  <si>
    <t>電気料金合計
(円)/月</t>
    <rPh sb="0" eb="2">
      <t>デンキ</t>
    </rPh>
    <rPh sb="2" eb="4">
      <t>リョウキン</t>
    </rPh>
    <rPh sb="8" eb="9">
      <t>エン</t>
    </rPh>
    <phoneticPr fontId="33"/>
  </si>
  <si>
    <t>電気料金合計
(円)/年</t>
    <rPh sb="0" eb="2">
      <t>デンキ</t>
    </rPh>
    <rPh sb="2" eb="4">
      <t>リョウキン</t>
    </rPh>
    <rPh sb="4" eb="6">
      <t>ゴウケイ</t>
    </rPh>
    <rPh sb="11" eb="12">
      <t>ネン</t>
    </rPh>
    <phoneticPr fontId="33"/>
  </si>
  <si>
    <t>ａ</t>
  </si>
  <si>
    <t xml:space="preserve">ｂ </t>
  </si>
  <si>
    <t>ｃ＝※１</t>
  </si>
  <si>
    <t>ｄ</t>
  </si>
  <si>
    <t>ｅ</t>
  </si>
  <si>
    <t>ｆ＝ｄ×ｅ</t>
  </si>
  <si>
    <t>ｇ＝ｃ＋ｆ</t>
  </si>
  <si>
    <t>ｈ＝※２</t>
  </si>
  <si>
    <t>夏季</t>
    <rPh sb="0" eb="2">
      <t>カキ</t>
    </rPh>
    <phoneticPr fontId="33"/>
  </si>
  <si>
    <t>その他季</t>
    <rPh sb="2" eb="3">
      <t>ホカ</t>
    </rPh>
    <rPh sb="3" eb="4">
      <t>キ</t>
    </rPh>
    <phoneticPr fontId="2"/>
  </si>
  <si>
    <t>(留意事項)</t>
    <rPh sb="1" eb="3">
      <t>リュウイ</t>
    </rPh>
    <rPh sb="3" eb="5">
      <t>ジコウ</t>
    </rPh>
    <phoneticPr fontId="33"/>
  </si>
  <si>
    <t>（様式第４－５号）</t>
    <rPh sb="1" eb="3">
      <t>ヨウシキ</t>
    </rPh>
    <rPh sb="3" eb="4">
      <t>ダイ</t>
    </rPh>
    <rPh sb="7" eb="8">
      <t>ゴウ</t>
    </rPh>
    <phoneticPr fontId="33"/>
  </si>
  <si>
    <t>（様式第４－６号）</t>
    <rPh sb="1" eb="3">
      <t>ヨウシキ</t>
    </rPh>
    <rPh sb="3" eb="4">
      <t>ダイ</t>
    </rPh>
    <rPh sb="7" eb="8">
      <t>ゴウ</t>
    </rPh>
    <phoneticPr fontId="33"/>
  </si>
  <si>
    <t>（様式第４－７号）</t>
    <rPh sb="1" eb="3">
      <t>ヨウシキ</t>
    </rPh>
    <rPh sb="3" eb="4">
      <t>ダイ</t>
    </rPh>
    <rPh sb="7" eb="8">
      <t>ゴウ</t>
    </rPh>
    <phoneticPr fontId="33"/>
  </si>
  <si>
    <t>（様式第４－８号）</t>
    <rPh sb="1" eb="3">
      <t>ヨウシキ</t>
    </rPh>
    <rPh sb="3" eb="4">
      <t>ダイ</t>
    </rPh>
    <rPh sb="7" eb="8">
      <t>ゴウ</t>
    </rPh>
    <phoneticPr fontId="33"/>
  </si>
  <si>
    <t>（様式第４－９号）</t>
    <rPh sb="1" eb="3">
      <t>ヨウシキ</t>
    </rPh>
    <rPh sb="3" eb="4">
      <t>ダイ</t>
    </rPh>
    <rPh sb="7" eb="8">
      <t>ゴウ</t>
    </rPh>
    <phoneticPr fontId="20"/>
  </si>
  <si>
    <t>（様式第４－１０号）</t>
    <rPh sb="1" eb="3">
      <t>ヨウシキ</t>
    </rPh>
    <rPh sb="3" eb="4">
      <t>ダイ</t>
    </rPh>
    <rPh sb="8" eb="9">
      <t>ゴウ</t>
    </rPh>
    <phoneticPr fontId="20"/>
  </si>
  <si>
    <t>…⑨</t>
    <phoneticPr fontId="18"/>
  </si>
  <si>
    <t>…⑩</t>
    <phoneticPr fontId="18"/>
  </si>
  <si>
    <t>…⑪</t>
    <phoneticPr fontId="18"/>
  </si>
  <si>
    <t>…⑫</t>
    <phoneticPr fontId="18"/>
  </si>
  <si>
    <t>…⑬</t>
    <phoneticPr fontId="18"/>
  </si>
  <si>
    <t>…⑭</t>
    <phoneticPr fontId="18"/>
  </si>
  <si>
    <t>…⑮</t>
    <phoneticPr fontId="18"/>
  </si>
  <si>
    <t>…⑯</t>
    <phoneticPr fontId="18"/>
  </si>
  <si>
    <t>…⑰</t>
    <phoneticPr fontId="24"/>
  </si>
  <si>
    <t>…⑱</t>
    <phoneticPr fontId="24"/>
  </si>
  <si>
    <t>…⑲</t>
    <phoneticPr fontId="24"/>
  </si>
  <si>
    <t>徳島県立農林水産総合技術支援ｾﾝﾀｰ水産研究課鳴門庁舎</t>
    <phoneticPr fontId="18"/>
  </si>
  <si>
    <t>徳島県立農林水産総合技術支援ｾﾝﾀｰ水産研究課美波庁舎</t>
    <phoneticPr fontId="18"/>
  </si>
  <si>
    <t>徳島県立農林水産総合技術支援ｾﾝﾀｰ畜産研究課豚舎</t>
    <phoneticPr fontId="24"/>
  </si>
  <si>
    <t>徳島県立農林水産総合技術支援ｾﾝﾀｰ畜産研究課鶏舎</t>
    <phoneticPr fontId="18"/>
  </si>
  <si>
    <t>徳島県立農林水産総合技術支援ｾﾝﾀｰ農業大学校勝浦資材管理棟</t>
    <phoneticPr fontId="18"/>
  </si>
  <si>
    <t>徳島県徳島家畜保健衛生所</t>
    <phoneticPr fontId="18"/>
  </si>
  <si>
    <t>木材利用創造ｾﾝﾀｰ</t>
    <phoneticPr fontId="18"/>
  </si>
  <si>
    <t>徳島県立農林水産総合技術支援ｾﾝﾀｰ本館</t>
    <phoneticPr fontId="18"/>
  </si>
  <si>
    <t>徳島県立農林水産総合技術支援ｾﾝﾀｰ農産園芸研究課上板試験地</t>
    <phoneticPr fontId="18"/>
  </si>
  <si>
    <t>徳島県立農林水産総合技術支援ｾﾝﾀｰ畜産研究課本館及び繁殖ｾﾝﾀｰ</t>
    <phoneticPr fontId="18"/>
  </si>
  <si>
    <t>徳島県立農林水産総合技術支援ｾﾝﾀｰ農業大学校勝浦本館</t>
    <phoneticPr fontId="18"/>
  </si>
  <si>
    <t>新町川浄化用水場</t>
    <phoneticPr fontId="18"/>
  </si>
  <si>
    <t>徳島小松島港赤石地区ｺﾝﾃﾅﾌﾚｰﾄｽﾃｰｼｮﾝ</t>
    <phoneticPr fontId="18"/>
  </si>
  <si>
    <t xml:space="preserve"> 加賀須野橋</t>
    <phoneticPr fontId="18"/>
  </si>
  <si>
    <t>正木ﾀﾞﾑ</t>
    <phoneticPr fontId="18"/>
  </si>
  <si>
    <t>宮川内ﾀﾞﾑ</t>
    <phoneticPr fontId="18"/>
  </si>
  <si>
    <t>徳島県南部総合県民局県土整備部那賀庁舎</t>
    <phoneticPr fontId="18"/>
  </si>
  <si>
    <t>…⑳</t>
    <phoneticPr fontId="24"/>
  </si>
  <si>
    <t>徳島県東部県土整備局徳島庁舎</t>
    <phoneticPr fontId="18"/>
  </si>
  <si>
    <t>（様式第４－１１号）</t>
    <rPh sb="1" eb="3">
      <t>ヨウシキ</t>
    </rPh>
    <rPh sb="3" eb="4">
      <t>ダイ</t>
    </rPh>
    <rPh sb="8" eb="9">
      <t>ゴウ</t>
    </rPh>
    <phoneticPr fontId="20"/>
  </si>
  <si>
    <t>…㉑</t>
    <phoneticPr fontId="24"/>
  </si>
  <si>
    <t>…㉒</t>
    <phoneticPr fontId="24"/>
  </si>
  <si>
    <t>（様式第４－１２号）</t>
    <rPh sb="1" eb="3">
      <t>ヨウシキ</t>
    </rPh>
    <rPh sb="3" eb="4">
      <t>ダイ</t>
    </rPh>
    <rPh sb="8" eb="9">
      <t>ゴウ</t>
    </rPh>
    <phoneticPr fontId="20"/>
  </si>
  <si>
    <t>徳島小松島港沖洲（外）地区管理棟</t>
    <phoneticPr fontId="18"/>
  </si>
  <si>
    <t>沖洲ﾏﾘﾝﾀｰﾐﾅﾙ</t>
    <phoneticPr fontId="18"/>
  </si>
  <si>
    <t>…㉓</t>
    <phoneticPr fontId="24"/>
  </si>
  <si>
    <t>福井ﾀﾞﾑ</t>
    <phoneticPr fontId="18"/>
  </si>
  <si>
    <t>立江川排水機場</t>
    <phoneticPr fontId="18"/>
  </si>
  <si>
    <t>石井引田排水機場</t>
    <phoneticPr fontId="18"/>
  </si>
  <si>
    <t>課鳴門庁舎ほか２２施設で使用する電気」の仕様書等に関する質問書を提出します。</t>
    <rPh sb="28" eb="30">
      <t>シツモン</t>
    </rPh>
    <rPh sb="30" eb="31">
      <t>ショ</t>
    </rPh>
    <rPh sb="32" eb="34">
      <t>テイシュツ</t>
    </rPh>
    <phoneticPr fontId="2"/>
  </si>
  <si>
    <t>「徳島県立農林水産総合技術支援センター水産研究課鳴門庁舎ほか２２施設で使用する電気」の入札内訳書</t>
    <rPh sb="1" eb="3">
      <t>トクシマ</t>
    </rPh>
    <rPh sb="3" eb="5">
      <t>ケンリツ</t>
    </rPh>
    <rPh sb="5" eb="7">
      <t>ノウリン</t>
    </rPh>
    <rPh sb="7" eb="9">
      <t>スイサン</t>
    </rPh>
    <rPh sb="9" eb="11">
      <t>ソウゴウ</t>
    </rPh>
    <rPh sb="11" eb="13">
      <t>ギジュツ</t>
    </rPh>
    <rPh sb="13" eb="15">
      <t>シエン</t>
    </rPh>
    <rPh sb="19" eb="21">
      <t>スイサン</t>
    </rPh>
    <rPh sb="21" eb="23">
      <t>ケンキュウ</t>
    </rPh>
    <rPh sb="23" eb="24">
      <t>カ</t>
    </rPh>
    <rPh sb="24" eb="26">
      <t>ナルト</t>
    </rPh>
    <rPh sb="26" eb="28">
      <t>チョウシャ</t>
    </rPh>
    <rPh sb="32" eb="34">
      <t>シセツ</t>
    </rPh>
    <rPh sb="35" eb="37">
      <t>シヨウ</t>
    </rPh>
    <rPh sb="39" eb="41">
      <t>デンキ</t>
    </rPh>
    <rPh sb="43" eb="45">
      <t>ニュウサツ</t>
    </rPh>
    <rPh sb="45" eb="48">
      <t>ウチワケショ</t>
    </rPh>
    <phoneticPr fontId="20"/>
  </si>
  <si>
    <r>
      <t xml:space="preserve"> 1　「基本料金単価」及び「電力量料金単価」は、</t>
    </r>
    <r>
      <rPr>
        <u/>
        <sz val="10"/>
        <color theme="1"/>
        <rFont val="ＭＳ 明朝"/>
        <family val="1"/>
        <charset val="128"/>
      </rPr>
      <t>小数点第２位までとする。</t>
    </r>
    <rPh sb="4" eb="6">
      <t>キホン</t>
    </rPh>
    <rPh sb="6" eb="8">
      <t>リョウキン</t>
    </rPh>
    <rPh sb="8" eb="10">
      <t>タンカ</t>
    </rPh>
    <rPh sb="11" eb="12">
      <t>オヨ</t>
    </rPh>
    <rPh sb="14" eb="17">
      <t>デンリョクリョウ</t>
    </rPh>
    <rPh sb="17" eb="19">
      <t>リョウキン</t>
    </rPh>
    <rPh sb="19" eb="21">
      <t>タンカ</t>
    </rPh>
    <rPh sb="24" eb="27">
      <t>ショウスウテン</t>
    </rPh>
    <rPh sb="27" eb="28">
      <t>ダイ</t>
    </rPh>
    <rPh sb="29" eb="30">
      <t>イ</t>
    </rPh>
    <phoneticPr fontId="20"/>
  </si>
  <si>
    <r>
      <t xml:space="preserve"> 2　月ごとの「基本料金」及び「電力量料金」は、</t>
    </r>
    <r>
      <rPr>
        <u/>
        <sz val="10"/>
        <color theme="1"/>
        <rFont val="ＭＳ 明朝"/>
        <family val="1"/>
        <charset val="128"/>
      </rPr>
      <t>小数点第３位以下を切り捨てること。</t>
    </r>
    <rPh sb="3" eb="4">
      <t>ツキ</t>
    </rPh>
    <rPh sb="8" eb="10">
      <t>キホン</t>
    </rPh>
    <rPh sb="10" eb="12">
      <t>リョウキン</t>
    </rPh>
    <rPh sb="13" eb="14">
      <t>オヨ</t>
    </rPh>
    <rPh sb="16" eb="19">
      <t>デンリョクリョウ</t>
    </rPh>
    <rPh sb="19" eb="21">
      <t>リョウキン</t>
    </rPh>
    <rPh sb="24" eb="27">
      <t>ショウスウテン</t>
    </rPh>
    <rPh sb="27" eb="28">
      <t>ダイ</t>
    </rPh>
    <rPh sb="29" eb="30">
      <t>イ</t>
    </rPh>
    <rPh sb="30" eb="32">
      <t>イカ</t>
    </rPh>
    <rPh sb="33" eb="34">
      <t>キ</t>
    </rPh>
    <rPh sb="35" eb="36">
      <t>ス</t>
    </rPh>
    <phoneticPr fontId="20"/>
  </si>
  <si>
    <t xml:space="preserve"> 3　「電気料金合計」は、小数点以下を切り捨てる。</t>
    <rPh sb="19" eb="20">
      <t>キ</t>
    </rPh>
    <phoneticPr fontId="20"/>
  </si>
  <si>
    <t xml:space="preserve"> 6　※１基本料金の算定式は、契約書（案）第９条第１項（１）に基づく。ｃ＝ａ×ｂ×（1.85－力率（100％）/100）</t>
    <rPh sb="5" eb="7">
      <t>キホン</t>
    </rPh>
    <rPh sb="7" eb="9">
      <t>リョウキン</t>
    </rPh>
    <rPh sb="10" eb="12">
      <t>サンテイ</t>
    </rPh>
    <rPh sb="12" eb="13">
      <t>シキ</t>
    </rPh>
    <rPh sb="15" eb="18">
      <t>ケイヤクショ</t>
    </rPh>
    <rPh sb="19" eb="20">
      <t>アン</t>
    </rPh>
    <rPh sb="21" eb="22">
      <t>ダイ</t>
    </rPh>
    <rPh sb="23" eb="24">
      <t>ジョウ</t>
    </rPh>
    <rPh sb="24" eb="25">
      <t>ダイ</t>
    </rPh>
    <rPh sb="26" eb="27">
      <t>コウ</t>
    </rPh>
    <rPh sb="31" eb="32">
      <t>モト</t>
    </rPh>
    <rPh sb="47" eb="49">
      <t>リキリツ</t>
    </rPh>
    <phoneticPr fontId="24"/>
  </si>
  <si>
    <t xml:space="preserve"> 7　※２電気料金合計（円／年）の算定式は、ｈ＝夏季電気料金合計（円／月）×3月＋その他季電気料金合計（円／月）×9月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24"/>
  </si>
  <si>
    <t xml:space="preserve"> 8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24"/>
  </si>
  <si>
    <t xml:space="preserve"> 5　対象期間の「夏季」とは、７月１日から９月30日まで、「その他季」とは、夏季以外の期間をいう。</t>
    <rPh sb="3" eb="5">
      <t>タイショウ</t>
    </rPh>
    <rPh sb="5" eb="7">
      <t>キカン</t>
    </rPh>
    <rPh sb="9" eb="11">
      <t>カキ</t>
    </rPh>
    <rPh sb="16" eb="17">
      <t>ガツ</t>
    </rPh>
    <rPh sb="18" eb="19">
      <t>ニチ</t>
    </rPh>
    <rPh sb="22" eb="23">
      <t>ガツ</t>
    </rPh>
    <rPh sb="25" eb="26">
      <t>ニチ</t>
    </rPh>
    <rPh sb="32" eb="33">
      <t>タ</t>
    </rPh>
    <rPh sb="33" eb="34">
      <t>キ</t>
    </rPh>
    <rPh sb="38" eb="40">
      <t>カキ</t>
    </rPh>
    <rPh sb="40" eb="42">
      <t>イガイ</t>
    </rPh>
    <rPh sb="43" eb="45">
      <t>キカン</t>
    </rPh>
    <phoneticPr fontId="20"/>
  </si>
  <si>
    <t>（様式第５号）</t>
    <phoneticPr fontId="46"/>
  </si>
  <si>
    <t xml:space="preserve">令和　  年　　月 　 日 </t>
    <phoneticPr fontId="46"/>
  </si>
  <si>
    <t>電力供給実績調書</t>
    <rPh sb="0" eb="2">
      <t>デンリョク</t>
    </rPh>
    <rPh sb="2" eb="4">
      <t>キョウキュウ</t>
    </rPh>
    <rPh sb="4" eb="6">
      <t>ジッセキ</t>
    </rPh>
    <rPh sb="6" eb="8">
      <t>チョウショ</t>
    </rPh>
    <phoneticPr fontId="46"/>
  </si>
  <si>
    <t>　</t>
    <phoneticPr fontId="18"/>
  </si>
  <si>
    <t>住所</t>
    <phoneticPr fontId="46"/>
  </si>
  <si>
    <t>商号又は名称</t>
    <phoneticPr fontId="46"/>
  </si>
  <si>
    <t>代表者氏名</t>
    <phoneticPr fontId="46"/>
  </si>
  <si>
    <t>　・契約件数が2万件を超える場合は、高圧契約に限って記載しても可</t>
    <rPh sb="2" eb="4">
      <t>ケイヤク</t>
    </rPh>
    <rPh sb="4" eb="6">
      <t>ケンスウ</t>
    </rPh>
    <rPh sb="8" eb="10">
      <t>マンケン</t>
    </rPh>
    <rPh sb="11" eb="12">
      <t>コ</t>
    </rPh>
    <rPh sb="14" eb="16">
      <t>バアイ</t>
    </rPh>
    <rPh sb="18" eb="20">
      <t>コウアツ</t>
    </rPh>
    <rPh sb="20" eb="22">
      <t>ケイヤク</t>
    </rPh>
    <rPh sb="23" eb="24">
      <t>カギ</t>
    </rPh>
    <rPh sb="26" eb="28">
      <t>キサイ</t>
    </rPh>
    <rPh sb="31" eb="32">
      <t>カ</t>
    </rPh>
    <phoneticPr fontId="46"/>
  </si>
  <si>
    <t>契約件数</t>
    <rPh sb="0" eb="2">
      <t>ケイヤク</t>
    </rPh>
    <rPh sb="2" eb="4">
      <t>ケンスウ</t>
    </rPh>
    <phoneticPr fontId="46"/>
  </si>
  <si>
    <t>契約電力</t>
    <rPh sb="2" eb="4">
      <t>デンリョク</t>
    </rPh>
    <phoneticPr fontId="46"/>
  </si>
  <si>
    <t>２　入札参加資格確認にかかる契約実績について</t>
    <rPh sb="2" eb="4">
      <t>ニュウサツ</t>
    </rPh>
    <rPh sb="4" eb="6">
      <t>サンカ</t>
    </rPh>
    <rPh sb="6" eb="8">
      <t>シカク</t>
    </rPh>
    <rPh sb="8" eb="10">
      <t>カクニン</t>
    </rPh>
    <rPh sb="14" eb="16">
      <t>ケイヤク</t>
    </rPh>
    <rPh sb="16" eb="18">
      <t>ジッセキ</t>
    </rPh>
    <phoneticPr fontId="46"/>
  </si>
  <si>
    <t>　・記載する契約電力と供給電力量の各合計が、仕様書別紙１に記載する契約電力・予定</t>
    <rPh sb="2" eb="4">
      <t>キサイ</t>
    </rPh>
    <rPh sb="6" eb="8">
      <t>ケイヤク</t>
    </rPh>
    <rPh sb="8" eb="10">
      <t>デンリョク</t>
    </rPh>
    <rPh sb="11" eb="13">
      <t>キョウキュウ</t>
    </rPh>
    <rPh sb="13" eb="15">
      <t>デンリョク</t>
    </rPh>
    <rPh sb="15" eb="16">
      <t>リョウ</t>
    </rPh>
    <rPh sb="17" eb="18">
      <t>カク</t>
    </rPh>
    <rPh sb="18" eb="20">
      <t>ゴウケイ</t>
    </rPh>
    <rPh sb="22" eb="25">
      <t>シヨウショ</t>
    </rPh>
    <rPh sb="25" eb="27">
      <t>ベッシ</t>
    </rPh>
    <rPh sb="29" eb="31">
      <t>キサイ</t>
    </rPh>
    <rPh sb="33" eb="35">
      <t>ホンケイヤク</t>
    </rPh>
    <rPh sb="35" eb="37">
      <t>デンリョク</t>
    </rPh>
    <rPh sb="38" eb="40">
      <t>ヨテイ</t>
    </rPh>
    <phoneticPr fontId="46"/>
  </si>
  <si>
    <t>　使用電力量の各合計を上回ること</t>
    <phoneticPr fontId="46"/>
  </si>
  <si>
    <t>契約者</t>
    <rPh sb="0" eb="3">
      <t>ケイヤクシャ</t>
    </rPh>
    <phoneticPr fontId="46"/>
  </si>
  <si>
    <t>供給先（名称）</t>
    <rPh sb="0" eb="3">
      <t>キョウキュウサキ</t>
    </rPh>
    <rPh sb="4" eb="6">
      <t>メイショウ</t>
    </rPh>
    <phoneticPr fontId="46"/>
  </si>
  <si>
    <t>契約電力
（ｋW）</t>
    <rPh sb="0" eb="2">
      <t>ケイヤク</t>
    </rPh>
    <rPh sb="2" eb="4">
      <t>デンリョク</t>
    </rPh>
    <phoneticPr fontId="46"/>
  </si>
  <si>
    <t>契約期間</t>
    <rPh sb="0" eb="2">
      <t>ケイヤク</t>
    </rPh>
    <rPh sb="2" eb="4">
      <t>キカン</t>
    </rPh>
    <phoneticPr fontId="46"/>
  </si>
  <si>
    <t>計</t>
    <rPh sb="0" eb="1">
      <t>ケイ</t>
    </rPh>
    <phoneticPr fontId="46"/>
  </si>
  <si>
    <t>　</t>
    <phoneticPr fontId="46"/>
  </si>
  <si>
    <t>※行数は適宜、増減して差し支えない。</t>
    <phoneticPr fontId="46"/>
  </si>
  <si>
    <t>⑥</t>
    <phoneticPr fontId="2"/>
  </si>
  <si>
    <t>２　電気供給状況</t>
    <rPh sb="2" eb="4">
      <t>デンキ</t>
    </rPh>
    <rPh sb="4" eb="6">
      <t>キョウキュウ</t>
    </rPh>
    <rPh sb="6" eb="8">
      <t>ジョウキョウ</t>
    </rPh>
    <phoneticPr fontId="2"/>
  </si>
  <si>
    <t>令和（　）年度１kWh当たりの二酸化炭素排出係数</t>
    <rPh sb="0" eb="2">
      <t>レイワ</t>
    </rPh>
    <phoneticPr fontId="2"/>
  </si>
  <si>
    <t>令和（　）年度の未利用エネルギー活用状況</t>
    <rPh sb="0" eb="2">
      <t>レイワ</t>
    </rPh>
    <phoneticPr fontId="2"/>
  </si>
  <si>
    <t>令和（　）年度の再生可能エネルギー導入状況</t>
    <rPh sb="0" eb="2">
      <t>レイワ</t>
    </rPh>
    <phoneticPr fontId="2"/>
  </si>
  <si>
    <t>（注５）２の項目の「（　）」に直近年度を忘れず記載すること。</t>
    <rPh sb="6" eb="8">
      <t>コウモク</t>
    </rPh>
    <rPh sb="15" eb="17">
      <t>チョッキン</t>
    </rPh>
    <rPh sb="17" eb="19">
      <t>ネンド</t>
    </rPh>
    <rPh sb="20" eb="21">
      <t>ワス</t>
    </rPh>
    <rPh sb="23" eb="25">
      <t>キサイ</t>
    </rPh>
    <phoneticPr fontId="2"/>
  </si>
  <si>
    <t>調達期間の初日から供給をすることが可能である者であること。　</t>
    <rPh sb="2" eb="4">
      <t>キカン</t>
    </rPh>
    <rPh sb="5" eb="7">
      <t>ショニチ</t>
    </rPh>
    <phoneticPr fontId="2"/>
  </si>
  <si>
    <t>需要場所における予定使用電力量の供給に十分な電源を確保している者であること。</t>
    <rPh sb="0" eb="2">
      <t>ジュヨウ</t>
    </rPh>
    <rPh sb="2" eb="4">
      <t>バショ</t>
    </rPh>
    <phoneticPr fontId="2"/>
  </si>
  <si>
    <t>　（令和６年４月１日から令和７年３月３１日の間に供給した実績）</t>
    <rPh sb="2" eb="4">
      <t>レイワ</t>
    </rPh>
    <phoneticPr fontId="46"/>
  </si>
  <si>
    <t>供給電力量
（ｋWh）
R6.4.1～R7.3.31</t>
    <rPh sb="0" eb="2">
      <t>キョウキュウ</t>
    </rPh>
    <rPh sb="2" eb="4">
      <t>デンリョク</t>
    </rPh>
    <rPh sb="4" eb="5">
      <t>リョウ</t>
    </rPh>
    <phoneticPr fontId="46"/>
  </si>
  <si>
    <t>１　契約実績について（令和７年12月26日現在）</t>
    <rPh sb="2" eb="4">
      <t>ケイヤク</t>
    </rPh>
    <rPh sb="4" eb="6">
      <t>ジッセキ</t>
    </rPh>
    <rPh sb="11" eb="13">
      <t>レイワ</t>
    </rPh>
    <rPh sb="14" eb="15">
      <t>ネン</t>
    </rPh>
    <rPh sb="17" eb="18">
      <t>ガツ</t>
    </rPh>
    <rPh sb="20" eb="21">
      <t>ニチ</t>
    </rPh>
    <rPh sb="21" eb="23">
      <t>ゲンザイ</t>
    </rPh>
    <phoneticPr fontId="46"/>
  </si>
  <si>
    <t>　令和７年12月26日付けで公告された「徳島県立農林水産総合技術支援センター水産研究課鳴門庁舎ほか２２施設で使用する電気」に係る入札に参加する者に必要な資格の確認について、証明書類を添えて申請します。</t>
    <rPh sb="1" eb="3">
      <t>レイワ</t>
    </rPh>
    <rPh sb="20" eb="22">
      <t>トクシマ</t>
    </rPh>
    <rPh sb="22" eb="24">
      <t>ケンリツ</t>
    </rPh>
    <rPh sb="24" eb="26">
      <t>ノウリン</t>
    </rPh>
    <rPh sb="26" eb="28">
      <t>スイサン</t>
    </rPh>
    <rPh sb="28" eb="30">
      <t>ソウゴウ</t>
    </rPh>
    <rPh sb="30" eb="32">
      <t>ギジュツ</t>
    </rPh>
    <rPh sb="32" eb="34">
      <t>シエン</t>
    </rPh>
    <rPh sb="38" eb="40">
      <t>スイサン</t>
    </rPh>
    <rPh sb="40" eb="42">
      <t>ケンキュウ</t>
    </rPh>
    <rPh sb="42" eb="43">
      <t>カ</t>
    </rPh>
    <rPh sb="43" eb="45">
      <t>ナルト</t>
    </rPh>
    <rPh sb="45" eb="47">
      <t>チョウシャ</t>
    </rPh>
    <rPh sb="51" eb="53">
      <t>シセツ</t>
    </rPh>
    <rPh sb="54" eb="56">
      <t>シヨウ</t>
    </rPh>
    <rPh sb="58" eb="60">
      <t>デンキ</t>
    </rPh>
    <phoneticPr fontId="2"/>
  </si>
  <si>
    <t>　令和７年12月26日付けで公告された「徳島県立農林水産総合技術支援センター水産研究</t>
    <rPh sb="1" eb="3">
      <t>レイワ</t>
    </rPh>
    <rPh sb="4" eb="5">
      <t>ネン</t>
    </rPh>
    <rPh sb="7" eb="8">
      <t>ガツ</t>
    </rPh>
    <rPh sb="10" eb="12">
      <t>ニチヅ</t>
    </rPh>
    <rPh sb="14" eb="16">
      <t>コウコク</t>
    </rPh>
    <rPh sb="20" eb="22">
      <t>トクシマ</t>
    </rPh>
    <rPh sb="22" eb="24">
      <t>ケンリツ</t>
    </rPh>
    <rPh sb="24" eb="26">
      <t>ノウリン</t>
    </rPh>
    <rPh sb="26" eb="28">
      <t>スイサン</t>
    </rPh>
    <rPh sb="28" eb="30">
      <t>ソウゴウ</t>
    </rPh>
    <rPh sb="30" eb="32">
      <t>ギジュツ</t>
    </rPh>
    <rPh sb="32" eb="34">
      <t>シエン</t>
    </rPh>
    <rPh sb="38" eb="40">
      <t>スイサン</t>
    </rPh>
    <rPh sb="40" eb="42">
      <t>ケンキュウ</t>
    </rPh>
    <phoneticPr fontId="2"/>
  </si>
  <si>
    <t>（注２）質問に対する回答は、令和８年１月22日（木）以降に徳島県ホームページに掲載する。</t>
    <rPh sb="14" eb="16">
      <t>レイワ</t>
    </rPh>
    <rPh sb="24" eb="25">
      <t>モク</t>
    </rPh>
    <rPh sb="26" eb="28">
      <t>イコウ</t>
    </rPh>
    <rPh sb="29" eb="31">
      <t>トクシマ</t>
    </rPh>
    <rPh sb="31" eb="32">
      <t>ケン</t>
    </rPh>
    <rPh sb="39" eb="4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</si>
</sst>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00_);[Red]\(#,##0.00\)"/>
    <numFmt numFmtId="179" formatCode="#,##0.000_);[Red]\(#,##0.000\)"/>
    <numFmt numFmtId="180" formatCode="#,##0.00_);\(#,##0.00\)"/>
    <numFmt numFmtId="181" formatCode="#,##0_);\(#,##0\)"/>
  </numFmts>
  <fonts count="54" x14ac:knownFonts="1">
    <font>
      <sz val="9"/>
      <color theme="1"/>
      <name val="ＭＳ ゴシック"/>
      <family val="3"/>
    </font>
    <font>
      <sz val="9"/>
      <color theme="1"/>
      <name val="ＭＳ ゴシック"/>
      <family val="3"/>
    </font>
    <font>
      <sz val="6"/>
      <name val="ＭＳ ゴシック"/>
      <family val="3"/>
    </font>
    <font>
      <sz val="10"/>
      <color theme="1"/>
      <name val="ＭＳ 明朝"/>
      <family val="1"/>
    </font>
    <font>
      <sz val="12"/>
      <color theme="1"/>
      <name val="ＭＳ 明朝"/>
      <family val="1"/>
    </font>
    <font>
      <sz val="18"/>
      <color theme="1"/>
      <name val="ＭＳ 明朝"/>
      <family val="1"/>
    </font>
    <font>
      <sz val="11"/>
      <color theme="1"/>
      <name val="ＭＳ 明朝"/>
      <family val="1"/>
    </font>
    <font>
      <sz val="11"/>
      <color theme="1"/>
      <name val="ＭＳ ゴシック"/>
      <family val="2"/>
    </font>
    <font>
      <sz val="12"/>
      <color theme="1"/>
      <name val="ＭＳ ゴシック"/>
      <family val="2"/>
    </font>
    <font>
      <sz val="16"/>
      <color theme="1"/>
      <name val="ＭＳ 明朝"/>
      <family val="1"/>
    </font>
    <font>
      <sz val="9"/>
      <color theme="1"/>
      <name val="ＭＳ 明朝"/>
      <family val="1"/>
    </font>
    <font>
      <sz val="10"/>
      <color theme="1"/>
      <name val="ＭＳ ゴシック"/>
      <family val="3"/>
    </font>
    <font>
      <u/>
      <sz val="9"/>
      <color theme="10"/>
      <name val="ＭＳ ゴシック"/>
      <family val="2"/>
    </font>
    <font>
      <u/>
      <sz val="9"/>
      <color theme="1"/>
      <name val="ＭＳ ゴシック"/>
      <family val="2"/>
    </font>
    <font>
      <sz val="10"/>
      <color theme="1"/>
      <name val="ＭＳ 明朝"/>
      <family val="1"/>
      <charset val="128"/>
    </font>
    <font>
      <u/>
      <sz val="10"/>
      <color theme="1"/>
      <name val="ＭＳ 明朝"/>
      <family val="1"/>
      <charset val="128"/>
    </font>
    <font>
      <sz val="9"/>
      <color theme="1"/>
      <name val="ＭＳ 明朝"/>
      <family val="1"/>
      <charset val="128"/>
    </font>
    <font>
      <sz val="9"/>
      <color theme="1"/>
      <name val="ＭＳ ゴシック"/>
      <family val="2"/>
      <charset val="128"/>
    </font>
    <font>
      <sz val="6"/>
      <name val="ＭＳ Ｐゴシック"/>
      <family val="3"/>
      <charset val="128"/>
    </font>
    <font>
      <sz val="11"/>
      <color theme="1"/>
      <name val="ＭＳ 明朝"/>
      <family val="1"/>
      <charset val="128"/>
    </font>
    <font>
      <sz val="6"/>
      <name val="ＭＳ Ｐゴシック"/>
      <family val="2"/>
      <charset val="128"/>
    </font>
    <font>
      <sz val="17"/>
      <color theme="1"/>
      <name val="ＭＳ 明朝"/>
      <family val="1"/>
      <charset val="128"/>
    </font>
    <font>
      <sz val="12"/>
      <color theme="1"/>
      <name val="ＭＳ 明朝"/>
      <family val="1"/>
      <charset val="128"/>
    </font>
    <font>
      <sz val="11"/>
      <color theme="1"/>
      <name val="ＭＳ Ｐゴシック"/>
      <family val="2"/>
      <charset val="128"/>
    </font>
    <font>
      <sz val="6"/>
      <name val="ＭＳ ゴシック"/>
      <family val="2"/>
      <charset val="128"/>
    </font>
    <font>
      <sz val="9"/>
      <color theme="1"/>
      <name val="ＭＳ Ｐゴシック"/>
      <family val="2"/>
      <charset val="128"/>
    </font>
    <font>
      <sz val="10"/>
      <color theme="1"/>
      <name val="ＭＳ Ｐゴシック"/>
      <family val="2"/>
      <charset val="128"/>
    </font>
    <font>
      <sz val="8"/>
      <color theme="1"/>
      <name val="ＭＳ Ｐ明朝"/>
      <family val="1"/>
      <charset val="128"/>
    </font>
    <font>
      <sz val="10"/>
      <color theme="1"/>
      <name val="ＭＳ Ｐ明朝"/>
      <family val="1"/>
      <charset val="128"/>
    </font>
    <font>
      <sz val="8"/>
      <color theme="1"/>
      <name val="ＭＳ Ｐゴシック"/>
      <family val="2"/>
      <charset val="128"/>
    </font>
    <font>
      <sz val="8"/>
      <color theme="1"/>
      <name val="ＭＳ 明朝"/>
      <family val="1"/>
      <charset val="128"/>
    </font>
    <font>
      <strike/>
      <sz val="9"/>
      <color theme="1"/>
      <name val="ＭＳ 明朝"/>
      <family val="1"/>
      <charset val="128"/>
    </font>
    <font>
      <strike/>
      <sz val="10"/>
      <color theme="1"/>
      <name val="ＭＳ 明朝"/>
      <family val="1"/>
      <charset val="128"/>
    </font>
    <font>
      <sz val="6"/>
      <name val="ＭＳ Ｐゴシック"/>
      <family val="2"/>
    </font>
    <font>
      <sz val="17"/>
      <color theme="1"/>
      <name val="ＭＳ 明朝"/>
      <family val="1"/>
    </font>
    <font>
      <sz val="11"/>
      <color theme="1"/>
      <name val="ＭＳ Ｐゴシック"/>
      <family val="2"/>
    </font>
    <font>
      <sz val="9"/>
      <color theme="1"/>
      <name val="ＭＳ Ｐゴシック"/>
      <family val="2"/>
    </font>
    <font>
      <sz val="10"/>
      <color theme="1"/>
      <name val="ＭＳ Ｐゴシック"/>
      <family val="2"/>
    </font>
    <font>
      <sz val="8"/>
      <color theme="1"/>
      <name val="ＭＳ Ｐ明朝"/>
      <family val="1"/>
    </font>
    <font>
      <sz val="10"/>
      <color theme="1"/>
      <name val="ＭＳ Ｐ明朝"/>
      <family val="1"/>
    </font>
    <font>
      <sz val="8"/>
      <color theme="1"/>
      <name val="ＭＳ Ｐゴシック"/>
      <family val="2"/>
    </font>
    <font>
      <sz val="8"/>
      <color theme="1"/>
      <name val="ＭＳ 明朝"/>
      <family val="1"/>
    </font>
    <font>
      <strike/>
      <sz val="9"/>
      <color theme="1"/>
      <name val="ＭＳ 明朝"/>
      <family val="1"/>
    </font>
    <font>
      <strike/>
      <sz val="10"/>
      <color theme="1"/>
      <name val="ＭＳ 明朝"/>
      <family val="1"/>
    </font>
    <font>
      <sz val="11"/>
      <color theme="1"/>
      <name val="ＭＳ Ｐゴシック"/>
      <family val="3"/>
      <scheme val="minor"/>
    </font>
    <font>
      <sz val="10"/>
      <name val="ＭＳ 明朝"/>
      <family val="1"/>
      <charset val="128"/>
    </font>
    <font>
      <sz val="6"/>
      <name val="ＭＳ Ｐゴシック"/>
      <family val="3"/>
      <scheme val="minor"/>
    </font>
    <font>
      <sz val="11"/>
      <name val="ＭＳ 明朝"/>
      <family val="1"/>
      <charset val="128"/>
    </font>
    <font>
      <sz val="18"/>
      <name val="ＭＳ 明朝"/>
      <family val="1"/>
      <charset val="128"/>
    </font>
    <font>
      <sz val="12"/>
      <name val="ＭＳ 明朝"/>
      <family val="1"/>
      <charset val="128"/>
    </font>
    <font>
      <sz val="14"/>
      <name val="ＭＳ 明朝"/>
      <family val="1"/>
      <charset val="128"/>
    </font>
    <font>
      <sz val="9"/>
      <name val="ＭＳ 明朝"/>
      <family val="1"/>
      <charset val="128"/>
    </font>
    <font>
      <sz val="12"/>
      <name val="ＭＳ 明朝"/>
      <family val="1"/>
    </font>
    <font>
      <sz val="9"/>
      <name val="ＭＳ ゴシック"/>
      <family val="3"/>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auto="1"/>
      </top>
      <bottom/>
      <diagonal/>
    </border>
    <border>
      <left style="hair">
        <color auto="1"/>
      </left>
      <right/>
      <top style="medium">
        <color auto="1"/>
      </top>
      <bottom/>
      <diagonal/>
    </border>
    <border>
      <left style="hair">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thin">
        <color auto="1"/>
      </right>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medium">
        <color auto="1"/>
      </bottom>
      <diagonal/>
    </border>
    <border>
      <left/>
      <right/>
      <top style="hair">
        <color auto="1"/>
      </top>
      <bottom style="medium">
        <color auto="1"/>
      </bottom>
      <diagonal/>
    </border>
    <border>
      <left style="double">
        <color auto="1"/>
      </left>
      <right style="medium">
        <color auto="1"/>
      </right>
      <top style="medium">
        <color auto="1"/>
      </top>
      <bottom style="hair">
        <color auto="1"/>
      </bottom>
      <diagonal/>
    </border>
    <border>
      <left style="double">
        <color auto="1"/>
      </left>
      <right style="medium">
        <color auto="1"/>
      </right>
      <top style="hair">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bottom style="medium">
        <color auto="1"/>
      </bottom>
      <diagonal/>
    </border>
    <border>
      <left style="medium">
        <color auto="1"/>
      </left>
      <right style="hair">
        <color auto="1"/>
      </right>
      <top style="hair">
        <color auto="1"/>
      </top>
      <bottom/>
      <diagonal/>
    </border>
    <border>
      <left style="medium">
        <color auto="1"/>
      </left>
      <right style="medium">
        <color auto="1"/>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style="hair">
        <color auto="1"/>
      </bottom>
      <diagonal/>
    </border>
    <border>
      <left style="medium">
        <color auto="1"/>
      </left>
      <right style="medium">
        <color auto="1"/>
      </right>
      <top style="thin">
        <color auto="1"/>
      </top>
      <bottom style="hair">
        <color auto="1"/>
      </bottom>
      <diagonal/>
    </border>
    <border>
      <left/>
      <right/>
      <top style="double">
        <color auto="1"/>
      </top>
      <bottom style="thin">
        <color auto="1"/>
      </bottom>
      <diagonal/>
    </border>
    <border>
      <left style="medium">
        <color auto="1"/>
      </left>
      <right style="medium">
        <color auto="1"/>
      </right>
      <top style="double">
        <color auto="1"/>
      </top>
      <bottom style="thin">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medium">
        <color auto="1"/>
      </left>
      <right style="medium">
        <color auto="1"/>
      </right>
      <top/>
      <bottom style="hair">
        <color auto="1"/>
      </bottom>
      <diagonal/>
    </border>
    <border>
      <left/>
      <right/>
      <top style="double">
        <color auto="1"/>
      </top>
      <bottom/>
      <diagonal/>
    </border>
    <border>
      <left style="medium">
        <color auto="1"/>
      </left>
      <right style="medium">
        <color auto="1"/>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2" fillId="0" borderId="0" applyNumberFormat="0" applyFill="0" applyBorder="0" applyAlignment="0" applyProtection="0">
      <alignment vertical="center"/>
    </xf>
    <xf numFmtId="0" fontId="17" fillId="0" borderId="0">
      <alignment vertical="center"/>
    </xf>
    <xf numFmtId="0" fontId="44" fillId="0" borderId="0">
      <alignment vertical="center"/>
    </xf>
  </cellStyleXfs>
  <cellXfs count="639">
    <xf numFmtId="0" fontId="0" fillId="0" borderId="0" xfId="0">
      <alignment vertical="center"/>
    </xf>
    <xf numFmtId="0" fontId="3" fillId="0" borderId="0" xfId="0" applyFont="1" applyAlignment="1"/>
    <xf numFmtId="0" fontId="4" fillId="0" borderId="0" xfId="0" applyFont="1" applyAlignment="1"/>
    <xf numFmtId="0" fontId="4" fillId="0" borderId="0" xfId="0" applyFont="1" applyAlignment="1">
      <alignment vertical="top"/>
    </xf>
    <xf numFmtId="0" fontId="5" fillId="0" borderId="0" xfId="0" applyFont="1" applyAlignment="1">
      <alignment horizontal="centerContinuous"/>
    </xf>
    <xf numFmtId="0" fontId="4" fillId="0" borderId="0" xfId="0" applyFont="1" applyAlignment="1">
      <alignment vertical="distributed" wrapText="1"/>
    </xf>
    <xf numFmtId="0" fontId="0" fillId="0" borderId="0" xfId="0" applyAlignment="1">
      <alignment vertical="justify" wrapText="1"/>
    </xf>
    <xf numFmtId="0" fontId="6" fillId="0" borderId="0" xfId="0" applyFont="1" applyAlignment="1"/>
    <xf numFmtId="0" fontId="3" fillId="0" borderId="0" xfId="0" applyFont="1" applyAlignment="1">
      <alignment horizontal="centerContinuous"/>
    </xf>
    <xf numFmtId="0" fontId="4" fillId="0" borderId="0" xfId="0" applyFont="1" applyAlignment="1">
      <alignment horizontal="distributed"/>
    </xf>
    <xf numFmtId="0" fontId="0" fillId="0" borderId="0" xfId="0" applyAlignment="1">
      <alignment shrinkToFit="1"/>
    </xf>
    <xf numFmtId="0" fontId="3" fillId="0" borderId="0" xfId="0" applyFont="1" applyAlignment="1">
      <alignment horizontal="left"/>
    </xf>
    <xf numFmtId="0" fontId="3" fillId="0" borderId="0" xfId="0" applyFont="1" applyAlignment="1">
      <alignment vertical="top"/>
    </xf>
    <xf numFmtId="0" fontId="9" fillId="0" borderId="0" xfId="1" applyFont="1" applyAlignment="1"/>
    <xf numFmtId="0" fontId="3" fillId="0" borderId="0" xfId="1" applyFont="1">
      <alignment vertical="center"/>
    </xf>
    <xf numFmtId="0" fontId="10" fillId="0" borderId="0" xfId="1" applyFont="1" applyAlignment="1"/>
    <xf numFmtId="0" fontId="9" fillId="0" borderId="0" xfId="1" applyFont="1" applyAlignment="1">
      <alignment horizontal="centerContinuous"/>
    </xf>
    <xf numFmtId="0" fontId="3" fillId="0" borderId="1" xfId="1" applyFont="1" applyBorder="1" applyAlignment="1">
      <alignment horizontal="centerContinuous" vertical="center"/>
    </xf>
    <xf numFmtId="0" fontId="3" fillId="0" borderId="2" xfId="1" applyFont="1" applyBorder="1" applyAlignment="1"/>
    <xf numFmtId="0" fontId="3" fillId="0" borderId="3" xfId="1" applyFont="1" applyBorder="1" applyAlignment="1">
      <alignment vertical="top"/>
    </xf>
    <xf numFmtId="0" fontId="3" fillId="0" borderId="2" xfId="1" applyFont="1" applyBorder="1" applyAlignment="1">
      <alignment vertical="top"/>
    </xf>
    <xf numFmtId="0" fontId="3" fillId="0" borderId="4" xfId="1" applyFont="1" applyBorder="1" applyAlignment="1"/>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pplyAlignment="1">
      <alignment horizontal="centerContinuous" vertical="center"/>
    </xf>
    <xf numFmtId="0" fontId="3" fillId="0" borderId="0" xfId="1" applyFont="1" applyAlignment="1">
      <alignment horizontal="left"/>
    </xf>
    <xf numFmtId="0" fontId="3" fillId="0" borderId="6" xfId="1" applyFont="1" applyBorder="1">
      <alignment vertical="center"/>
    </xf>
    <xf numFmtId="0" fontId="3" fillId="0" borderId="0" xfId="1" applyFont="1" applyAlignment="1">
      <alignment horizontal="center"/>
    </xf>
    <xf numFmtId="0" fontId="3" fillId="0" borderId="7" xfId="1" applyFont="1" applyBorder="1" applyAlignment="1">
      <alignment horizontal="center"/>
    </xf>
    <xf numFmtId="0" fontId="3" fillId="0" borderId="7" xfId="1" applyFont="1" applyBorder="1" applyAlignment="1">
      <alignment horizontal="center" vertical="center"/>
    </xf>
    <xf numFmtId="0" fontId="3" fillId="0" borderId="0" xfId="1" applyFont="1" applyAlignment="1"/>
    <xf numFmtId="0" fontId="3" fillId="0" borderId="6" xfId="1" applyFont="1" applyBorder="1" applyAlignment="1">
      <alignment vertical="top"/>
    </xf>
    <xf numFmtId="0" fontId="3" fillId="0" borderId="8" xfId="1" applyFont="1" applyBorder="1" applyAlignment="1"/>
    <xf numFmtId="0" fontId="3" fillId="0" borderId="8" xfId="1" applyFont="1" applyBorder="1" applyAlignment="1">
      <alignment vertical="top"/>
    </xf>
    <xf numFmtId="0" fontId="3" fillId="0" borderId="9" xfId="1" applyFont="1" applyBorder="1" applyAlignment="1"/>
    <xf numFmtId="0" fontId="3" fillId="0" borderId="8" xfId="1" applyFont="1" applyBorder="1">
      <alignment vertical="center"/>
    </xf>
    <xf numFmtId="0" fontId="3" fillId="0" borderId="10" xfId="1" applyFont="1" applyBorder="1">
      <alignment vertical="center"/>
    </xf>
    <xf numFmtId="0" fontId="3" fillId="0" borderId="9" xfId="1" applyFont="1" applyBorder="1">
      <alignment vertical="center"/>
    </xf>
    <xf numFmtId="0" fontId="3" fillId="0" borderId="7" xfId="1" applyFont="1" applyBorder="1" applyAlignment="1"/>
    <xf numFmtId="0" fontId="3" fillId="0" borderId="0" xfId="1" applyFont="1" applyAlignment="1">
      <alignment vertical="top"/>
    </xf>
    <xf numFmtId="0" fontId="3" fillId="0" borderId="6" xfId="1" applyFont="1" applyBorder="1" applyAlignment="1"/>
    <xf numFmtId="0" fontId="6" fillId="0" borderId="6" xfId="1" applyFont="1" applyBorder="1" applyAlignment="1"/>
    <xf numFmtId="0" fontId="3" fillId="0" borderId="11" xfId="1" applyFont="1" applyBorder="1" applyAlignment="1">
      <alignment horizontal="centerContinuous" vertical="center"/>
    </xf>
    <xf numFmtId="0" fontId="3" fillId="0" borderId="4" xfId="1" applyFont="1" applyBorder="1" applyAlignment="1">
      <alignment horizontal="centerContinuous" vertical="center"/>
    </xf>
    <xf numFmtId="49" fontId="3" fillId="0" borderId="7" xfId="1" applyNumberFormat="1" applyFont="1" applyBorder="1">
      <alignment vertical="center"/>
    </xf>
    <xf numFmtId="49" fontId="1" fillId="0" borderId="6" xfId="1" applyNumberFormat="1" applyBorder="1">
      <alignment vertical="center"/>
    </xf>
    <xf numFmtId="0" fontId="1" fillId="0" borderId="6" xfId="1" applyBorder="1" applyAlignment="1">
      <alignment horizontal="center" vertical="center"/>
    </xf>
    <xf numFmtId="0" fontId="3" fillId="0" borderId="7" xfId="1" applyFont="1" applyBorder="1" applyAlignment="1">
      <alignment horizontal="centerContinuous" vertical="center"/>
    </xf>
    <xf numFmtId="49" fontId="1" fillId="0" borderId="7" xfId="1" applyNumberFormat="1" applyBorder="1">
      <alignment vertical="center"/>
    </xf>
    <xf numFmtId="0" fontId="1" fillId="0" borderId="7" xfId="1" applyBorder="1" applyAlignment="1">
      <alignment horizontal="center" vertical="center"/>
    </xf>
    <xf numFmtId="0" fontId="3" fillId="0" borderId="9" xfId="1" applyFont="1" applyBorder="1" applyAlignment="1">
      <alignment horizontal="centerContinuous" vertical="center"/>
    </xf>
    <xf numFmtId="49" fontId="1" fillId="0" borderId="18" xfId="1" applyNumberFormat="1" applyBorder="1">
      <alignment vertical="center"/>
    </xf>
    <xf numFmtId="0" fontId="1" fillId="0" borderId="21" xfId="1" applyBorder="1" applyAlignment="1">
      <alignment horizontal="center" vertical="center"/>
    </xf>
    <xf numFmtId="0" fontId="1" fillId="0" borderId="18" xfId="1" applyBorder="1" applyAlignment="1">
      <alignment horizontal="center" vertical="center"/>
    </xf>
    <xf numFmtId="0" fontId="3" fillId="0" borderId="1" xfId="0" applyFont="1" applyBorder="1" applyAlignment="1">
      <alignment horizontal="centerContinuous"/>
    </xf>
    <xf numFmtId="0" fontId="3" fillId="0" borderId="4" xfId="0" quotePrefix="1" applyFont="1" applyBorder="1" applyAlignment="1">
      <alignment horizontal="centerContinuous"/>
    </xf>
    <xf numFmtId="0" fontId="3" fillId="0" borderId="2" xfId="0" quotePrefix="1" applyFont="1" applyBorder="1" applyAlignment="1"/>
    <xf numFmtId="0" fontId="3" fillId="0" borderId="3" xfId="0" quotePrefix="1" applyFont="1" applyBorder="1" applyAlignment="1"/>
    <xf numFmtId="0" fontId="3" fillId="0" borderId="2" xfId="0" quotePrefix="1" applyFont="1" applyBorder="1" applyAlignment="1">
      <alignment horizontal="centerContinuous"/>
    </xf>
    <xf numFmtId="0" fontId="3" fillId="0" borderId="0" xfId="0" quotePrefix="1" applyFont="1" applyAlignment="1"/>
    <xf numFmtId="0" fontId="3" fillId="0" borderId="5" xfId="0" applyFont="1" applyBorder="1" applyAlignment="1">
      <alignment horizontal="centerContinuous"/>
    </xf>
    <xf numFmtId="0" fontId="3" fillId="0" borderId="7" xfId="0" applyFont="1" applyBorder="1" applyAlignment="1">
      <alignment horizontal="centerContinuous"/>
    </xf>
    <xf numFmtId="0" fontId="3" fillId="0" borderId="11" xfId="0" applyFont="1" applyBorder="1" applyAlignment="1">
      <alignment horizontal="centerContinuous"/>
    </xf>
    <xf numFmtId="0" fontId="3" fillId="0" borderId="9" xfId="0" applyFont="1" applyBorder="1" applyAlignment="1">
      <alignment horizontal="centerContinuous"/>
    </xf>
    <xf numFmtId="0" fontId="3" fillId="0" borderId="10" xfId="0" applyFont="1" applyBorder="1" applyAlignment="1"/>
    <xf numFmtId="0" fontId="3" fillId="0" borderId="8" xfId="0" applyFont="1" applyBorder="1" applyAlignment="1">
      <alignment horizontal="centerContinuous"/>
    </xf>
    <xf numFmtId="0" fontId="3" fillId="0" borderId="3" xfId="0" applyFont="1" applyBorder="1" applyAlignment="1"/>
    <xf numFmtId="0" fontId="3" fillId="0" borderId="0" xfId="0" applyFont="1" applyAlignment="1">
      <alignment shrinkToFit="1"/>
    </xf>
    <xf numFmtId="0" fontId="11" fillId="0" borderId="0" xfId="0" applyFont="1" applyAlignment="1">
      <alignment vertical="top"/>
    </xf>
    <xf numFmtId="0" fontId="13" fillId="0" borderId="0" xfId="2" applyFont="1" applyAlignment="1"/>
    <xf numFmtId="176" fontId="14" fillId="0" borderId="0" xfId="3" applyNumberFormat="1" applyFont="1" applyAlignment="1"/>
    <xf numFmtId="176" fontId="19" fillId="0" borderId="0" xfId="3" applyNumberFormat="1" applyFont="1" applyAlignment="1"/>
    <xf numFmtId="176" fontId="21" fillId="0" borderId="0" xfId="3" applyNumberFormat="1" applyFont="1" applyAlignment="1"/>
    <xf numFmtId="176" fontId="21" fillId="0" borderId="0" xfId="3" applyNumberFormat="1" applyFont="1" applyAlignment="1">
      <alignment horizontal="centerContinuous"/>
    </xf>
    <xf numFmtId="176" fontId="16" fillId="0" borderId="0" xfId="3" applyNumberFormat="1" applyFont="1" applyAlignment="1">
      <alignment horizontal="center"/>
    </xf>
    <xf numFmtId="178" fontId="19" fillId="0" borderId="0" xfId="3" applyNumberFormat="1" applyFont="1" applyAlignment="1"/>
    <xf numFmtId="178" fontId="23" fillId="0" borderId="0" xfId="3" applyNumberFormat="1" applyFont="1" applyAlignment="1"/>
    <xf numFmtId="0" fontId="14" fillId="0" borderId="0" xfId="3" applyFont="1" applyAlignment="1">
      <alignment horizontal="distributed"/>
    </xf>
    <xf numFmtId="176" fontId="14" fillId="0" borderId="0" xfId="3" applyNumberFormat="1" applyFont="1" applyAlignment="1" applyProtection="1">
      <protection locked="0"/>
    </xf>
    <xf numFmtId="176" fontId="16" fillId="0" borderId="0" xfId="3" applyNumberFormat="1" applyFont="1">
      <alignment vertical="center"/>
    </xf>
    <xf numFmtId="0" fontId="25" fillId="0" borderId="0" xfId="3" applyFont="1">
      <alignment vertical="center"/>
    </xf>
    <xf numFmtId="176" fontId="14" fillId="0" borderId="0" xfId="3" applyNumberFormat="1" applyFont="1" applyAlignment="1">
      <alignment horizontal="distributed"/>
    </xf>
    <xf numFmtId="0" fontId="26" fillId="0" borderId="0" xfId="3" applyFont="1" applyAlignment="1">
      <alignment shrinkToFit="1"/>
    </xf>
    <xf numFmtId="176" fontId="14" fillId="0" borderId="0" xfId="3" applyNumberFormat="1" applyFont="1" applyAlignment="1">
      <alignment horizontal="right" shrinkToFit="1"/>
    </xf>
    <xf numFmtId="0" fontId="26" fillId="0" borderId="0" xfId="3" applyFont="1" applyAlignment="1">
      <alignment horizontal="right" shrinkToFit="1"/>
    </xf>
    <xf numFmtId="176" fontId="14" fillId="0" borderId="6" xfId="3" applyNumberFormat="1" applyFont="1" applyBorder="1" applyAlignment="1"/>
    <xf numFmtId="176" fontId="22" fillId="0" borderId="6" xfId="3" applyNumberFormat="1" applyFont="1" applyBorder="1" applyAlignment="1"/>
    <xf numFmtId="176" fontId="19" fillId="0" borderId="0" xfId="3" applyNumberFormat="1" applyFont="1" applyAlignment="1">
      <alignment horizontal="right"/>
    </xf>
    <xf numFmtId="176" fontId="16" fillId="0" borderId="0" xfId="3" applyNumberFormat="1" applyFont="1" applyAlignment="1">
      <alignment horizontal="center" wrapText="1"/>
    </xf>
    <xf numFmtId="176" fontId="16" fillId="0" borderId="27" xfId="3" applyNumberFormat="1" applyFont="1" applyBorder="1" applyAlignment="1">
      <alignment horizontal="centerContinuous"/>
    </xf>
    <xf numFmtId="176" fontId="16" fillId="0" borderId="31" xfId="3" applyNumberFormat="1" applyFont="1" applyBorder="1" applyAlignment="1">
      <alignment horizontal="centerContinuous"/>
    </xf>
    <xf numFmtId="176" fontId="16" fillId="0" borderId="39" xfId="3" applyNumberFormat="1" applyFont="1" applyBorder="1" applyAlignment="1">
      <alignment horizontal="centerContinuous"/>
    </xf>
    <xf numFmtId="176" fontId="27" fillId="0" borderId="0" xfId="3" applyNumberFormat="1" applyFont="1" applyAlignment="1">
      <alignment horizontal="center" wrapText="1"/>
    </xf>
    <xf numFmtId="176" fontId="14" fillId="0" borderId="26" xfId="3" applyNumberFormat="1" applyFont="1" applyBorder="1" applyAlignment="1"/>
    <xf numFmtId="176" fontId="16" fillId="0" borderId="33" xfId="3" applyNumberFormat="1" applyFont="1" applyBorder="1" applyAlignment="1">
      <alignment horizontal="center"/>
    </xf>
    <xf numFmtId="176" fontId="16" fillId="0" borderId="34" xfId="3" applyNumberFormat="1" applyFont="1" applyBorder="1" applyAlignment="1">
      <alignment horizontal="center"/>
    </xf>
    <xf numFmtId="176" fontId="14" fillId="0" borderId="0" xfId="3" applyNumberFormat="1" applyFont="1" applyAlignment="1">
      <alignment horizontal="center"/>
    </xf>
    <xf numFmtId="176" fontId="28" fillId="0" borderId="0" xfId="3" applyNumberFormat="1" applyFont="1" applyAlignment="1">
      <alignment horizontal="center"/>
    </xf>
    <xf numFmtId="176" fontId="28" fillId="0" borderId="0" xfId="3" applyNumberFormat="1" applyFont="1" applyAlignment="1"/>
    <xf numFmtId="0" fontId="27" fillId="0" borderId="36" xfId="3" applyFont="1" applyBorder="1" applyAlignment="1">
      <alignment horizontal="center" wrapText="1"/>
    </xf>
    <xf numFmtId="0" fontId="30" fillId="0" borderId="23" xfId="3" applyFont="1" applyBorder="1" applyAlignment="1">
      <alignment horizontal="center" wrapText="1"/>
    </xf>
    <xf numFmtId="0" fontId="27" fillId="0" borderId="46" xfId="3" applyFont="1" applyBorder="1" applyAlignment="1">
      <alignment horizontal="center" wrapText="1"/>
    </xf>
    <xf numFmtId="176" fontId="27" fillId="0" borderId="36" xfId="3" applyNumberFormat="1" applyFont="1" applyBorder="1" applyAlignment="1">
      <alignment horizontal="center" wrapText="1"/>
    </xf>
    <xf numFmtId="0" fontId="30" fillId="0" borderId="52" xfId="3" applyFont="1" applyBorder="1" applyAlignment="1">
      <alignment horizontal="center" wrapText="1"/>
    </xf>
    <xf numFmtId="0" fontId="30" fillId="0" borderId="17" xfId="3" applyFont="1" applyBorder="1" applyAlignment="1">
      <alignment horizontal="center"/>
    </xf>
    <xf numFmtId="0" fontId="30" fillId="0" borderId="56" xfId="3" applyFont="1" applyBorder="1" applyAlignment="1">
      <alignment horizontal="center" wrapText="1"/>
    </xf>
    <xf numFmtId="176" fontId="14" fillId="0" borderId="0" xfId="3" applyNumberFormat="1" applyFont="1" applyAlignment="1">
      <alignment horizontal="left" wrapText="1"/>
    </xf>
    <xf numFmtId="176" fontId="16" fillId="0" borderId="28" xfId="3" applyNumberFormat="1" applyFont="1" applyBorder="1" applyAlignment="1">
      <alignment horizontal="centerContinuous"/>
    </xf>
    <xf numFmtId="176" fontId="16" fillId="0" borderId="32" xfId="3" applyNumberFormat="1" applyFont="1" applyBorder="1" applyAlignment="1">
      <alignment horizontal="centerContinuous"/>
    </xf>
    <xf numFmtId="178" fontId="19" fillId="0" borderId="32" xfId="3" applyNumberFormat="1" applyFont="1" applyBorder="1" applyAlignment="1"/>
    <xf numFmtId="179" fontId="19" fillId="0" borderId="37" xfId="3" applyNumberFormat="1" applyFont="1" applyBorder="1" applyAlignment="1"/>
    <xf numFmtId="177" fontId="19" fillId="0" borderId="44" xfId="3" applyNumberFormat="1" applyFont="1" applyBorder="1" applyAlignment="1"/>
    <xf numFmtId="180" fontId="19" fillId="0" borderId="32" xfId="3" applyNumberFormat="1" applyFont="1" applyBorder="1" applyAlignment="1"/>
    <xf numFmtId="179" fontId="19" fillId="0" borderId="50" xfId="3" applyNumberFormat="1" applyFont="1" applyBorder="1" applyAlignment="1"/>
    <xf numFmtId="177" fontId="19" fillId="0" borderId="31" xfId="3" applyNumberFormat="1" applyFont="1" applyBorder="1" applyAlignment="1"/>
    <xf numFmtId="176" fontId="16" fillId="0" borderId="30" xfId="3" applyNumberFormat="1" applyFont="1" applyBorder="1" applyAlignment="1">
      <alignment horizontal="centerContinuous"/>
    </xf>
    <xf numFmtId="176" fontId="16" fillId="0" borderId="34" xfId="3" applyNumberFormat="1" applyFont="1" applyBorder="1" applyAlignment="1">
      <alignment horizontal="centerContinuous"/>
    </xf>
    <xf numFmtId="179" fontId="19" fillId="0" borderId="23" xfId="3" applyNumberFormat="1" applyFont="1" applyBorder="1" applyAlignment="1"/>
    <xf numFmtId="177" fontId="19" fillId="0" borderId="47" xfId="3" applyNumberFormat="1" applyFont="1" applyBorder="1" applyAlignment="1"/>
    <xf numFmtId="178" fontId="19" fillId="0" borderId="34" xfId="3" applyNumberFormat="1" applyFont="1" applyBorder="1" applyAlignment="1"/>
    <xf numFmtId="179" fontId="19" fillId="0" borderId="52" xfId="3" applyNumberFormat="1" applyFont="1" applyBorder="1" applyAlignment="1"/>
    <xf numFmtId="177" fontId="19" fillId="0" borderId="53" xfId="3" applyNumberFormat="1" applyFont="1" applyBorder="1" applyAlignment="1"/>
    <xf numFmtId="176" fontId="16" fillId="0" borderId="0" xfId="3" applyNumberFormat="1" applyFont="1" applyAlignment="1">
      <alignment horizontal="centerContinuous"/>
    </xf>
    <xf numFmtId="177" fontId="19" fillId="0" borderId="0" xfId="3" applyNumberFormat="1" applyFont="1" applyAlignment="1"/>
    <xf numFmtId="177" fontId="23" fillId="0" borderId="0" xfId="3" applyNumberFormat="1" applyFont="1" applyAlignment="1"/>
    <xf numFmtId="179" fontId="19" fillId="0" borderId="0" xfId="3" applyNumberFormat="1" applyFont="1" applyAlignment="1"/>
    <xf numFmtId="176" fontId="22" fillId="0" borderId="6" xfId="3" applyNumberFormat="1" applyFont="1" applyBorder="1" applyAlignment="1">
      <alignment horizontal="left"/>
    </xf>
    <xf numFmtId="0" fontId="30" fillId="0" borderId="0" xfId="3" applyFont="1" applyAlignment="1">
      <alignment horizontal="center"/>
    </xf>
    <xf numFmtId="0" fontId="30" fillId="0" borderId="0" xfId="3" applyFont="1" applyAlignment="1">
      <alignment horizontal="center" wrapText="1"/>
    </xf>
    <xf numFmtId="176" fontId="14" fillId="0" borderId="0" xfId="3" applyNumberFormat="1" applyFont="1" applyAlignment="1">
      <alignment horizontal="left"/>
    </xf>
    <xf numFmtId="176" fontId="31" fillId="0" borderId="0" xfId="3" applyNumberFormat="1" applyFont="1" applyAlignment="1"/>
    <xf numFmtId="0" fontId="17" fillId="0" borderId="0" xfId="3" applyAlignment="1"/>
    <xf numFmtId="176" fontId="22" fillId="0" borderId="0" xfId="3" applyNumberFormat="1" applyFont="1" applyAlignment="1"/>
    <xf numFmtId="176" fontId="16" fillId="0" borderId="35" xfId="3" applyNumberFormat="1" applyFont="1" applyBorder="1" applyAlignment="1">
      <alignment horizontal="center" wrapText="1"/>
    </xf>
    <xf numFmtId="0" fontId="30" fillId="0" borderId="60" xfId="3" applyFont="1" applyBorder="1" applyAlignment="1">
      <alignment horizontal="center" wrapText="1"/>
    </xf>
    <xf numFmtId="178" fontId="19" fillId="3" borderId="32" xfId="3" applyNumberFormat="1" applyFont="1" applyFill="1" applyBorder="1" applyAlignment="1"/>
    <xf numFmtId="176" fontId="19" fillId="0" borderId="58" xfId="3" applyNumberFormat="1" applyFont="1" applyBorder="1" applyAlignment="1"/>
    <xf numFmtId="176" fontId="16" fillId="0" borderId="61" xfId="3" applyNumberFormat="1" applyFont="1" applyBorder="1" applyAlignment="1">
      <alignment horizontal="centerContinuous"/>
    </xf>
    <xf numFmtId="176" fontId="16" fillId="0" borderId="35" xfId="3" applyNumberFormat="1" applyFont="1" applyBorder="1" applyAlignment="1">
      <alignment horizontal="centerContinuous"/>
    </xf>
    <xf numFmtId="178" fontId="19" fillId="0" borderId="35" xfId="3" applyNumberFormat="1" applyFont="1" applyBorder="1" applyAlignment="1"/>
    <xf numFmtId="179" fontId="19" fillId="0" borderId="2" xfId="3" applyNumberFormat="1" applyFont="1" applyBorder="1" applyAlignment="1"/>
    <xf numFmtId="177" fontId="19" fillId="0" borderId="45" xfId="3" applyNumberFormat="1" applyFont="1" applyBorder="1" applyAlignment="1"/>
    <xf numFmtId="178" fontId="19" fillId="3" borderId="35" xfId="3" applyNumberFormat="1" applyFont="1" applyFill="1" applyBorder="1" applyAlignment="1"/>
    <xf numFmtId="179" fontId="19" fillId="0" borderId="43" xfId="3" applyNumberFormat="1" applyFont="1" applyBorder="1" applyAlignment="1"/>
    <xf numFmtId="177" fontId="19" fillId="0" borderId="7" xfId="3" applyNumberFormat="1" applyFont="1" applyBorder="1" applyAlignment="1"/>
    <xf numFmtId="176" fontId="19" fillId="0" borderId="62" xfId="3" applyNumberFormat="1" applyFont="1" applyBorder="1" applyAlignment="1"/>
    <xf numFmtId="176" fontId="16" fillId="0" borderId="63" xfId="3" applyNumberFormat="1" applyFont="1" applyBorder="1" applyAlignment="1">
      <alignment horizontal="centerContinuous"/>
    </xf>
    <xf numFmtId="176" fontId="16" fillId="0" borderId="64" xfId="3" applyNumberFormat="1" applyFont="1" applyBorder="1" applyAlignment="1">
      <alignment horizontal="centerContinuous"/>
    </xf>
    <xf numFmtId="177" fontId="19" fillId="0" borderId="64" xfId="3" applyNumberFormat="1" applyFont="1" applyBorder="1" applyAlignment="1"/>
    <xf numFmtId="178" fontId="19" fillId="0" borderId="64" xfId="3" applyNumberFormat="1" applyFont="1" applyBorder="1" applyAlignment="1"/>
    <xf numFmtId="179" fontId="19" fillId="0" borderId="64" xfId="3" applyNumberFormat="1" applyFont="1" applyBorder="1" applyAlignment="1"/>
    <xf numFmtId="176" fontId="19" fillId="0" borderId="65" xfId="3" applyNumberFormat="1" applyFont="1" applyBorder="1" applyAlignment="1"/>
    <xf numFmtId="176" fontId="14" fillId="0" borderId="6" xfId="3" applyNumberFormat="1" applyFont="1" applyBorder="1" applyAlignment="1">
      <alignment horizontal="left"/>
    </xf>
    <xf numFmtId="0" fontId="25" fillId="0" borderId="8" xfId="3" applyFont="1" applyBorder="1">
      <alignment vertical="center"/>
    </xf>
    <xf numFmtId="176" fontId="16" fillId="0" borderId="49" xfId="3" applyNumberFormat="1" applyFont="1" applyBorder="1" applyAlignment="1">
      <alignment horizontal="center"/>
    </xf>
    <xf numFmtId="178" fontId="19" fillId="0" borderId="2" xfId="3" applyNumberFormat="1" applyFont="1" applyBorder="1" applyAlignment="1"/>
    <xf numFmtId="176" fontId="14" fillId="0" borderId="26" xfId="3" applyNumberFormat="1" applyFont="1" applyBorder="1" applyAlignment="1">
      <alignment horizontal="left" wrapText="1"/>
    </xf>
    <xf numFmtId="176" fontId="16" fillId="0" borderId="66" xfId="3" applyNumberFormat="1" applyFont="1" applyBorder="1" applyAlignment="1">
      <alignment horizontal="centerContinuous"/>
    </xf>
    <xf numFmtId="176" fontId="16" fillId="0" borderId="67" xfId="3" applyNumberFormat="1" applyFont="1" applyBorder="1" applyAlignment="1">
      <alignment horizontal="centerContinuous"/>
    </xf>
    <xf numFmtId="178" fontId="19" fillId="0" borderId="67" xfId="3" applyNumberFormat="1" applyFont="1" applyBorder="1" applyAlignment="1"/>
    <xf numFmtId="179" fontId="19" fillId="0" borderId="68" xfId="3" applyNumberFormat="1" applyFont="1" applyBorder="1" applyAlignment="1"/>
    <xf numFmtId="177" fontId="19" fillId="0" borderId="69" xfId="3" applyNumberFormat="1" applyFont="1" applyBorder="1" applyAlignment="1"/>
    <xf numFmtId="180" fontId="19" fillId="0" borderId="67" xfId="3" applyNumberFormat="1" applyFont="1" applyBorder="1" applyAlignment="1"/>
    <xf numFmtId="178" fontId="19" fillId="3" borderId="67" xfId="3" applyNumberFormat="1" applyFont="1" applyFill="1" applyBorder="1" applyAlignment="1"/>
    <xf numFmtId="179" fontId="19" fillId="0" borderId="70" xfId="3" applyNumberFormat="1" applyFont="1" applyBorder="1" applyAlignment="1"/>
    <xf numFmtId="177" fontId="19" fillId="0" borderId="71" xfId="3" applyNumberFormat="1" applyFont="1" applyBorder="1" applyAlignment="1"/>
    <xf numFmtId="176" fontId="19" fillId="0" borderId="72" xfId="3" applyNumberFormat="1" applyFont="1" applyBorder="1" applyAlignment="1"/>
    <xf numFmtId="176" fontId="16" fillId="0" borderId="9" xfId="3" applyNumberFormat="1" applyFont="1" applyBorder="1" applyAlignment="1">
      <alignment horizontal="centerContinuous"/>
    </xf>
    <xf numFmtId="176" fontId="16" fillId="0" borderId="73" xfId="3" applyNumberFormat="1" applyFont="1" applyBorder="1" applyAlignment="1">
      <alignment horizontal="centerContinuous"/>
    </xf>
    <xf numFmtId="177" fontId="19" fillId="0" borderId="73" xfId="3" applyNumberFormat="1" applyFont="1" applyBorder="1" applyAlignment="1"/>
    <xf numFmtId="178" fontId="19" fillId="0" borderId="73" xfId="3" applyNumberFormat="1" applyFont="1" applyBorder="1" applyAlignment="1"/>
    <xf numFmtId="179" fontId="19" fillId="0" borderId="73" xfId="3" applyNumberFormat="1" applyFont="1" applyBorder="1" applyAlignment="1"/>
    <xf numFmtId="176" fontId="19" fillId="0" borderId="74" xfId="3" applyNumberFormat="1" applyFont="1" applyBorder="1" applyAlignment="1"/>
    <xf numFmtId="176" fontId="16" fillId="0" borderId="10" xfId="3" applyNumberFormat="1" applyFont="1" applyBorder="1" applyAlignment="1">
      <alignment horizontal="centerContinuous"/>
    </xf>
    <xf numFmtId="176" fontId="16" fillId="0" borderId="75" xfId="3" applyNumberFormat="1" applyFont="1" applyBorder="1" applyAlignment="1">
      <alignment horizontal="centerContinuous"/>
    </xf>
    <xf numFmtId="178" fontId="19" fillId="0" borderId="75" xfId="3" applyNumberFormat="1" applyFont="1" applyBorder="1" applyAlignment="1"/>
    <xf numFmtId="179" fontId="19" fillId="0" borderId="3" xfId="3" applyNumberFormat="1" applyFont="1" applyBorder="1" applyAlignment="1"/>
    <xf numFmtId="177" fontId="19" fillId="0" borderId="76" xfId="3" applyNumberFormat="1" applyFont="1" applyBorder="1" applyAlignment="1"/>
    <xf numFmtId="180" fontId="19" fillId="0" borderId="75" xfId="3" applyNumberFormat="1" applyFont="1" applyBorder="1" applyAlignment="1"/>
    <xf numFmtId="178" fontId="19" fillId="3" borderId="75" xfId="3" applyNumberFormat="1" applyFont="1" applyFill="1" applyBorder="1" applyAlignment="1"/>
    <xf numFmtId="179" fontId="19" fillId="0" borderId="77" xfId="3" applyNumberFormat="1" applyFont="1" applyBorder="1" applyAlignment="1"/>
    <xf numFmtId="177" fontId="19" fillId="0" borderId="6" xfId="3" applyNumberFormat="1" applyFont="1" applyBorder="1" applyAlignment="1"/>
    <xf numFmtId="176" fontId="19" fillId="0" borderId="78" xfId="3" applyNumberFormat="1" applyFont="1" applyBorder="1" applyAlignment="1"/>
    <xf numFmtId="176" fontId="16" fillId="0" borderId="79" xfId="3" applyNumberFormat="1" applyFont="1" applyBorder="1" applyAlignment="1">
      <alignment horizontal="centerContinuous"/>
    </xf>
    <xf numFmtId="177" fontId="19" fillId="0" borderId="79" xfId="3" applyNumberFormat="1" applyFont="1" applyBorder="1" applyAlignment="1"/>
    <xf numFmtId="178" fontId="19" fillId="0" borderId="79" xfId="3" applyNumberFormat="1" applyFont="1" applyBorder="1" applyAlignment="1"/>
    <xf numFmtId="179" fontId="19" fillId="0" borderId="79" xfId="3" applyNumberFormat="1" applyFont="1" applyBorder="1" applyAlignment="1"/>
    <xf numFmtId="176" fontId="19" fillId="0" borderId="80" xfId="3" applyNumberFormat="1" applyFont="1" applyBorder="1" applyAlignment="1"/>
    <xf numFmtId="176" fontId="16" fillId="0" borderId="20" xfId="3" applyNumberFormat="1" applyFont="1" applyBorder="1" applyAlignment="1">
      <alignment horizontal="centerContinuous"/>
    </xf>
    <xf numFmtId="176" fontId="16" fillId="0" borderId="36" xfId="3" applyNumberFormat="1" applyFont="1" applyBorder="1" applyAlignment="1">
      <alignment horizontal="centerContinuous"/>
    </xf>
    <xf numFmtId="176" fontId="19" fillId="0" borderId="23" xfId="3" applyNumberFormat="1" applyFont="1" applyBorder="1" applyAlignment="1"/>
    <xf numFmtId="176" fontId="19" fillId="0" borderId="20" xfId="3" applyNumberFormat="1" applyFont="1" applyBorder="1" applyAlignment="1"/>
    <xf numFmtId="176" fontId="19" fillId="0" borderId="36" xfId="3" applyNumberFormat="1" applyFont="1" applyBorder="1" applyAlignment="1"/>
    <xf numFmtId="177" fontId="19" fillId="0" borderId="46" xfId="3" applyNumberFormat="1" applyFont="1" applyBorder="1" applyAlignment="1"/>
    <xf numFmtId="176" fontId="19" fillId="0" borderId="52" xfId="3" applyNumberFormat="1" applyFont="1" applyBorder="1" applyAlignment="1"/>
    <xf numFmtId="176" fontId="19" fillId="0" borderId="17" xfId="3" applyNumberFormat="1" applyFont="1" applyBorder="1" applyAlignment="1"/>
    <xf numFmtId="176" fontId="14" fillId="0" borderId="60" xfId="3" applyNumberFormat="1" applyFont="1" applyBorder="1" applyAlignment="1">
      <alignment horizontal="center"/>
    </xf>
    <xf numFmtId="0" fontId="3" fillId="0" borderId="0" xfId="0" applyFont="1" applyAlignment="1">
      <alignment horizontal="distributed"/>
    </xf>
    <xf numFmtId="0" fontId="17" fillId="0" borderId="0" xfId="3" applyAlignment="1"/>
    <xf numFmtId="176" fontId="3" fillId="0" borderId="0" xfId="0" applyNumberFormat="1" applyFont="1" applyAlignment="1"/>
    <xf numFmtId="176" fontId="6" fillId="0" borderId="0" xfId="0" applyNumberFormat="1" applyFont="1" applyAlignment="1"/>
    <xf numFmtId="176" fontId="34" fillId="0" borderId="0" xfId="0" applyNumberFormat="1" applyFont="1" applyAlignment="1"/>
    <xf numFmtId="176" fontId="34" fillId="0" borderId="0" xfId="0" applyNumberFormat="1" applyFont="1" applyAlignment="1">
      <alignment horizontal="centerContinuous"/>
    </xf>
    <xf numFmtId="176" fontId="10" fillId="0" borderId="0" xfId="0" applyNumberFormat="1" applyFont="1" applyAlignment="1">
      <alignment horizontal="center"/>
    </xf>
    <xf numFmtId="178" fontId="6" fillId="0" borderId="0" xfId="0" applyNumberFormat="1" applyFont="1" applyAlignment="1"/>
    <xf numFmtId="178" fontId="35" fillId="0" borderId="0" xfId="0" applyNumberFormat="1" applyFont="1" applyAlignment="1"/>
    <xf numFmtId="176" fontId="3" fillId="0" borderId="0" xfId="0" applyNumberFormat="1" applyFont="1" applyAlignment="1" applyProtection="1">
      <protection locked="0"/>
    </xf>
    <xf numFmtId="176" fontId="10" fillId="0" borderId="0" xfId="0" applyNumberFormat="1" applyFont="1">
      <alignment vertical="center"/>
    </xf>
    <xf numFmtId="0" fontId="36" fillId="0" borderId="0" xfId="0" applyFont="1">
      <alignment vertical="center"/>
    </xf>
    <xf numFmtId="176" fontId="3" fillId="0" borderId="0" xfId="0" applyNumberFormat="1" applyFont="1" applyAlignment="1">
      <alignment horizontal="distributed"/>
    </xf>
    <xf numFmtId="0" fontId="37" fillId="0" borderId="0" xfId="0" applyFont="1" applyAlignment="1">
      <alignment shrinkToFit="1"/>
    </xf>
    <xf numFmtId="176" fontId="3" fillId="0" borderId="0" xfId="0" applyNumberFormat="1" applyFont="1" applyAlignment="1">
      <alignment horizontal="right" shrinkToFit="1"/>
    </xf>
    <xf numFmtId="0" fontId="37" fillId="0" borderId="0" xfId="0" applyFont="1" applyAlignment="1">
      <alignment horizontal="right" shrinkToFit="1"/>
    </xf>
    <xf numFmtId="176" fontId="3" fillId="0" borderId="6" xfId="0" applyNumberFormat="1" applyFont="1" applyBorder="1" applyAlignment="1"/>
    <xf numFmtId="176" fontId="4" fillId="0" borderId="6" xfId="0" applyNumberFormat="1" applyFont="1" applyBorder="1" applyAlignment="1"/>
    <xf numFmtId="176" fontId="6" fillId="0" borderId="0" xfId="0" applyNumberFormat="1" applyFont="1" applyAlignment="1">
      <alignment horizontal="right"/>
    </xf>
    <xf numFmtId="176" fontId="10" fillId="0" borderId="0" xfId="0" applyNumberFormat="1" applyFont="1" applyAlignment="1">
      <alignment horizontal="center" wrapText="1"/>
    </xf>
    <xf numFmtId="176" fontId="10" fillId="0" borderId="27" xfId="0" applyNumberFormat="1" applyFont="1" applyBorder="1" applyAlignment="1">
      <alignment horizontal="centerContinuous"/>
    </xf>
    <xf numFmtId="176" fontId="10" fillId="0" borderId="31" xfId="0" applyNumberFormat="1" applyFont="1" applyBorder="1" applyAlignment="1">
      <alignment horizontal="centerContinuous"/>
    </xf>
    <xf numFmtId="176" fontId="10" fillId="0" borderId="39" xfId="0" applyNumberFormat="1" applyFont="1" applyBorder="1" applyAlignment="1">
      <alignment horizontal="centerContinuous"/>
    </xf>
    <xf numFmtId="176" fontId="38" fillId="0" borderId="0" xfId="0" applyNumberFormat="1" applyFont="1" applyAlignment="1">
      <alignment horizontal="center" wrapText="1"/>
    </xf>
    <xf numFmtId="176" fontId="3" fillId="0" borderId="26" xfId="0" applyNumberFormat="1" applyFont="1" applyBorder="1" applyAlignment="1"/>
    <xf numFmtId="176" fontId="10" fillId="0" borderId="33" xfId="0" applyNumberFormat="1" applyFont="1" applyBorder="1" applyAlignment="1">
      <alignment horizontal="center"/>
    </xf>
    <xf numFmtId="176" fontId="10" fillId="0" borderId="34" xfId="0" applyNumberFormat="1" applyFont="1" applyBorder="1" applyAlignment="1">
      <alignment horizontal="center"/>
    </xf>
    <xf numFmtId="176" fontId="3" fillId="0" borderId="0" xfId="0" applyNumberFormat="1" applyFont="1" applyAlignment="1">
      <alignment horizontal="center"/>
    </xf>
    <xf numFmtId="176" fontId="39" fillId="0" borderId="0" xfId="0" applyNumberFormat="1" applyFont="1" applyAlignment="1">
      <alignment horizontal="center"/>
    </xf>
    <xf numFmtId="176" fontId="39" fillId="0" borderId="0" xfId="0" applyNumberFormat="1" applyFont="1" applyAlignment="1"/>
    <xf numFmtId="0" fontId="41" fillId="0" borderId="23" xfId="0" applyFont="1" applyBorder="1" applyAlignment="1">
      <alignment horizontal="center" wrapText="1"/>
    </xf>
    <xf numFmtId="0" fontId="38" fillId="0" borderId="46" xfId="0" applyFont="1" applyBorder="1" applyAlignment="1">
      <alignment horizontal="center" wrapText="1"/>
    </xf>
    <xf numFmtId="176" fontId="38" fillId="0" borderId="36" xfId="0" applyNumberFormat="1" applyFont="1" applyBorder="1" applyAlignment="1">
      <alignment horizontal="center" wrapText="1"/>
    </xf>
    <xf numFmtId="0" fontId="41" fillId="0" borderId="52" xfId="0" applyFont="1" applyBorder="1" applyAlignment="1">
      <alignment horizontal="center" wrapText="1"/>
    </xf>
    <xf numFmtId="0" fontId="41" fillId="0" borderId="17" xfId="0" applyFont="1" applyBorder="1" applyAlignment="1">
      <alignment horizontal="center"/>
    </xf>
    <xf numFmtId="0" fontId="41" fillId="0" borderId="56" xfId="0" applyFont="1" applyBorder="1" applyAlignment="1">
      <alignment horizontal="center" wrapText="1"/>
    </xf>
    <xf numFmtId="176" fontId="3" fillId="0" borderId="0" xfId="0" applyNumberFormat="1" applyFont="1" applyAlignment="1">
      <alignment horizontal="left" wrapText="1"/>
    </xf>
    <xf numFmtId="176" fontId="10" fillId="0" borderId="28" xfId="0" applyNumberFormat="1" applyFont="1" applyBorder="1" applyAlignment="1">
      <alignment horizontal="centerContinuous"/>
    </xf>
    <xf numFmtId="176" fontId="10" fillId="0" borderId="32" xfId="0" applyNumberFormat="1" applyFont="1" applyBorder="1" applyAlignment="1">
      <alignment horizontal="centerContinuous"/>
    </xf>
    <xf numFmtId="179" fontId="6" fillId="0" borderId="37" xfId="0" applyNumberFormat="1" applyFont="1" applyBorder="1" applyAlignment="1"/>
    <xf numFmtId="177" fontId="6" fillId="0" borderId="44" xfId="0" applyNumberFormat="1" applyFont="1" applyBorder="1" applyAlignment="1"/>
    <xf numFmtId="180" fontId="6" fillId="0" borderId="32" xfId="0" applyNumberFormat="1" applyFont="1" applyBorder="1" applyAlignment="1"/>
    <xf numFmtId="179" fontId="6" fillId="0" borderId="50" xfId="0" applyNumberFormat="1" applyFont="1" applyBorder="1" applyAlignment="1"/>
    <xf numFmtId="177" fontId="6" fillId="0" borderId="31" xfId="0" applyNumberFormat="1" applyFont="1" applyBorder="1" applyAlignment="1"/>
    <xf numFmtId="176" fontId="10" fillId="0" borderId="30" xfId="0" applyNumberFormat="1" applyFont="1" applyBorder="1" applyAlignment="1">
      <alignment horizontal="centerContinuous"/>
    </xf>
    <xf numFmtId="176" fontId="10" fillId="0" borderId="34" xfId="0" applyNumberFormat="1" applyFont="1" applyBorder="1" applyAlignment="1">
      <alignment horizontal="centerContinuous"/>
    </xf>
    <xf numFmtId="179" fontId="6" fillId="0" borderId="23" xfId="0" applyNumberFormat="1" applyFont="1" applyBorder="1" applyAlignment="1"/>
    <xf numFmtId="177" fontId="6" fillId="0" borderId="47" xfId="0" applyNumberFormat="1" applyFont="1" applyBorder="1" applyAlignment="1"/>
    <xf numFmtId="178" fontId="6" fillId="0" borderId="34" xfId="0" applyNumberFormat="1" applyFont="1" applyBorder="1" applyAlignment="1"/>
    <xf numFmtId="179" fontId="6" fillId="0" borderId="52" xfId="0" applyNumberFormat="1" applyFont="1" applyBorder="1" applyAlignment="1"/>
    <xf numFmtId="177" fontId="6" fillId="0" borderId="53" xfId="0" applyNumberFormat="1" applyFont="1" applyBorder="1" applyAlignment="1"/>
    <xf numFmtId="176" fontId="10" fillId="0" borderId="0" xfId="0" applyNumberFormat="1" applyFont="1" applyAlignment="1">
      <alignment horizontal="centerContinuous"/>
    </xf>
    <xf numFmtId="179" fontId="6" fillId="0" borderId="0" xfId="0" applyNumberFormat="1" applyFont="1" applyAlignment="1"/>
    <xf numFmtId="177" fontId="6" fillId="0" borderId="0" xfId="0" applyNumberFormat="1" applyFont="1" applyAlignment="1"/>
    <xf numFmtId="0" fontId="41" fillId="0" borderId="0" xfId="0" applyFont="1" applyAlignment="1">
      <alignment horizontal="center"/>
    </xf>
    <xf numFmtId="0" fontId="41" fillId="0" borderId="0" xfId="0" applyFont="1" applyAlignment="1">
      <alignment horizontal="center" wrapText="1"/>
    </xf>
    <xf numFmtId="176" fontId="3" fillId="0" borderId="0" xfId="0" applyNumberFormat="1" applyFont="1" applyAlignment="1">
      <alignment horizontal="left"/>
    </xf>
    <xf numFmtId="176" fontId="42" fillId="0" borderId="0" xfId="0" applyNumberFormat="1" applyFont="1" applyAlignment="1"/>
    <xf numFmtId="0" fontId="0" fillId="0" borderId="0" xfId="0" applyAlignment="1"/>
    <xf numFmtId="176" fontId="4" fillId="0" borderId="0" xfId="0" applyNumberFormat="1" applyFont="1" applyAlignment="1"/>
    <xf numFmtId="176" fontId="4" fillId="0" borderId="6" xfId="0" applyNumberFormat="1" applyFont="1" applyBorder="1" applyAlignment="1">
      <alignment horizontal="left"/>
    </xf>
    <xf numFmtId="176" fontId="3" fillId="0" borderId="6" xfId="0" applyNumberFormat="1" applyFont="1" applyBorder="1" applyAlignment="1">
      <alignment horizontal="left"/>
    </xf>
    <xf numFmtId="176" fontId="14" fillId="0" borderId="6" xfId="3" applyNumberFormat="1" applyFont="1" applyFill="1" applyBorder="1" applyAlignment="1"/>
    <xf numFmtId="176" fontId="14" fillId="0" borderId="0" xfId="3" applyNumberFormat="1" applyFont="1" applyFill="1" applyAlignment="1"/>
    <xf numFmtId="176" fontId="19" fillId="0" borderId="0" xfId="3" applyNumberFormat="1" applyFont="1" applyFill="1" applyAlignment="1">
      <alignment horizontal="right"/>
    </xf>
    <xf numFmtId="176" fontId="16" fillId="0" borderId="31" xfId="3" applyNumberFormat="1" applyFont="1" applyFill="1" applyBorder="1" applyAlignment="1">
      <alignment horizontal="centerContinuous"/>
    </xf>
    <xf numFmtId="176" fontId="16" fillId="0" borderId="39" xfId="3" applyNumberFormat="1" applyFont="1" applyFill="1" applyBorder="1" applyAlignment="1">
      <alignment horizontal="centerContinuous"/>
    </xf>
    <xf numFmtId="176" fontId="16" fillId="0" borderId="33" xfId="3" applyNumberFormat="1" applyFont="1" applyFill="1" applyBorder="1" applyAlignment="1">
      <alignment horizontal="center"/>
    </xf>
    <xf numFmtId="176" fontId="16" fillId="0" borderId="34" xfId="3" applyNumberFormat="1" applyFont="1" applyFill="1" applyBorder="1" applyAlignment="1">
      <alignment horizontal="center"/>
    </xf>
    <xf numFmtId="0" fontId="30" fillId="0" borderId="0" xfId="3" applyFont="1" applyFill="1" applyAlignment="1">
      <alignment horizontal="center"/>
    </xf>
    <xf numFmtId="177" fontId="19" fillId="0" borderId="0" xfId="3" applyNumberFormat="1" applyFont="1" applyFill="1" applyAlignment="1"/>
    <xf numFmtId="176" fontId="16" fillId="0" borderId="0" xfId="3" applyNumberFormat="1" applyFont="1" applyFill="1" applyAlignment="1">
      <alignment horizontal="centerContinuous"/>
    </xf>
    <xf numFmtId="178" fontId="19" fillId="0" borderId="0" xfId="3" applyNumberFormat="1" applyFont="1" applyFill="1" applyAlignment="1"/>
    <xf numFmtId="179" fontId="19" fillId="0" borderId="0" xfId="3" applyNumberFormat="1" applyFont="1" applyFill="1" applyAlignment="1"/>
    <xf numFmtId="0" fontId="25" fillId="0" borderId="0" xfId="3" applyFont="1" applyFill="1">
      <alignment vertical="center"/>
    </xf>
    <xf numFmtId="0" fontId="25" fillId="0" borderId="8" xfId="3" applyFont="1" applyFill="1" applyBorder="1">
      <alignment vertical="center"/>
    </xf>
    <xf numFmtId="176" fontId="16" fillId="0" borderId="49" xfId="3" applyNumberFormat="1" applyFont="1" applyFill="1" applyBorder="1" applyAlignment="1">
      <alignment horizontal="center"/>
    </xf>
    <xf numFmtId="178" fontId="19" fillId="0" borderId="2" xfId="3" applyNumberFormat="1" applyFont="1" applyFill="1" applyBorder="1" applyAlignment="1"/>
    <xf numFmtId="178" fontId="23" fillId="0" borderId="0" xfId="3" applyNumberFormat="1" applyFont="1" applyFill="1" applyAlignment="1"/>
    <xf numFmtId="176" fontId="16" fillId="0" borderId="66" xfId="3" applyNumberFormat="1" applyFont="1" applyFill="1" applyBorder="1" applyAlignment="1">
      <alignment horizontal="centerContinuous"/>
    </xf>
    <xf numFmtId="176" fontId="16" fillId="0" borderId="67" xfId="3" applyNumberFormat="1" applyFont="1" applyFill="1" applyBorder="1" applyAlignment="1">
      <alignment horizontal="centerContinuous"/>
    </xf>
    <xf numFmtId="178" fontId="19" fillId="0" borderId="67" xfId="3" applyNumberFormat="1" applyFont="1" applyFill="1" applyBorder="1" applyAlignment="1"/>
    <xf numFmtId="179" fontId="19" fillId="0" borderId="68" xfId="3" applyNumberFormat="1" applyFont="1" applyFill="1" applyBorder="1" applyAlignment="1"/>
    <xf numFmtId="177" fontId="19" fillId="0" borderId="69" xfId="3" applyNumberFormat="1" applyFont="1" applyFill="1" applyBorder="1" applyAlignment="1"/>
    <xf numFmtId="180" fontId="19" fillId="0" borderId="67" xfId="3" applyNumberFormat="1" applyFont="1" applyFill="1" applyBorder="1" applyAlignment="1"/>
    <xf numFmtId="179" fontId="19" fillId="0" borderId="70" xfId="3" applyNumberFormat="1" applyFont="1" applyFill="1" applyBorder="1" applyAlignment="1"/>
    <xf numFmtId="177" fontId="19" fillId="0" borderId="71" xfId="3" applyNumberFormat="1" applyFont="1" applyFill="1" applyBorder="1" applyAlignment="1"/>
    <xf numFmtId="176" fontId="16" fillId="0" borderId="9" xfId="3" applyNumberFormat="1" applyFont="1" applyFill="1" applyBorder="1" applyAlignment="1">
      <alignment horizontal="centerContinuous"/>
    </xf>
    <xf numFmtId="176" fontId="16" fillId="0" borderId="35" xfId="3" applyNumberFormat="1" applyFont="1" applyFill="1" applyBorder="1" applyAlignment="1">
      <alignment horizontal="centerContinuous"/>
    </xf>
    <xf numFmtId="178" fontId="19" fillId="0" borderId="35" xfId="3" applyNumberFormat="1" applyFont="1" applyFill="1" applyBorder="1" applyAlignment="1"/>
    <xf numFmtId="179" fontId="19" fillId="0" borderId="2" xfId="3" applyNumberFormat="1" applyFont="1" applyFill="1" applyBorder="1" applyAlignment="1"/>
    <xf numFmtId="177" fontId="19" fillId="0" borderId="45" xfId="3" applyNumberFormat="1" applyFont="1" applyFill="1" applyBorder="1" applyAlignment="1"/>
    <xf numFmtId="179" fontId="19" fillId="0" borderId="43" xfId="3" applyNumberFormat="1" applyFont="1" applyFill="1" applyBorder="1" applyAlignment="1"/>
    <xf numFmtId="177" fontId="19" fillId="0" borderId="7" xfId="3" applyNumberFormat="1" applyFont="1" applyFill="1" applyBorder="1" applyAlignment="1"/>
    <xf numFmtId="176" fontId="16" fillId="0" borderId="73" xfId="3" applyNumberFormat="1" applyFont="1" applyFill="1" applyBorder="1" applyAlignment="1">
      <alignment horizontal="centerContinuous"/>
    </xf>
    <xf numFmtId="178" fontId="19" fillId="0" borderId="73" xfId="3" applyNumberFormat="1" applyFont="1" applyFill="1" applyBorder="1" applyAlignment="1"/>
    <xf numFmtId="179" fontId="19" fillId="0" borderId="73" xfId="3" applyNumberFormat="1" applyFont="1" applyFill="1" applyBorder="1" applyAlignment="1"/>
    <xf numFmtId="177" fontId="19" fillId="0" borderId="73" xfId="3" applyNumberFormat="1" applyFont="1" applyFill="1" applyBorder="1" applyAlignment="1"/>
    <xf numFmtId="176" fontId="16" fillId="0" borderId="10" xfId="3" applyNumberFormat="1" applyFont="1" applyFill="1" applyBorder="1" applyAlignment="1">
      <alignment horizontal="centerContinuous"/>
    </xf>
    <xf numFmtId="176" fontId="16" fillId="0" borderId="75" xfId="3" applyNumberFormat="1" applyFont="1" applyFill="1" applyBorder="1" applyAlignment="1">
      <alignment horizontal="centerContinuous"/>
    </xf>
    <xf numFmtId="178" fontId="19" fillId="0" borderId="75" xfId="3" applyNumberFormat="1" applyFont="1" applyFill="1" applyBorder="1" applyAlignment="1"/>
    <xf numFmtId="179" fontId="19" fillId="0" borderId="3" xfId="3" applyNumberFormat="1" applyFont="1" applyFill="1" applyBorder="1" applyAlignment="1"/>
    <xf numFmtId="177" fontId="19" fillId="0" borderId="76" xfId="3" applyNumberFormat="1" applyFont="1" applyFill="1" applyBorder="1" applyAlignment="1"/>
    <xf numFmtId="180" fontId="19" fillId="0" borderId="75" xfId="3" applyNumberFormat="1" applyFont="1" applyFill="1" applyBorder="1" applyAlignment="1"/>
    <xf numFmtId="179" fontId="19" fillId="0" borderId="77" xfId="3" applyNumberFormat="1" applyFont="1" applyFill="1" applyBorder="1" applyAlignment="1"/>
    <xf numFmtId="177" fontId="19" fillId="0" borderId="6" xfId="3" applyNumberFormat="1" applyFont="1" applyFill="1" applyBorder="1" applyAlignment="1"/>
    <xf numFmtId="176" fontId="16" fillId="0" borderId="79" xfId="3" applyNumberFormat="1" applyFont="1" applyFill="1" applyBorder="1" applyAlignment="1">
      <alignment horizontal="centerContinuous"/>
    </xf>
    <xf numFmtId="178" fontId="19" fillId="0" borderId="79" xfId="3" applyNumberFormat="1" applyFont="1" applyFill="1" applyBorder="1" applyAlignment="1"/>
    <xf numFmtId="179" fontId="19" fillId="0" borderId="79" xfId="3" applyNumberFormat="1" applyFont="1" applyFill="1" applyBorder="1" applyAlignment="1"/>
    <xf numFmtId="177" fontId="19" fillId="0" borderId="79" xfId="3" applyNumberFormat="1" applyFont="1" applyFill="1" applyBorder="1" applyAlignment="1"/>
    <xf numFmtId="176" fontId="16" fillId="0" borderId="64" xfId="3" applyNumberFormat="1" applyFont="1" applyFill="1" applyBorder="1" applyAlignment="1">
      <alignment horizontal="centerContinuous"/>
    </xf>
    <xf numFmtId="178" fontId="19" fillId="0" borderId="64" xfId="3" applyNumberFormat="1" applyFont="1" applyFill="1" applyBorder="1" applyAlignment="1"/>
    <xf numFmtId="179" fontId="19" fillId="0" borderId="64" xfId="3" applyNumberFormat="1" applyFont="1" applyFill="1" applyBorder="1" applyAlignment="1"/>
    <xf numFmtId="177" fontId="19" fillId="0" borderId="64" xfId="3" applyNumberFormat="1" applyFont="1" applyFill="1" applyBorder="1" applyAlignment="1"/>
    <xf numFmtId="176" fontId="16" fillId="0" borderId="20" xfId="3" applyNumberFormat="1" applyFont="1" applyFill="1" applyBorder="1" applyAlignment="1">
      <alignment horizontal="centerContinuous"/>
    </xf>
    <xf numFmtId="176" fontId="16" fillId="0" borderId="36" xfId="3" applyNumberFormat="1" applyFont="1" applyFill="1" applyBorder="1" applyAlignment="1">
      <alignment horizontal="centerContinuous"/>
    </xf>
    <xf numFmtId="176" fontId="19" fillId="0" borderId="23" xfId="3" applyNumberFormat="1" applyFont="1" applyFill="1" applyBorder="1" applyAlignment="1"/>
    <xf numFmtId="176" fontId="19" fillId="0" borderId="20" xfId="3" applyNumberFormat="1" applyFont="1" applyFill="1" applyBorder="1" applyAlignment="1"/>
    <xf numFmtId="176" fontId="19" fillId="0" borderId="36" xfId="3" applyNumberFormat="1" applyFont="1" applyFill="1" applyBorder="1" applyAlignment="1"/>
    <xf numFmtId="177" fontId="19" fillId="0" borderId="46" xfId="3" applyNumberFormat="1" applyFont="1" applyFill="1" applyBorder="1" applyAlignment="1"/>
    <xf numFmtId="176" fontId="19" fillId="0" borderId="52" xfId="3" applyNumberFormat="1" applyFont="1" applyFill="1" applyBorder="1" applyAlignment="1"/>
    <xf numFmtId="176" fontId="19" fillId="0" borderId="17" xfId="3" applyNumberFormat="1" applyFont="1" applyFill="1" applyBorder="1" applyAlignment="1"/>
    <xf numFmtId="176" fontId="14" fillId="0" borderId="0" xfId="3" applyNumberFormat="1" applyFont="1" applyFill="1" applyAlignment="1">
      <alignment horizontal="left"/>
    </xf>
    <xf numFmtId="176" fontId="19" fillId="0" borderId="0" xfId="3" applyNumberFormat="1" applyFont="1" applyFill="1" applyAlignment="1"/>
    <xf numFmtId="176" fontId="31" fillId="0" borderId="0" xfId="3" applyNumberFormat="1" applyFont="1" applyFill="1" applyAlignment="1"/>
    <xf numFmtId="0" fontId="17" fillId="0" borderId="0" xfId="3" applyFill="1" applyAlignment="1"/>
    <xf numFmtId="176" fontId="14" fillId="0" borderId="0" xfId="3" applyNumberFormat="1" applyFont="1" applyBorder="1" applyAlignment="1"/>
    <xf numFmtId="176" fontId="14" fillId="0" borderId="0" xfId="3" applyNumberFormat="1" applyFont="1" applyFill="1" applyBorder="1" applyAlignment="1"/>
    <xf numFmtId="176" fontId="22" fillId="0" borderId="0" xfId="3" applyNumberFormat="1" applyFont="1" applyFill="1" applyBorder="1" applyAlignment="1"/>
    <xf numFmtId="176" fontId="19" fillId="0" borderId="0" xfId="3" applyNumberFormat="1" applyFont="1" applyFill="1" applyBorder="1" applyAlignment="1">
      <alignment horizontal="right"/>
    </xf>
    <xf numFmtId="176" fontId="16" fillId="0" borderId="0" xfId="3" applyNumberFormat="1" applyFont="1" applyFill="1" applyBorder="1" applyAlignment="1">
      <alignment horizontal="center" wrapText="1"/>
    </xf>
    <xf numFmtId="176" fontId="16" fillId="0" borderId="0" xfId="3" applyNumberFormat="1" applyFont="1" applyFill="1" applyBorder="1" applyAlignment="1">
      <alignment horizontal="centerContinuous"/>
    </xf>
    <xf numFmtId="176" fontId="27" fillId="0" borderId="0" xfId="3" applyNumberFormat="1" applyFont="1" applyFill="1" applyBorder="1" applyAlignment="1">
      <alignment horizontal="center" wrapText="1"/>
    </xf>
    <xf numFmtId="176" fontId="16" fillId="0" borderId="0" xfId="3" applyNumberFormat="1" applyFont="1" applyFill="1" applyBorder="1" applyAlignment="1">
      <alignment horizontal="center"/>
    </xf>
    <xf numFmtId="176" fontId="14" fillId="0" borderId="0" xfId="3" applyNumberFormat="1" applyFont="1" applyFill="1" applyBorder="1" applyAlignment="1">
      <alignment horizontal="center"/>
    </xf>
    <xf numFmtId="0" fontId="30" fillId="0" borderId="0" xfId="3" applyFont="1" applyFill="1" applyBorder="1" applyAlignment="1">
      <alignment horizontal="center" wrapText="1"/>
    </xf>
    <xf numFmtId="0" fontId="27" fillId="0" borderId="0" xfId="3" applyFont="1" applyFill="1" applyBorder="1" applyAlignment="1">
      <alignment horizontal="center" wrapText="1"/>
    </xf>
    <xf numFmtId="0" fontId="30" fillId="0" borderId="0" xfId="3" applyFont="1" applyFill="1" applyBorder="1" applyAlignment="1">
      <alignment horizontal="center"/>
    </xf>
    <xf numFmtId="179" fontId="19" fillId="0" borderId="0" xfId="3" applyNumberFormat="1" applyFont="1" applyFill="1" applyBorder="1" applyAlignment="1"/>
    <xf numFmtId="177" fontId="19" fillId="0" borderId="0" xfId="3" applyNumberFormat="1" applyFont="1" applyFill="1" applyBorder="1" applyAlignment="1"/>
    <xf numFmtId="180" fontId="19" fillId="0" borderId="0" xfId="3" applyNumberFormat="1" applyFont="1" applyFill="1" applyBorder="1" applyAlignment="1"/>
    <xf numFmtId="178" fontId="19" fillId="0" borderId="0" xfId="3" applyNumberFormat="1" applyFont="1" applyFill="1" applyBorder="1" applyAlignment="1"/>
    <xf numFmtId="0" fontId="17" fillId="0" borderId="0" xfId="3" applyAlignment="1"/>
    <xf numFmtId="176" fontId="16" fillId="0" borderId="0" xfId="3" applyNumberFormat="1" applyFont="1" applyAlignment="1">
      <alignment horizontal="center" wrapText="1"/>
    </xf>
    <xf numFmtId="177" fontId="19" fillId="0" borderId="0" xfId="3" applyNumberFormat="1" applyFont="1" applyAlignment="1"/>
    <xf numFmtId="178" fontId="19" fillId="0" borderId="0" xfId="3" applyNumberFormat="1" applyFont="1" applyAlignment="1"/>
    <xf numFmtId="178" fontId="23" fillId="0" borderId="0" xfId="3" applyNumberFormat="1" applyFont="1" applyAlignment="1"/>
    <xf numFmtId="0" fontId="3" fillId="0" borderId="7" xfId="1" applyFont="1" applyBorder="1">
      <alignment vertical="center"/>
    </xf>
    <xf numFmtId="0" fontId="1" fillId="0" borderId="6" xfId="1" applyBorder="1">
      <alignment vertical="center"/>
    </xf>
    <xf numFmtId="0" fontId="45" fillId="0" borderId="0" xfId="4" applyFont="1" applyAlignment="1">
      <alignment horizontal="left"/>
    </xf>
    <xf numFmtId="0" fontId="47" fillId="0" borderId="0" xfId="4" applyFont="1">
      <alignment vertical="center"/>
    </xf>
    <xf numFmtId="0" fontId="3" fillId="0" borderId="0" xfId="4" applyFont="1" applyAlignment="1"/>
    <xf numFmtId="0" fontId="4" fillId="0" borderId="0" xfId="4" applyFont="1" applyAlignment="1">
      <alignment horizontal="right"/>
    </xf>
    <xf numFmtId="0" fontId="48" fillId="0" borderId="0" xfId="4" applyFont="1" applyAlignment="1">
      <alignment horizontal="centerContinuous" vertical="center"/>
    </xf>
    <xf numFmtId="0" fontId="48" fillId="0" borderId="0" xfId="4" applyFont="1" applyAlignment="1">
      <alignment horizontal="centerContinuous"/>
    </xf>
    <xf numFmtId="0" fontId="47" fillId="0" borderId="0" xfId="4" applyFont="1" applyAlignment="1">
      <alignment horizontal="center" vertical="center"/>
    </xf>
    <xf numFmtId="0" fontId="4" fillId="0" borderId="0" xfId="4" applyFont="1" applyAlignment="1"/>
    <xf numFmtId="0" fontId="3" fillId="0" borderId="0" xfId="4" applyFont="1" applyAlignment="1">
      <alignment horizontal="left"/>
    </xf>
    <xf numFmtId="0" fontId="6" fillId="0" borderId="0" xfId="4" applyFont="1" applyAlignment="1">
      <alignment horizontal="distributed"/>
    </xf>
    <xf numFmtId="0" fontId="7" fillId="0" borderId="0" xfId="4" applyFont="1" applyAlignment="1">
      <alignment horizontal="distributed"/>
    </xf>
    <xf numFmtId="0" fontId="4" fillId="0" borderId="0" xfId="4" applyFont="1" applyAlignment="1">
      <alignment shrinkToFit="1"/>
    </xf>
    <xf numFmtId="0" fontId="44" fillId="0" borderId="0" xfId="4" applyAlignment="1">
      <alignment shrinkToFit="1"/>
    </xf>
    <xf numFmtId="0" fontId="47" fillId="0" borderId="0" xfId="4" applyFont="1" applyAlignment="1">
      <alignment horizontal="left" vertical="center" wrapText="1"/>
    </xf>
    <xf numFmtId="0" fontId="47" fillId="0" borderId="0" xfId="4" applyFont="1" applyAlignment="1">
      <alignment horizontal="left" vertical="center"/>
    </xf>
    <xf numFmtId="0" fontId="49" fillId="0" borderId="0" xfId="4" applyFont="1">
      <alignment vertical="center"/>
    </xf>
    <xf numFmtId="0" fontId="50" fillId="0" borderId="0" xfId="4" applyFont="1">
      <alignment vertical="center"/>
    </xf>
    <xf numFmtId="0" fontId="50" fillId="0" borderId="0" xfId="4" applyFont="1" applyAlignment="1">
      <alignment horizontal="left" vertical="center" wrapText="1"/>
    </xf>
    <xf numFmtId="0" fontId="49" fillId="0" borderId="0" xfId="4" applyFont="1" applyAlignment="1">
      <alignment horizontal="left" vertical="center"/>
    </xf>
    <xf numFmtId="0" fontId="47" fillId="0" borderId="0" xfId="4" applyFont="1" applyAlignment="1">
      <alignment horizontal="center" vertical="center" wrapText="1"/>
    </xf>
    <xf numFmtId="0" fontId="47" fillId="0" borderId="81" xfId="4" applyFont="1" applyBorder="1" applyAlignment="1">
      <alignment horizontal="left" vertical="center" wrapText="1"/>
    </xf>
    <xf numFmtId="0" fontId="47" fillId="0" borderId="81" xfId="4" applyFont="1" applyBorder="1" applyAlignment="1">
      <alignment horizontal="center" vertical="center"/>
    </xf>
    <xf numFmtId="0" fontId="47" fillId="0" borderId="81" xfId="4" applyFont="1" applyBorder="1" applyAlignment="1">
      <alignment horizontal="center" vertical="center" wrapText="1"/>
    </xf>
    <xf numFmtId="0" fontId="51" fillId="0" borderId="0" xfId="4" applyFont="1">
      <alignment vertical="center"/>
    </xf>
    <xf numFmtId="0" fontId="51" fillId="0" borderId="81" xfId="4" applyFont="1" applyBorder="1">
      <alignment vertical="center"/>
    </xf>
    <xf numFmtId="0" fontId="47" fillId="0" borderId="0" xfId="4" applyFont="1" applyAlignment="1">
      <alignment vertical="top" wrapText="1"/>
    </xf>
    <xf numFmtId="0" fontId="52" fillId="0" borderId="0" xfId="0" applyFont="1" applyAlignment="1">
      <alignment horizontal="justify" vertical="distributed" wrapText="1"/>
    </xf>
    <xf numFmtId="0" fontId="53" fillId="0" borderId="0" xfId="0" applyFont="1" applyAlignment="1">
      <alignment horizontal="justify" vertical="center"/>
    </xf>
    <xf numFmtId="0" fontId="4" fillId="0" borderId="0" xfId="0" applyFont="1" applyAlignment="1">
      <alignment horizontal="right"/>
    </xf>
    <xf numFmtId="0" fontId="8" fillId="0" borderId="0" xfId="0" applyFont="1" applyAlignment="1"/>
    <xf numFmtId="0" fontId="6" fillId="0" borderId="0" xfId="0" applyFont="1" applyAlignment="1">
      <alignment horizontal="distributed"/>
    </xf>
    <xf numFmtId="0" fontId="7" fillId="0" borderId="0" xfId="0" applyFont="1" applyAlignment="1">
      <alignment horizontal="distributed"/>
    </xf>
    <xf numFmtId="0" fontId="4" fillId="0" borderId="0" xfId="0" applyFont="1" applyAlignment="1">
      <alignment shrinkToFit="1"/>
    </xf>
    <xf numFmtId="0" fontId="0" fillId="0" borderId="0" xfId="0" applyAlignment="1">
      <alignment shrinkToFit="1"/>
    </xf>
    <xf numFmtId="0" fontId="4" fillId="0" borderId="0" xfId="0" applyFont="1" applyAlignment="1">
      <alignment horizontal="justify" vertical="top"/>
    </xf>
    <xf numFmtId="0" fontId="0" fillId="0" borderId="0" xfId="0" applyAlignment="1">
      <alignment horizontal="justify" vertical="center"/>
    </xf>
    <xf numFmtId="0" fontId="4" fillId="0" borderId="0" xfId="0" applyFont="1" applyAlignment="1">
      <alignment horizontal="justify" vertical="distributed" wrapText="1"/>
    </xf>
    <xf numFmtId="0" fontId="0" fillId="0" borderId="0" xfId="0" applyAlignment="1">
      <alignment horizontal="justify" vertical="distributed" wrapText="1"/>
    </xf>
    <xf numFmtId="49" fontId="3" fillId="0" borderId="14" xfId="1" applyNumberFormat="1" applyFont="1" applyBorder="1" applyAlignment="1">
      <alignment horizontal="center" vertical="center"/>
    </xf>
    <xf numFmtId="49" fontId="1" fillId="0" borderId="7" xfId="1" applyNumberFormat="1" applyBorder="1" applyAlignment="1">
      <alignment horizontal="center" vertical="center"/>
    </xf>
    <xf numFmtId="49" fontId="1" fillId="0" borderId="9" xfId="1" applyNumberFormat="1" applyBorder="1" applyAlignment="1">
      <alignment horizontal="center" vertical="center"/>
    </xf>
    <xf numFmtId="49" fontId="1" fillId="0" borderId="15" xfId="1" applyNumberFormat="1" applyBorder="1" applyAlignment="1">
      <alignment horizontal="center" vertical="center"/>
    </xf>
    <xf numFmtId="49" fontId="1" fillId="0" borderId="17" xfId="1" applyNumberFormat="1" applyBorder="1" applyAlignment="1">
      <alignment horizontal="center" vertical="center"/>
    </xf>
    <xf numFmtId="49" fontId="1" fillId="0" borderId="20" xfId="1" applyNumberFormat="1" applyBorder="1" applyAlignment="1">
      <alignment horizontal="center" vertical="center"/>
    </xf>
    <xf numFmtId="49" fontId="3" fillId="0" borderId="4" xfId="1" applyNumberFormat="1" applyFont="1" applyBorder="1" applyAlignment="1">
      <alignment horizontal="center" vertical="center"/>
    </xf>
    <xf numFmtId="49" fontId="1" fillId="0" borderId="21" xfId="1" applyNumberFormat="1" applyBorder="1" applyAlignment="1">
      <alignment horizontal="center" vertical="center"/>
    </xf>
    <xf numFmtId="49" fontId="1" fillId="0" borderId="23" xfId="1" applyNumberFormat="1" applyBorder="1" applyAlignment="1">
      <alignment horizontal="center" vertical="center"/>
    </xf>
    <xf numFmtId="49" fontId="1" fillId="0" borderId="25" xfId="1" applyNumberFormat="1" applyBorder="1" applyAlignment="1">
      <alignment horizontal="center" vertical="center"/>
    </xf>
    <xf numFmtId="49" fontId="3" fillId="0" borderId="12" xfId="1" applyNumberFormat="1" applyFont="1" applyBorder="1" applyAlignment="1">
      <alignment horizontal="center" vertical="center"/>
    </xf>
    <xf numFmtId="49" fontId="3" fillId="0" borderId="16" xfId="1" applyNumberFormat="1" applyFont="1" applyBorder="1" applyAlignment="1">
      <alignment horizontal="center" vertical="center"/>
    </xf>
    <xf numFmtId="49" fontId="3" fillId="0" borderId="19" xfId="1" applyNumberFormat="1" applyFont="1" applyBorder="1" applyAlignment="1">
      <alignment horizontal="center" vertical="center"/>
    </xf>
    <xf numFmtId="49" fontId="3" fillId="0" borderId="15" xfId="1" applyNumberFormat="1" applyFont="1" applyBorder="1" applyAlignment="1">
      <alignment horizontal="center" vertical="center"/>
    </xf>
    <xf numFmtId="49" fontId="3" fillId="0" borderId="17" xfId="1" applyNumberFormat="1" applyFont="1" applyBorder="1" applyAlignment="1">
      <alignment horizontal="center" vertical="center"/>
    </xf>
    <xf numFmtId="49" fontId="3" fillId="0" borderId="20" xfId="1" applyNumberFormat="1" applyFont="1" applyBorder="1" applyAlignment="1">
      <alignment horizontal="center" vertical="center"/>
    </xf>
    <xf numFmtId="49" fontId="3" fillId="0" borderId="22" xfId="1" applyNumberFormat="1" applyFont="1" applyBorder="1" applyAlignment="1">
      <alignment horizontal="center" vertical="center"/>
    </xf>
    <xf numFmtId="49" fontId="1" fillId="0" borderId="16" xfId="1" applyNumberFormat="1" applyBorder="1" applyAlignment="1">
      <alignment horizontal="center" vertical="center"/>
    </xf>
    <xf numFmtId="49" fontId="1" fillId="0" borderId="24" xfId="1" applyNumberFormat="1" applyBorder="1" applyAlignment="1">
      <alignment horizontal="center" vertical="center"/>
    </xf>
    <xf numFmtId="0" fontId="3" fillId="0" borderId="7" xfId="1" applyFont="1" applyBorder="1">
      <alignment vertical="center"/>
    </xf>
    <xf numFmtId="0" fontId="1" fillId="0" borderId="7" xfId="1" applyBorder="1">
      <alignment vertical="center"/>
    </xf>
    <xf numFmtId="0" fontId="1" fillId="0" borderId="6" xfId="1" applyBorder="1">
      <alignment vertical="center"/>
    </xf>
    <xf numFmtId="0" fontId="6" fillId="0" borderId="6" xfId="1" applyFont="1" applyBorder="1" applyAlignment="1">
      <alignment horizontal="right"/>
    </xf>
    <xf numFmtId="0" fontId="1" fillId="0" borderId="6" xfId="1" applyBorder="1" applyAlignment="1">
      <alignment horizontal="right"/>
    </xf>
    <xf numFmtId="49" fontId="1" fillId="0" borderId="19" xfId="1" applyNumberFormat="1" applyBorder="1" applyAlignment="1">
      <alignment horizontal="center" vertical="center"/>
    </xf>
    <xf numFmtId="49" fontId="1" fillId="0" borderId="13" xfId="1" applyNumberFormat="1" applyBorder="1" applyAlignment="1">
      <alignment horizontal="center" vertical="center"/>
    </xf>
    <xf numFmtId="49" fontId="1" fillId="0" borderId="6" xfId="1" applyNumberFormat="1" applyBorder="1" applyAlignment="1">
      <alignment horizontal="center" vertical="center"/>
    </xf>
    <xf numFmtId="49" fontId="1" fillId="0" borderId="10" xfId="1" applyNumberFormat="1" applyBorder="1" applyAlignment="1">
      <alignment horizontal="center" vertical="center"/>
    </xf>
    <xf numFmtId="49" fontId="1" fillId="0" borderId="3" xfId="1" applyNumberFormat="1" applyBorder="1" applyAlignment="1">
      <alignment horizontal="center" vertical="center"/>
    </xf>
    <xf numFmtId="49" fontId="1" fillId="0" borderId="18" xfId="1" applyNumberFormat="1" applyBorder="1" applyAlignment="1">
      <alignment horizontal="center" vertical="center"/>
    </xf>
    <xf numFmtId="0" fontId="3" fillId="0" borderId="7" xfId="0" applyFont="1" applyBorder="1" applyAlignment="1">
      <alignment wrapText="1"/>
    </xf>
    <xf numFmtId="0" fontId="0" fillId="0" borderId="7" xfId="0" applyBorder="1" applyAlignment="1">
      <alignment wrapText="1"/>
    </xf>
    <xf numFmtId="0" fontId="0" fillId="0" borderId="0" xfId="0" applyAlignment="1">
      <alignment wrapText="1"/>
    </xf>
    <xf numFmtId="0" fontId="0" fillId="0" borderId="6" xfId="0" applyBorder="1" applyAlignment="1">
      <alignment wrapText="1"/>
    </xf>
    <xf numFmtId="0" fontId="3" fillId="0" borderId="0" xfId="0" applyFont="1" applyAlignment="1">
      <alignment horizontal="distributed"/>
    </xf>
    <xf numFmtId="0" fontId="0" fillId="0" borderId="0" xfId="0" applyAlignment="1">
      <alignment horizontal="distributed"/>
    </xf>
    <xf numFmtId="0" fontId="3" fillId="0" borderId="0" xfId="0" applyFont="1" applyAlignment="1">
      <alignment shrinkToFit="1"/>
    </xf>
    <xf numFmtId="176" fontId="32" fillId="0" borderId="0" xfId="3" applyNumberFormat="1" applyFont="1" applyAlignment="1">
      <alignment horizontal="center"/>
    </xf>
    <xf numFmtId="0" fontId="17" fillId="0" borderId="0" xfId="3" applyAlignment="1"/>
    <xf numFmtId="177" fontId="19" fillId="0" borderId="0" xfId="3" applyNumberFormat="1" applyFont="1" applyAlignment="1"/>
    <xf numFmtId="177" fontId="23" fillId="0" borderId="0" xfId="3" applyNumberFormat="1" applyFont="1" applyAlignment="1"/>
    <xf numFmtId="178" fontId="19" fillId="0" borderId="0" xfId="3" applyNumberFormat="1" applyFont="1" applyAlignment="1"/>
    <xf numFmtId="178" fontId="23" fillId="0" borderId="0" xfId="3" applyNumberFormat="1" applyFont="1" applyAlignment="1"/>
    <xf numFmtId="176" fontId="16" fillId="0" borderId="0" xfId="3" applyNumberFormat="1" applyFont="1" applyAlignment="1">
      <alignment horizontal="center" wrapText="1"/>
    </xf>
    <xf numFmtId="0" fontId="25" fillId="0" borderId="0" xfId="3" applyFont="1" applyAlignment="1">
      <alignment horizontal="center"/>
    </xf>
    <xf numFmtId="0" fontId="27" fillId="0" borderId="36" xfId="3" applyFont="1" applyBorder="1" applyAlignment="1">
      <alignment horizontal="center" wrapText="1"/>
    </xf>
    <xf numFmtId="0" fontId="29" fillId="0" borderId="36" xfId="3" applyFont="1" applyBorder="1" applyAlignment="1">
      <alignment horizontal="center" wrapText="1"/>
    </xf>
    <xf numFmtId="177" fontId="19" fillId="0" borderId="32" xfId="3" applyNumberFormat="1" applyFont="1" applyBorder="1" applyAlignment="1"/>
    <xf numFmtId="177" fontId="23" fillId="0" borderId="32" xfId="3" applyNumberFormat="1" applyFont="1" applyBorder="1" applyAlignment="1"/>
    <xf numFmtId="178" fontId="19" fillId="0" borderId="32" xfId="3" applyNumberFormat="1" applyFont="1" applyBorder="1" applyAlignment="1"/>
    <xf numFmtId="178" fontId="23" fillId="0" borderId="32" xfId="3" applyNumberFormat="1" applyFont="1" applyBorder="1" applyAlignment="1"/>
    <xf numFmtId="181" fontId="19" fillId="0" borderId="57" xfId="3" applyNumberFormat="1" applyFont="1" applyBorder="1" applyAlignment="1">
      <alignment horizontal="right"/>
    </xf>
    <xf numFmtId="181" fontId="19" fillId="0" borderId="56" xfId="3" applyNumberFormat="1" applyFont="1" applyBorder="1" applyAlignment="1">
      <alignment horizontal="right"/>
    </xf>
    <xf numFmtId="177" fontId="19" fillId="0" borderId="36" xfId="3" applyNumberFormat="1" applyFont="1" applyBorder="1" applyAlignment="1"/>
    <xf numFmtId="177" fontId="23" fillId="0" borderId="36" xfId="3" applyNumberFormat="1" applyFont="1" applyBorder="1" applyAlignment="1"/>
    <xf numFmtId="178" fontId="19" fillId="0" borderId="36" xfId="3" applyNumberFormat="1" applyFont="1" applyBorder="1" applyAlignment="1"/>
    <xf numFmtId="178" fontId="23" fillId="0" borderId="36" xfId="3" applyNumberFormat="1" applyFont="1" applyBorder="1" applyAlignment="1"/>
    <xf numFmtId="176" fontId="14" fillId="0" borderId="0" xfId="3" applyNumberFormat="1" applyFont="1" applyAlignment="1" applyProtection="1">
      <alignment horizontal="right" shrinkToFit="1"/>
      <protection locked="0"/>
    </xf>
    <xf numFmtId="0" fontId="26" fillId="0" borderId="0" xfId="3" applyFont="1" applyAlignment="1" applyProtection="1">
      <alignment horizontal="right" shrinkToFit="1"/>
      <protection locked="0"/>
    </xf>
    <xf numFmtId="178" fontId="19" fillId="2" borderId="37" xfId="3" applyNumberFormat="1" applyFont="1" applyFill="1" applyBorder="1" applyAlignment="1" applyProtection="1">
      <protection locked="0"/>
    </xf>
    <xf numFmtId="178" fontId="23" fillId="2" borderId="40" xfId="3" applyNumberFormat="1" applyFont="1" applyFill="1" applyBorder="1" applyAlignment="1" applyProtection="1">
      <protection locked="0"/>
    </xf>
    <xf numFmtId="176" fontId="16" fillId="0" borderId="7" xfId="3" applyNumberFormat="1" applyFont="1" applyBorder="1" applyAlignment="1">
      <alignment horizontal="center" vertical="center"/>
    </xf>
    <xf numFmtId="0" fontId="25" fillId="0" borderId="7" xfId="3" applyFont="1" applyBorder="1">
      <alignment vertical="center"/>
    </xf>
    <xf numFmtId="0" fontId="25" fillId="0" borderId="9" xfId="3" applyFont="1" applyBorder="1">
      <alignment vertical="center"/>
    </xf>
    <xf numFmtId="0" fontId="25" fillId="0" borderId="17" xfId="3" applyFont="1" applyBorder="1">
      <alignment vertical="center"/>
    </xf>
    <xf numFmtId="0" fontId="25" fillId="0" borderId="20" xfId="3" applyFont="1" applyBorder="1">
      <alignment vertical="center"/>
    </xf>
    <xf numFmtId="178" fontId="19" fillId="2" borderId="1" xfId="3" applyNumberFormat="1" applyFont="1" applyFill="1" applyBorder="1" applyAlignment="1" applyProtection="1">
      <protection locked="0"/>
    </xf>
    <xf numFmtId="178" fontId="23" fillId="2" borderId="41" xfId="3" applyNumberFormat="1" applyFont="1" applyFill="1" applyBorder="1" applyAlignment="1" applyProtection="1">
      <protection locked="0"/>
    </xf>
    <xf numFmtId="178" fontId="19" fillId="2" borderId="38" xfId="3" applyNumberFormat="1" applyFont="1" applyFill="1" applyBorder="1" applyAlignment="1" applyProtection="1">
      <protection locked="0"/>
    </xf>
    <xf numFmtId="178" fontId="23" fillId="2" borderId="42" xfId="3" applyNumberFormat="1" applyFont="1" applyFill="1" applyBorder="1" applyAlignment="1" applyProtection="1">
      <protection locked="0"/>
    </xf>
    <xf numFmtId="176" fontId="16" fillId="0" borderId="28" xfId="3" applyNumberFormat="1" applyFont="1" applyBorder="1" applyAlignment="1">
      <alignment horizontal="center"/>
    </xf>
    <xf numFmtId="0" fontId="25" fillId="0" borderId="32" xfId="3" applyFont="1" applyBorder="1" applyAlignment="1">
      <alignment horizontal="center"/>
    </xf>
    <xf numFmtId="0" fontId="25" fillId="0" borderId="29" xfId="3" applyFont="1" applyBorder="1" applyAlignment="1">
      <alignment horizontal="center"/>
    </xf>
    <xf numFmtId="0" fontId="25" fillId="0" borderId="33" xfId="3" applyFont="1" applyBorder="1" applyAlignment="1">
      <alignment horizontal="center"/>
    </xf>
    <xf numFmtId="0" fontId="17" fillId="0" borderId="30" xfId="3" applyBorder="1" applyAlignment="1">
      <alignment horizontal="center"/>
    </xf>
    <xf numFmtId="0" fontId="17" fillId="0" borderId="34" xfId="3" applyBorder="1" applyAlignment="1">
      <alignment horizontal="center"/>
    </xf>
    <xf numFmtId="176" fontId="16" fillId="0" borderId="32" xfId="3" applyNumberFormat="1" applyFont="1" applyBorder="1" applyAlignment="1">
      <alignment horizontal="center" wrapText="1"/>
    </xf>
    <xf numFmtId="0" fontId="17" fillId="0" borderId="32" xfId="3" applyBorder="1" applyAlignment="1">
      <alignment horizontal="center" wrapText="1"/>
    </xf>
    <xf numFmtId="0" fontId="25" fillId="0" borderId="35" xfId="3" applyFont="1" applyBorder="1" applyAlignment="1">
      <alignment horizontal="center" wrapText="1"/>
    </xf>
    <xf numFmtId="0" fontId="17" fillId="0" borderId="35" xfId="3" applyBorder="1" applyAlignment="1">
      <alignment horizontal="center" wrapText="1"/>
    </xf>
    <xf numFmtId="176" fontId="16" fillId="0" borderId="37" xfId="3" applyNumberFormat="1" applyFont="1" applyBorder="1" applyAlignment="1">
      <alignment horizontal="center" wrapText="1"/>
    </xf>
    <xf numFmtId="0" fontId="25" fillId="0" borderId="4" xfId="3" applyFont="1" applyBorder="1" applyAlignment="1">
      <alignment horizontal="center" wrapText="1"/>
    </xf>
    <xf numFmtId="176" fontId="16" fillId="0" borderId="44" xfId="3" applyNumberFormat="1" applyFont="1" applyBorder="1" applyAlignment="1">
      <alignment horizontal="center" wrapText="1"/>
    </xf>
    <xf numFmtId="0" fontId="25" fillId="0" borderId="45" xfId="3" applyFont="1" applyBorder="1" applyAlignment="1">
      <alignment horizontal="center" wrapText="1"/>
    </xf>
    <xf numFmtId="176" fontId="16" fillId="0" borderId="48" xfId="3" applyNumberFormat="1" applyFont="1" applyBorder="1" applyAlignment="1">
      <alignment horizontal="center" vertical="center" wrapText="1"/>
    </xf>
    <xf numFmtId="176" fontId="16" fillId="0" borderId="49" xfId="3" applyNumberFormat="1" applyFont="1" applyBorder="1" applyAlignment="1">
      <alignment horizontal="center" vertical="center"/>
    </xf>
    <xf numFmtId="176" fontId="16" fillId="0" borderId="50" xfId="3" applyNumberFormat="1" applyFont="1" applyBorder="1" applyAlignment="1">
      <alignment horizontal="center" wrapText="1"/>
    </xf>
    <xf numFmtId="0" fontId="25" fillId="0" borderId="51" xfId="3" applyFont="1" applyBorder="1" applyAlignment="1">
      <alignment horizontal="center" wrapText="1"/>
    </xf>
    <xf numFmtId="176" fontId="16" fillId="0" borderId="31" xfId="3" applyNumberFormat="1" applyFont="1" applyBorder="1" applyAlignment="1">
      <alignment horizontal="center" wrapText="1"/>
    </xf>
    <xf numFmtId="0" fontId="25" fillId="0" borderId="7" xfId="3" applyFont="1" applyBorder="1" applyAlignment="1">
      <alignment horizontal="center"/>
    </xf>
    <xf numFmtId="176" fontId="16" fillId="0" borderId="54" xfId="3" applyNumberFormat="1" applyFont="1" applyBorder="1" applyAlignment="1">
      <alignment horizontal="center" wrapText="1"/>
    </xf>
    <xf numFmtId="0" fontId="25" fillId="0" borderId="55" xfId="3" applyFont="1" applyBorder="1" applyAlignment="1">
      <alignment horizontal="center"/>
    </xf>
    <xf numFmtId="176" fontId="22" fillId="0" borderId="0" xfId="3" applyNumberFormat="1" applyFont="1" applyAlignment="1">
      <alignment horizontal="center"/>
    </xf>
    <xf numFmtId="177" fontId="6" fillId="0" borderId="32" xfId="0" applyNumberFormat="1" applyFont="1" applyBorder="1" applyAlignment="1"/>
    <xf numFmtId="177" fontId="35" fillId="0" borderId="32" xfId="0" applyNumberFormat="1" applyFont="1" applyBorder="1" applyAlignment="1"/>
    <xf numFmtId="178" fontId="6" fillId="0" borderId="32" xfId="0" applyNumberFormat="1" applyFont="1" applyBorder="1" applyAlignment="1"/>
    <xf numFmtId="178" fontId="35" fillId="0" borderId="32" xfId="0" applyNumberFormat="1" applyFont="1" applyBorder="1" applyAlignment="1"/>
    <xf numFmtId="181" fontId="6" fillId="0" borderId="57" xfId="0" applyNumberFormat="1" applyFont="1" applyBorder="1" applyAlignment="1">
      <alignment horizontal="right"/>
    </xf>
    <xf numFmtId="181" fontId="6" fillId="0" borderId="56" xfId="0" applyNumberFormat="1" applyFont="1" applyBorder="1" applyAlignment="1">
      <alignment horizontal="right"/>
    </xf>
    <xf numFmtId="177" fontId="6" fillId="0" borderId="36" xfId="0" applyNumberFormat="1" applyFont="1" applyBorder="1" applyAlignment="1"/>
    <xf numFmtId="177" fontId="35" fillId="0" borderId="36" xfId="0" applyNumberFormat="1" applyFont="1" applyBorder="1" applyAlignment="1"/>
    <xf numFmtId="178" fontId="6" fillId="0" borderId="36" xfId="0" applyNumberFormat="1" applyFont="1" applyBorder="1" applyAlignment="1"/>
    <xf numFmtId="178" fontId="35" fillId="0" borderId="36" xfId="0" applyNumberFormat="1" applyFont="1" applyBorder="1" applyAlignment="1"/>
    <xf numFmtId="177" fontId="6" fillId="0" borderId="0" xfId="0" applyNumberFormat="1" applyFont="1" applyAlignment="1"/>
    <xf numFmtId="177" fontId="35" fillId="0" borderId="0" xfId="0" applyNumberFormat="1" applyFont="1" applyAlignment="1"/>
    <xf numFmtId="178" fontId="6" fillId="0" borderId="0" xfId="0" applyNumberFormat="1" applyFont="1" applyAlignment="1"/>
    <xf numFmtId="178" fontId="35" fillId="0" borderId="0" xfId="0" applyNumberFormat="1" applyFont="1" applyAlignment="1"/>
    <xf numFmtId="176" fontId="43" fillId="0" borderId="0" xfId="0" applyNumberFormat="1" applyFont="1" applyAlignment="1">
      <alignment horizontal="center"/>
    </xf>
    <xf numFmtId="0" fontId="0" fillId="0" borderId="0" xfId="0" applyAlignment="1"/>
    <xf numFmtId="176" fontId="10" fillId="0" borderId="37" xfId="0" applyNumberFormat="1" applyFont="1" applyBorder="1" applyAlignment="1">
      <alignment horizontal="center" wrapText="1"/>
    </xf>
    <xf numFmtId="0" fontId="36" fillId="0" borderId="4" xfId="0" applyFont="1" applyBorder="1" applyAlignment="1">
      <alignment horizontal="center" wrapText="1"/>
    </xf>
    <xf numFmtId="176" fontId="10" fillId="0" borderId="44" xfId="0" applyNumberFormat="1" applyFont="1" applyBorder="1" applyAlignment="1">
      <alignment horizontal="center" wrapText="1"/>
    </xf>
    <xf numFmtId="0" fontId="36" fillId="0" borderId="45" xfId="0" applyFont="1" applyBorder="1" applyAlignment="1">
      <alignment horizontal="center" wrapText="1"/>
    </xf>
    <xf numFmtId="176" fontId="10" fillId="0" borderId="48" xfId="0" applyNumberFormat="1" applyFont="1" applyBorder="1" applyAlignment="1">
      <alignment horizontal="center" vertical="center" wrapText="1"/>
    </xf>
    <xf numFmtId="176" fontId="10" fillId="0" borderId="49" xfId="0" applyNumberFormat="1" applyFont="1" applyBorder="1" applyAlignment="1">
      <alignment horizontal="center" vertical="center"/>
    </xf>
    <xf numFmtId="176" fontId="10" fillId="0" borderId="50" xfId="0" applyNumberFormat="1" applyFont="1" applyBorder="1" applyAlignment="1">
      <alignment horizontal="center" wrapText="1"/>
    </xf>
    <xf numFmtId="0" fontId="36" fillId="0" borderId="51" xfId="0" applyFont="1" applyBorder="1" applyAlignment="1">
      <alignment horizontal="center" wrapText="1"/>
    </xf>
    <xf numFmtId="176" fontId="10" fillId="0" borderId="31" xfId="0" applyNumberFormat="1" applyFont="1" applyBorder="1" applyAlignment="1">
      <alignment horizontal="center" wrapText="1"/>
    </xf>
    <xf numFmtId="0" fontId="36" fillId="0" borderId="7" xfId="0" applyFont="1" applyBorder="1" applyAlignment="1">
      <alignment horizontal="center"/>
    </xf>
    <xf numFmtId="176" fontId="10" fillId="0" borderId="54" xfId="0" applyNumberFormat="1" applyFont="1" applyBorder="1" applyAlignment="1">
      <alignment horizontal="center" wrapText="1"/>
    </xf>
    <xf numFmtId="0" fontId="36" fillId="0" borderId="55" xfId="0" applyFont="1" applyBorder="1" applyAlignment="1">
      <alignment horizontal="center"/>
    </xf>
    <xf numFmtId="176" fontId="10" fillId="0" borderId="0" xfId="0" applyNumberFormat="1" applyFont="1" applyAlignment="1">
      <alignment horizontal="center" wrapText="1"/>
    </xf>
    <xf numFmtId="0" fontId="36" fillId="0" borderId="0" xfId="0" applyFont="1" applyAlignment="1">
      <alignment horizontal="center"/>
    </xf>
    <xf numFmtId="0" fontId="38" fillId="0" borderId="36" xfId="0" applyFont="1" applyBorder="1" applyAlignment="1">
      <alignment horizontal="center" wrapText="1"/>
    </xf>
    <xf numFmtId="0" fontId="40" fillId="0" borderId="36" xfId="0" applyFont="1" applyBorder="1" applyAlignment="1">
      <alignment horizontal="center" wrapText="1"/>
    </xf>
    <xf numFmtId="178" fontId="6" fillId="2" borderId="37" xfId="0" applyNumberFormat="1" applyFont="1" applyFill="1" applyBorder="1" applyAlignment="1" applyProtection="1">
      <protection locked="0"/>
    </xf>
    <xf numFmtId="178" fontId="35" fillId="2" borderId="40" xfId="0" applyNumberFormat="1" applyFont="1" applyFill="1" applyBorder="1" applyAlignment="1" applyProtection="1">
      <protection locked="0"/>
    </xf>
    <xf numFmtId="176" fontId="10" fillId="0" borderId="7" xfId="0" applyNumberFormat="1" applyFont="1" applyBorder="1" applyAlignment="1">
      <alignment horizontal="center" vertical="center"/>
    </xf>
    <xf numFmtId="0" fontId="36" fillId="0" borderId="7" xfId="0" applyFont="1" applyBorder="1">
      <alignment vertical="center"/>
    </xf>
    <xf numFmtId="0" fontId="36" fillId="0" borderId="9" xfId="0" applyFont="1" applyBorder="1">
      <alignment vertical="center"/>
    </xf>
    <xf numFmtId="0" fontId="36" fillId="0" borderId="17" xfId="0" applyFont="1" applyBorder="1">
      <alignment vertical="center"/>
    </xf>
    <xf numFmtId="0" fontId="36" fillId="0" borderId="20" xfId="0" applyFont="1" applyBorder="1">
      <alignment vertical="center"/>
    </xf>
    <xf numFmtId="178" fontId="6" fillId="2" borderId="1" xfId="0" applyNumberFormat="1" applyFont="1" applyFill="1" applyBorder="1" applyAlignment="1" applyProtection="1">
      <protection locked="0"/>
    </xf>
    <xf numFmtId="178" fontId="35" fillId="2" borderId="41" xfId="0" applyNumberFormat="1" applyFont="1" applyFill="1" applyBorder="1" applyAlignment="1" applyProtection="1">
      <protection locked="0"/>
    </xf>
    <xf numFmtId="178" fontId="6" fillId="2" borderId="38" xfId="0" applyNumberFormat="1" applyFont="1" applyFill="1" applyBorder="1" applyAlignment="1" applyProtection="1">
      <protection locked="0"/>
    </xf>
    <xf numFmtId="178" fontId="35" fillId="2" borderId="42" xfId="0" applyNumberFormat="1" applyFont="1" applyFill="1" applyBorder="1" applyAlignment="1" applyProtection="1">
      <protection locked="0"/>
    </xf>
    <xf numFmtId="176" fontId="10" fillId="0" borderId="28" xfId="0" applyNumberFormat="1" applyFont="1" applyBorder="1" applyAlignment="1">
      <alignment horizontal="center"/>
    </xf>
    <xf numFmtId="0" fontId="36" fillId="0" borderId="32" xfId="0" applyFont="1" applyBorder="1" applyAlignment="1">
      <alignment horizontal="center"/>
    </xf>
    <xf numFmtId="0" fontId="36" fillId="0" borderId="29" xfId="0" applyFont="1" applyBorder="1" applyAlignment="1">
      <alignment horizontal="center"/>
    </xf>
    <xf numFmtId="0" fontId="36" fillId="0" borderId="33"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176" fontId="10" fillId="0" borderId="32" xfId="0" applyNumberFormat="1" applyFont="1" applyBorder="1" applyAlignment="1">
      <alignment horizontal="center" wrapText="1"/>
    </xf>
    <xf numFmtId="0" fontId="0" fillId="0" borderId="32" xfId="0" applyBorder="1" applyAlignment="1">
      <alignment horizontal="center" wrapText="1"/>
    </xf>
    <xf numFmtId="0" fontId="36" fillId="0" borderId="35" xfId="0" applyFont="1" applyBorder="1" applyAlignment="1">
      <alignment horizontal="center" wrapText="1"/>
    </xf>
    <xf numFmtId="0" fontId="0" fillId="0" borderId="35" xfId="0" applyBorder="1" applyAlignment="1">
      <alignment horizontal="center" wrapText="1"/>
    </xf>
    <xf numFmtId="176" fontId="3" fillId="0" borderId="0" xfId="0" applyNumberFormat="1" applyFont="1" applyAlignment="1" applyProtection="1">
      <alignment horizontal="right" shrinkToFit="1"/>
      <protection locked="0"/>
    </xf>
    <xf numFmtId="0" fontId="37" fillId="0" borderId="0" xfId="0" applyFont="1" applyAlignment="1" applyProtection="1">
      <alignment horizontal="right" shrinkToFit="1"/>
      <protection locked="0"/>
    </xf>
    <xf numFmtId="176" fontId="4" fillId="0" borderId="0" xfId="0" applyNumberFormat="1" applyFont="1" applyAlignment="1">
      <alignment horizontal="center"/>
    </xf>
    <xf numFmtId="177" fontId="19" fillId="0" borderId="75" xfId="3" applyNumberFormat="1" applyFont="1" applyFill="1" applyBorder="1" applyAlignment="1"/>
    <xf numFmtId="177" fontId="23" fillId="0" borderId="75" xfId="3" applyNumberFormat="1" applyFont="1" applyFill="1" applyBorder="1" applyAlignment="1"/>
    <xf numFmtId="178" fontId="19" fillId="0" borderId="75" xfId="3" applyNumberFormat="1" applyFont="1" applyFill="1" applyBorder="1" applyAlignment="1"/>
    <xf numFmtId="178" fontId="23" fillId="0" borderId="75" xfId="3" applyNumberFormat="1" applyFont="1" applyFill="1" applyBorder="1" applyAlignment="1"/>
    <xf numFmtId="177" fontId="19" fillId="0" borderId="49" xfId="3" applyNumberFormat="1" applyFont="1" applyFill="1" applyBorder="1" applyAlignment="1"/>
    <xf numFmtId="177" fontId="23" fillId="0" borderId="49" xfId="3" applyNumberFormat="1" applyFont="1" applyFill="1" applyBorder="1" applyAlignment="1"/>
    <xf numFmtId="178" fontId="19" fillId="0" borderId="49" xfId="3" applyNumberFormat="1" applyFont="1" applyFill="1" applyBorder="1" applyAlignment="1"/>
    <xf numFmtId="178" fontId="23" fillId="0" borderId="49" xfId="3" applyNumberFormat="1" applyFont="1" applyFill="1" applyBorder="1" applyAlignment="1"/>
    <xf numFmtId="177" fontId="19" fillId="0" borderId="64" xfId="3" applyNumberFormat="1" applyFont="1" applyFill="1" applyBorder="1" applyAlignment="1"/>
    <xf numFmtId="177" fontId="23" fillId="0" borderId="64" xfId="3" applyNumberFormat="1" applyFont="1" applyFill="1" applyBorder="1" applyAlignment="1"/>
    <xf numFmtId="178" fontId="19" fillId="0" borderId="64" xfId="3" applyNumberFormat="1" applyFont="1" applyFill="1" applyBorder="1" applyAlignment="1"/>
    <xf numFmtId="178" fontId="23" fillId="0" borderId="64" xfId="3" applyNumberFormat="1" applyFont="1" applyFill="1" applyBorder="1" applyAlignment="1"/>
    <xf numFmtId="177" fontId="19" fillId="0" borderId="67" xfId="3" applyNumberFormat="1" applyFont="1" applyFill="1" applyBorder="1" applyAlignment="1"/>
    <xf numFmtId="177" fontId="23" fillId="0" borderId="67" xfId="3" applyNumberFormat="1" applyFont="1" applyFill="1" applyBorder="1" applyAlignment="1"/>
    <xf numFmtId="178" fontId="19" fillId="0" borderId="67" xfId="3" applyNumberFormat="1" applyFont="1" applyFill="1" applyBorder="1" applyAlignment="1"/>
    <xf numFmtId="178" fontId="23" fillId="0" borderId="67" xfId="3" applyNumberFormat="1" applyFont="1" applyFill="1" applyBorder="1" applyAlignment="1"/>
    <xf numFmtId="177" fontId="19" fillId="0" borderId="73" xfId="3" applyNumberFormat="1" applyFont="1" applyFill="1" applyBorder="1" applyAlignment="1"/>
    <xf numFmtId="177" fontId="23" fillId="0" borderId="73" xfId="3" applyNumberFormat="1" applyFont="1" applyFill="1" applyBorder="1" applyAlignment="1"/>
    <xf numFmtId="178" fontId="19" fillId="0" borderId="73" xfId="3" applyNumberFormat="1" applyFont="1" applyFill="1" applyBorder="1" applyAlignment="1"/>
    <xf numFmtId="178" fontId="23" fillId="0" borderId="73" xfId="3" applyNumberFormat="1" applyFont="1" applyFill="1" applyBorder="1" applyAlignment="1"/>
    <xf numFmtId="177" fontId="19" fillId="0" borderId="79" xfId="3" applyNumberFormat="1" applyFont="1" applyFill="1" applyBorder="1" applyAlignment="1"/>
    <xf numFmtId="177" fontId="23" fillId="0" borderId="79" xfId="3" applyNumberFormat="1" applyFont="1" applyFill="1" applyBorder="1" applyAlignment="1"/>
    <xf numFmtId="178" fontId="19" fillId="0" borderId="79" xfId="3" applyNumberFormat="1" applyFont="1" applyFill="1" applyBorder="1" applyAlignment="1"/>
    <xf numFmtId="178" fontId="23" fillId="0" borderId="79" xfId="3" applyNumberFormat="1" applyFont="1" applyFill="1" applyBorder="1" applyAlignment="1"/>
    <xf numFmtId="177" fontId="19" fillId="0" borderId="0" xfId="3" applyNumberFormat="1" applyFont="1" applyFill="1" applyAlignment="1"/>
    <xf numFmtId="177" fontId="23" fillId="0" borderId="0" xfId="3" applyNumberFormat="1" applyFont="1" applyFill="1" applyAlignment="1"/>
    <xf numFmtId="178" fontId="19" fillId="0" borderId="0" xfId="3" applyNumberFormat="1" applyFont="1" applyFill="1" applyAlignment="1"/>
    <xf numFmtId="178" fontId="23" fillId="0" borderId="0" xfId="3" applyNumberFormat="1" applyFont="1" applyFill="1" applyAlignment="1"/>
    <xf numFmtId="176" fontId="22" fillId="0" borderId="6" xfId="3" applyNumberFormat="1" applyFont="1" applyFill="1" applyBorder="1" applyAlignment="1">
      <alignment horizontal="center"/>
    </xf>
    <xf numFmtId="178" fontId="19" fillId="0" borderId="37" xfId="3" applyNumberFormat="1" applyFont="1" applyFill="1" applyBorder="1" applyAlignment="1"/>
    <xf numFmtId="178" fontId="23" fillId="0" borderId="40" xfId="3" applyNumberFormat="1" applyFont="1" applyFill="1" applyBorder="1" applyAlignment="1"/>
    <xf numFmtId="176" fontId="16" fillId="0" borderId="7" xfId="3" applyNumberFormat="1" applyFont="1" applyFill="1" applyBorder="1" applyAlignment="1">
      <alignment horizontal="center" vertical="center"/>
    </xf>
    <xf numFmtId="0" fontId="25" fillId="0" borderId="7" xfId="3" applyFont="1" applyFill="1" applyBorder="1">
      <alignment vertical="center"/>
    </xf>
    <xf numFmtId="0" fontId="25" fillId="0" borderId="9" xfId="3" applyFont="1" applyFill="1" applyBorder="1">
      <alignment vertical="center"/>
    </xf>
    <xf numFmtId="0" fontId="25" fillId="0" borderId="17" xfId="3" applyFont="1" applyFill="1" applyBorder="1">
      <alignment vertical="center"/>
    </xf>
    <xf numFmtId="0" fontId="25" fillId="0" borderId="20" xfId="3" applyFont="1" applyFill="1" applyBorder="1">
      <alignment vertical="center"/>
    </xf>
    <xf numFmtId="178" fontId="19" fillId="0" borderId="1" xfId="3" applyNumberFormat="1" applyFont="1" applyFill="1" applyBorder="1" applyAlignment="1"/>
    <xf numFmtId="178" fontId="23" fillId="0" borderId="41" xfId="3" applyNumberFormat="1" applyFont="1" applyFill="1" applyBorder="1" applyAlignment="1"/>
    <xf numFmtId="178" fontId="19" fillId="0" borderId="38" xfId="3" applyNumberFormat="1" applyFont="1" applyFill="1" applyBorder="1" applyAlignment="1"/>
    <xf numFmtId="178" fontId="23" fillId="0" borderId="42" xfId="3" applyNumberFormat="1" applyFont="1" applyFill="1" applyBorder="1" applyAlignment="1"/>
    <xf numFmtId="177" fontId="19" fillId="0" borderId="0" xfId="3" applyNumberFormat="1" applyFont="1" applyFill="1" applyBorder="1" applyAlignment="1"/>
    <xf numFmtId="177" fontId="23" fillId="0" borderId="0" xfId="3" applyNumberFormat="1" applyFont="1" applyFill="1" applyBorder="1" applyAlignment="1"/>
    <xf numFmtId="178" fontId="19" fillId="0" borderId="0" xfId="3" applyNumberFormat="1" applyFont="1" applyFill="1" applyBorder="1" applyAlignment="1"/>
    <xf numFmtId="178" fontId="23" fillId="0" borderId="0" xfId="3" applyNumberFormat="1" applyFont="1" applyFill="1" applyBorder="1" applyAlignment="1"/>
    <xf numFmtId="181" fontId="19" fillId="0" borderId="0" xfId="3" applyNumberFormat="1" applyFont="1" applyFill="1" applyBorder="1" applyAlignment="1">
      <alignment horizontal="right"/>
    </xf>
    <xf numFmtId="176" fontId="16" fillId="0" borderId="0" xfId="3" applyNumberFormat="1" applyFont="1" applyFill="1" applyBorder="1" applyAlignment="1">
      <alignment horizontal="center" wrapText="1"/>
    </xf>
    <xf numFmtId="0" fontId="25" fillId="0" borderId="0" xfId="3" applyFont="1" applyFill="1" applyBorder="1" applyAlignment="1">
      <alignment horizontal="center" wrapText="1"/>
    </xf>
    <xf numFmtId="176" fontId="16" fillId="0" borderId="0" xfId="3" applyNumberFormat="1" applyFont="1" applyFill="1" applyBorder="1" applyAlignment="1">
      <alignment horizontal="center" vertical="center" wrapText="1"/>
    </xf>
    <xf numFmtId="176" fontId="16" fillId="0" borderId="0" xfId="3" applyNumberFormat="1" applyFont="1" applyFill="1" applyBorder="1" applyAlignment="1">
      <alignment horizontal="center" vertical="center"/>
    </xf>
    <xf numFmtId="0" fontId="25" fillId="0" borderId="0" xfId="3" applyFont="1" applyFill="1" applyBorder="1" applyAlignment="1">
      <alignment horizontal="center"/>
    </xf>
    <xf numFmtId="178" fontId="19" fillId="0" borderId="0" xfId="3" applyNumberFormat="1" applyFont="1" applyFill="1" applyBorder="1" applyAlignment="1" applyProtection="1">
      <protection locked="0"/>
    </xf>
    <xf numFmtId="178" fontId="23" fillId="0" borderId="0" xfId="3" applyNumberFormat="1" applyFont="1" applyFill="1" applyBorder="1" applyAlignment="1" applyProtection="1">
      <protection locked="0"/>
    </xf>
    <xf numFmtId="0" fontId="25" fillId="0" borderId="0" xfId="3" applyFont="1" applyFill="1" applyBorder="1">
      <alignment vertical="center"/>
    </xf>
    <xf numFmtId="176" fontId="16" fillId="0" borderId="0" xfId="3" applyNumberFormat="1" applyFont="1" applyFill="1" applyBorder="1" applyAlignment="1">
      <alignment horizontal="center"/>
    </xf>
    <xf numFmtId="0" fontId="17" fillId="0" borderId="0" xfId="3" applyFill="1" applyBorder="1" applyAlignment="1">
      <alignment horizontal="center"/>
    </xf>
    <xf numFmtId="0" fontId="17" fillId="0" borderId="0" xfId="3" applyFill="1" applyBorder="1" applyAlignment="1">
      <alignment horizontal="center" wrapText="1"/>
    </xf>
    <xf numFmtId="176" fontId="16" fillId="0" borderId="0" xfId="3" applyNumberFormat="1" applyFont="1" applyFill="1" applyAlignment="1">
      <alignment horizontal="center" wrapText="1"/>
    </xf>
    <xf numFmtId="0" fontId="25" fillId="0" borderId="0" xfId="3" applyFont="1" applyFill="1" applyAlignment="1">
      <alignment horizontal="center"/>
    </xf>
    <xf numFmtId="0" fontId="27" fillId="0" borderId="0" xfId="3" applyFont="1" applyFill="1" applyBorder="1" applyAlignment="1">
      <alignment horizontal="center" wrapText="1"/>
    </xf>
    <xf numFmtId="0" fontId="29" fillId="0" borderId="0" xfId="3" applyFont="1" applyFill="1" applyBorder="1" applyAlignment="1">
      <alignment horizontal="center" wrapText="1"/>
    </xf>
    <xf numFmtId="177" fontId="19" fillId="0" borderId="75" xfId="3" applyNumberFormat="1" applyFont="1" applyBorder="1" applyAlignment="1"/>
    <xf numFmtId="177" fontId="23" fillId="0" borderId="75" xfId="3" applyNumberFormat="1" applyFont="1" applyBorder="1" applyAlignment="1"/>
    <xf numFmtId="178" fontId="19" fillId="0" borderId="75" xfId="3" applyNumberFormat="1" applyFont="1" applyBorder="1" applyAlignment="1"/>
    <xf numFmtId="178" fontId="23" fillId="0" borderId="75" xfId="3" applyNumberFormat="1" applyFont="1" applyBorder="1" applyAlignment="1"/>
    <xf numFmtId="177" fontId="19" fillId="0" borderId="49" xfId="3" applyNumberFormat="1" applyFont="1" applyBorder="1" applyAlignment="1"/>
    <xf numFmtId="177" fontId="23" fillId="0" borderId="49" xfId="3" applyNumberFormat="1" applyFont="1" applyBorder="1" applyAlignment="1"/>
    <xf numFmtId="178" fontId="19" fillId="0" borderId="49" xfId="3" applyNumberFormat="1" applyFont="1" applyBorder="1" applyAlignment="1"/>
    <xf numFmtId="178" fontId="23" fillId="0" borderId="49" xfId="3" applyNumberFormat="1" applyFont="1" applyBorder="1" applyAlignment="1"/>
    <xf numFmtId="177" fontId="19" fillId="0" borderId="64" xfId="3" applyNumberFormat="1" applyFont="1" applyBorder="1" applyAlignment="1"/>
    <xf numFmtId="177" fontId="23" fillId="0" borderId="64" xfId="3" applyNumberFormat="1" applyFont="1" applyBorder="1" applyAlignment="1"/>
    <xf numFmtId="178" fontId="19" fillId="0" borderId="64" xfId="3" applyNumberFormat="1" applyFont="1" applyBorder="1" applyAlignment="1"/>
    <xf numFmtId="178" fontId="23" fillId="0" borderId="64" xfId="3" applyNumberFormat="1" applyFont="1" applyBorder="1" applyAlignment="1"/>
    <xf numFmtId="177" fontId="19" fillId="0" borderId="67" xfId="3" applyNumberFormat="1" applyFont="1" applyBorder="1" applyAlignment="1"/>
    <xf numFmtId="177" fontId="23" fillId="0" borderId="67" xfId="3" applyNumberFormat="1" applyFont="1" applyBorder="1" applyAlignment="1"/>
    <xf numFmtId="178" fontId="19" fillId="0" borderId="67" xfId="3" applyNumberFormat="1" applyFont="1" applyBorder="1" applyAlignment="1"/>
    <xf numFmtId="178" fontId="23" fillId="0" borderId="67" xfId="3" applyNumberFormat="1" applyFont="1" applyBorder="1" applyAlignment="1"/>
    <xf numFmtId="177" fontId="19" fillId="0" borderId="73" xfId="3" applyNumberFormat="1" applyFont="1" applyBorder="1" applyAlignment="1"/>
    <xf numFmtId="177" fontId="23" fillId="0" borderId="73" xfId="3" applyNumberFormat="1" applyFont="1" applyBorder="1" applyAlignment="1"/>
    <xf numFmtId="178" fontId="19" fillId="0" borderId="73" xfId="3" applyNumberFormat="1" applyFont="1" applyBorder="1" applyAlignment="1"/>
    <xf numFmtId="178" fontId="23" fillId="0" borderId="73" xfId="3" applyNumberFormat="1" applyFont="1" applyBorder="1" applyAlignment="1"/>
    <xf numFmtId="177" fontId="19" fillId="0" borderId="79" xfId="3" applyNumberFormat="1" applyFont="1" applyBorder="1" applyAlignment="1"/>
    <xf numFmtId="177" fontId="23" fillId="0" borderId="79" xfId="3" applyNumberFormat="1" applyFont="1" applyBorder="1" applyAlignment="1"/>
    <xf numFmtId="178" fontId="19" fillId="0" borderId="79" xfId="3" applyNumberFormat="1" applyFont="1" applyBorder="1" applyAlignment="1"/>
    <xf numFmtId="178" fontId="23" fillId="0" borderId="79" xfId="3" applyNumberFormat="1" applyFont="1" applyBorder="1" applyAlignment="1"/>
    <xf numFmtId="176" fontId="22" fillId="0" borderId="6" xfId="3" applyNumberFormat="1" applyFont="1" applyBorder="1" applyAlignment="1">
      <alignment horizontal="center"/>
    </xf>
    <xf numFmtId="178" fontId="19" fillId="0" borderId="37" xfId="3" applyNumberFormat="1" applyFont="1" applyBorder="1" applyAlignment="1"/>
    <xf numFmtId="178" fontId="23" fillId="0" borderId="40" xfId="3" applyNumberFormat="1" applyFont="1" applyBorder="1" applyAlignment="1"/>
    <xf numFmtId="178" fontId="19" fillId="0" borderId="1" xfId="3" applyNumberFormat="1" applyFont="1" applyBorder="1" applyAlignment="1"/>
    <xf numFmtId="178" fontId="23" fillId="0" borderId="41" xfId="3" applyNumberFormat="1" applyFont="1" applyBorder="1" applyAlignment="1"/>
    <xf numFmtId="178" fontId="19" fillId="0" borderId="38" xfId="3" applyNumberFormat="1" applyFont="1" applyBorder="1" applyAlignment="1"/>
    <xf numFmtId="178" fontId="23" fillId="0" borderId="42" xfId="3" applyNumberFormat="1" applyFont="1" applyBorder="1" applyAlignment="1"/>
    <xf numFmtId="176" fontId="16" fillId="0" borderId="58" xfId="3" applyNumberFormat="1" applyFont="1" applyBorder="1" applyAlignment="1">
      <alignment horizontal="center" wrapText="1"/>
    </xf>
    <xf numFmtId="0" fontId="25" fillId="0" borderId="59" xfId="3" applyFont="1" applyBorder="1" applyAlignment="1">
      <alignment horizontal="center"/>
    </xf>
    <xf numFmtId="178" fontId="19" fillId="2" borderId="41" xfId="3" applyNumberFormat="1" applyFont="1" applyFill="1" applyBorder="1" applyAlignment="1" applyProtection="1">
      <protection locked="0"/>
    </xf>
    <xf numFmtId="178" fontId="19" fillId="2" borderId="42" xfId="3" applyNumberFormat="1" applyFont="1" applyFill="1" applyBorder="1" applyAlignment="1" applyProtection="1">
      <protection locked="0"/>
    </xf>
    <xf numFmtId="178" fontId="19" fillId="2" borderId="40" xfId="3" applyNumberFormat="1" applyFont="1" applyFill="1" applyBorder="1" applyAlignment="1" applyProtection="1">
      <protection locked="0"/>
    </xf>
    <xf numFmtId="0" fontId="47" fillId="0" borderId="0" xfId="4" applyFont="1" applyAlignment="1">
      <alignment horizontal="left" vertical="top" wrapText="1"/>
    </xf>
    <xf numFmtId="0" fontId="51" fillId="0" borderId="82" xfId="4" applyFont="1" applyBorder="1" applyAlignment="1">
      <alignment horizontal="center" vertical="center"/>
    </xf>
    <xf numFmtId="0" fontId="51" fillId="0" borderId="83" xfId="4" applyFont="1" applyBorder="1" applyAlignment="1">
      <alignment horizontal="center" vertical="center"/>
    </xf>
    <xf numFmtId="0" fontId="4" fillId="0" borderId="0" xfId="4" applyFont="1" applyAlignment="1">
      <alignment horizontal="right"/>
    </xf>
    <xf numFmtId="0" fontId="8" fillId="0" borderId="0" xfId="4" applyFont="1" applyAlignment="1"/>
    <xf numFmtId="0" fontId="6" fillId="0" borderId="0" xfId="4" applyFont="1" applyAlignment="1">
      <alignment horizontal="distributed"/>
    </xf>
    <xf numFmtId="0" fontId="7" fillId="0" borderId="0" xfId="4" applyFont="1" applyAlignment="1">
      <alignment horizontal="distributed"/>
    </xf>
    <xf numFmtId="0" fontId="4" fillId="0" borderId="0" xfId="4" applyFont="1" applyAlignment="1">
      <alignment shrinkToFit="1"/>
    </xf>
    <xf numFmtId="0" fontId="44" fillId="0" borderId="0" xfId="4" applyAlignment="1">
      <alignment shrinkToFit="1"/>
    </xf>
  </cellXfs>
  <cellStyles count="5">
    <cellStyle name="ハイパーリンク" xfId="2" builtinId="8"/>
    <cellStyle name="標準" xfId="0" builtinId="0"/>
    <cellStyle name="標準 2" xfId="1" xr:uid="{00000000-0005-0000-0000-000001000000}"/>
    <cellStyle name="標準 3" xfId="3" xr:uid="{2C61B19F-F9D5-4792-AE4F-56AC3850F86B}"/>
    <cellStyle name="標準 4" xfId="4" xr:uid="{290F0424-86FE-4CF6-B171-FE682B583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28</xdr:row>
      <xdr:rowOff>18415</xdr:rowOff>
    </xdr:from>
    <xdr:to>
      <xdr:col>6</xdr:col>
      <xdr:colOff>9525</xdr:colOff>
      <xdr:row>29</xdr:row>
      <xdr:rowOff>0</xdr:rowOff>
    </xdr:to>
    <xdr:cxnSp macro="">
      <xdr:nvCxnSpPr>
        <xdr:cNvPr id="2" name="直線コネクタ 2">
          <a:extLst>
            <a:ext uri="{FF2B5EF4-FFF2-40B4-BE49-F238E27FC236}">
              <a16:creationId xmlns:a16="http://schemas.microsoft.com/office/drawing/2014/main" id="{1A99CD82-5204-45DC-A6E5-9E40B61B97E6}"/>
            </a:ext>
          </a:extLst>
        </xdr:cNvPr>
        <xdr:cNvCxnSpPr/>
      </xdr:nvCxnSpPr>
      <xdr:spPr>
        <a:xfrm flipV="1">
          <a:off x="5486400" y="7724140"/>
          <a:ext cx="147637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18415</xdr:rowOff>
    </xdr:from>
    <xdr:to>
      <xdr:col>5</xdr:col>
      <xdr:colOff>9525</xdr:colOff>
      <xdr:row>29</xdr:row>
      <xdr:rowOff>0</xdr:rowOff>
    </xdr:to>
    <xdr:cxnSp macro="">
      <xdr:nvCxnSpPr>
        <xdr:cNvPr id="3" name="直線コネクタ 3">
          <a:extLst>
            <a:ext uri="{FF2B5EF4-FFF2-40B4-BE49-F238E27FC236}">
              <a16:creationId xmlns:a16="http://schemas.microsoft.com/office/drawing/2014/main" id="{68D6ED91-7BB2-4128-9268-783614E3D1E7}"/>
            </a:ext>
          </a:extLst>
        </xdr:cNvPr>
        <xdr:cNvCxnSpPr/>
      </xdr:nvCxnSpPr>
      <xdr:spPr>
        <a:xfrm flipV="1">
          <a:off x="5476875" y="7724140"/>
          <a:ext cx="952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U49"/>
  <sheetViews>
    <sheetView view="pageBreakPreview" topLeftCell="A12" zoomScaleSheetLayoutView="100" workbookViewId="0">
      <selection activeCell="B18" sqref="B18"/>
    </sheetView>
  </sheetViews>
  <sheetFormatPr defaultColWidth="9.33203125" defaultRowHeight="12" x14ac:dyDescent="0.2"/>
  <cols>
    <col min="1" max="255" width="2" style="1" customWidth="1"/>
    <col min="256" max="256" width="9.33203125" style="1" customWidth="1"/>
    <col min="257" max="16384" width="9.33203125" style="1"/>
  </cols>
  <sheetData>
    <row r="2" spans="2:53" ht="18.75" customHeight="1" x14ac:dyDescent="0.2">
      <c r="B2" s="1" t="s">
        <v>21</v>
      </c>
    </row>
    <row r="3" spans="2:53" ht="18.75" customHeight="1" x14ac:dyDescent="0.2">
      <c r="AH3" s="375" t="s">
        <v>14</v>
      </c>
      <c r="AI3" s="376"/>
      <c r="AJ3" s="376"/>
      <c r="AK3" s="376"/>
      <c r="AL3" s="376"/>
      <c r="AM3" s="376"/>
      <c r="AN3" s="376"/>
      <c r="AO3" s="376"/>
      <c r="AP3" s="376"/>
      <c r="AQ3" s="376"/>
      <c r="AR3" s="376"/>
      <c r="AS3" s="376"/>
      <c r="AT3" s="376"/>
      <c r="AU3" s="376"/>
      <c r="AV3" s="376"/>
      <c r="AW3" s="376"/>
      <c r="AX3" s="376"/>
      <c r="AY3" s="376"/>
      <c r="AZ3" s="376"/>
    </row>
    <row r="4" spans="2:53" ht="18.75" customHeight="1" x14ac:dyDescent="0.2"/>
    <row r="5" spans="2:53" ht="21" x14ac:dyDescent="0.3">
      <c r="B5" s="4" t="s">
        <v>22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2:53" ht="18.75" customHeight="1" x14ac:dyDescent="0.2"/>
    <row r="7" spans="2:53" ht="18.75" customHeight="1" x14ac:dyDescent="0.2"/>
    <row r="8" spans="2:53" s="2" customFormat="1" ht="18.75" customHeight="1" x14ac:dyDescent="0.2">
      <c r="B8" s="2" t="s">
        <v>15</v>
      </c>
    </row>
    <row r="9" spans="2:53" s="2" customFormat="1" ht="18.75" customHeight="1" x14ac:dyDescent="0.2"/>
    <row r="10" spans="2:53" s="2" customFormat="1" ht="18.75" customHeight="1" x14ac:dyDescent="0.2"/>
    <row r="11" spans="2:53" s="2" customFormat="1" ht="18.75" customHeight="1" x14ac:dyDescent="0.2">
      <c r="T11" s="377" t="s">
        <v>1</v>
      </c>
      <c r="U11" s="378"/>
      <c r="V11" s="378"/>
      <c r="W11" s="378"/>
      <c r="X11" s="378"/>
      <c r="Y11" s="378"/>
      <c r="Z11" s="378"/>
      <c r="AA11" s="378"/>
      <c r="AB11" s="378"/>
      <c r="AE11" s="379"/>
      <c r="AF11" s="380"/>
      <c r="AG11" s="380"/>
      <c r="AH11" s="380"/>
      <c r="AI11" s="380"/>
      <c r="AJ11" s="380"/>
      <c r="AK11" s="380"/>
      <c r="AL11" s="380"/>
      <c r="AM11" s="380"/>
      <c r="AN11" s="380"/>
      <c r="AO11" s="380"/>
      <c r="AP11" s="380"/>
      <c r="AQ11" s="380"/>
      <c r="AR11" s="380"/>
      <c r="AS11" s="380"/>
      <c r="AT11" s="380"/>
      <c r="AU11" s="380"/>
      <c r="AV11" s="380"/>
      <c r="AW11" s="380"/>
      <c r="AX11" s="380"/>
      <c r="AY11" s="380"/>
    </row>
    <row r="12" spans="2:53" s="2" customFormat="1" ht="18.75" customHeight="1" x14ac:dyDescent="0.2">
      <c r="T12" s="377" t="s">
        <v>16</v>
      </c>
      <c r="U12" s="378"/>
      <c r="V12" s="378"/>
      <c r="W12" s="378"/>
      <c r="X12" s="378"/>
      <c r="Y12" s="378"/>
      <c r="Z12" s="378"/>
      <c r="AA12" s="378"/>
      <c r="AB12" s="378"/>
      <c r="AE12" s="379"/>
      <c r="AF12" s="380"/>
      <c r="AG12" s="380"/>
      <c r="AH12" s="380"/>
      <c r="AI12" s="380"/>
      <c r="AJ12" s="380"/>
      <c r="AK12" s="380"/>
      <c r="AL12" s="380"/>
      <c r="AM12" s="380"/>
      <c r="AN12" s="380"/>
      <c r="AO12" s="380"/>
      <c r="AP12" s="380"/>
      <c r="AQ12" s="380"/>
      <c r="AR12" s="380"/>
      <c r="AS12" s="380"/>
      <c r="AT12" s="380"/>
      <c r="AU12" s="380"/>
      <c r="AV12" s="380"/>
      <c r="AW12" s="380"/>
      <c r="AX12" s="380"/>
      <c r="AY12" s="380"/>
    </row>
    <row r="13" spans="2:53" s="2" customFormat="1" ht="18.75" customHeight="1" x14ac:dyDescent="0.2">
      <c r="T13" s="377" t="s">
        <v>2</v>
      </c>
      <c r="U13" s="378"/>
      <c r="V13" s="378"/>
      <c r="W13" s="378"/>
      <c r="X13" s="378"/>
      <c r="Y13" s="378"/>
      <c r="Z13" s="378"/>
      <c r="AA13" s="378"/>
      <c r="AB13" s="378"/>
      <c r="AE13" s="379"/>
      <c r="AF13" s="380"/>
      <c r="AG13" s="380"/>
      <c r="AH13" s="380"/>
      <c r="AI13" s="380"/>
      <c r="AJ13" s="380"/>
      <c r="AK13" s="380"/>
      <c r="AL13" s="380"/>
      <c r="AM13" s="380"/>
      <c r="AN13" s="380"/>
      <c r="AO13" s="380"/>
      <c r="AP13" s="380"/>
      <c r="AQ13" s="380"/>
      <c r="AR13" s="380"/>
      <c r="AS13" s="380"/>
      <c r="AT13" s="380"/>
      <c r="AU13" s="380"/>
      <c r="AV13" s="380"/>
      <c r="AW13" s="380"/>
      <c r="AX13" s="380"/>
      <c r="AY13" s="380"/>
      <c r="AZ13" s="11"/>
    </row>
    <row r="14" spans="2:53" s="2" customFormat="1" ht="18.75" customHeight="1" x14ac:dyDescent="0.2"/>
    <row r="15" spans="2:53" s="2" customFormat="1" ht="18.75" customHeight="1" x14ac:dyDescent="0.2">
      <c r="B15" s="383" t="s">
        <v>247</v>
      </c>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row>
    <row r="16" spans="2:53" s="2" customFormat="1" ht="18.75" customHeight="1" x14ac:dyDescent="0.2">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row>
    <row r="17" spans="2:125" s="2" customFormat="1" ht="18.75" customHeight="1" x14ac:dyDescent="0.2">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row>
    <row r="18" spans="2:125" s="2" customFormat="1" ht="3.75" customHeight="1"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2:125" s="2" customFormat="1" ht="18.75" customHeight="1" x14ac:dyDescent="0.2">
      <c r="B19" s="383" t="s">
        <v>58</v>
      </c>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4"/>
      <c r="AZ19" s="384"/>
      <c r="BA19" s="384"/>
    </row>
    <row r="20" spans="2:125" s="2" customFormat="1" ht="18.75" customHeight="1" x14ac:dyDescent="0.2">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row>
    <row r="21" spans="2:125" s="2" customFormat="1" ht="18.75" customHeight="1" x14ac:dyDescent="0.2">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4"/>
      <c r="AZ21" s="384"/>
      <c r="BA21" s="384"/>
    </row>
    <row r="22" spans="2:125" s="2" customFormat="1" ht="18.75" customHeight="1" x14ac:dyDescent="0.2">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row>
    <row r="23" spans="2:125" s="2" customFormat="1" ht="18.75" customHeight="1" x14ac:dyDescent="0.2">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c r="BA23" s="384"/>
    </row>
    <row r="24" spans="2:125" s="2" customFormat="1" ht="18.75" customHeight="1" x14ac:dyDescent="0.2">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row>
    <row r="25" spans="2:125" s="2" customFormat="1" ht="18.75" customHeight="1" x14ac:dyDescent="0.2">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row>
    <row r="26" spans="2:125" s="3" customFormat="1" ht="18.75" customHeight="1" x14ac:dyDescent="0.2">
      <c r="B26" s="3" t="s">
        <v>17</v>
      </c>
      <c r="D26" s="383" t="s">
        <v>40</v>
      </c>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row>
    <row r="27" spans="2:125" s="2" customFormat="1" ht="18.75" customHeight="1" x14ac:dyDescent="0.2">
      <c r="C27" s="9"/>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row>
    <row r="28" spans="2:125" s="2" customFormat="1" ht="3.75" customHeight="1" x14ac:dyDescent="0.2">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2:125" s="3" customFormat="1" ht="18.75" customHeight="1" x14ac:dyDescent="0.2">
      <c r="B29" s="3" t="s">
        <v>18</v>
      </c>
      <c r="D29" s="383" t="s">
        <v>42</v>
      </c>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row>
    <row r="30" spans="2:125" s="2" customFormat="1" ht="18.75" customHeight="1" x14ac:dyDescent="0.2">
      <c r="C30" s="9"/>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row>
    <row r="31" spans="2:125" s="2" customFormat="1" ht="3.75" customHeight="1" x14ac:dyDescent="0.2">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2:125" s="3" customFormat="1" ht="18.75" customHeight="1" x14ac:dyDescent="0.2">
      <c r="B32" s="3" t="s">
        <v>19</v>
      </c>
      <c r="D32" s="383" t="s">
        <v>0</v>
      </c>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row>
    <row r="33" spans="2:125" s="3" customFormat="1" ht="18.75" customHeight="1" x14ac:dyDescent="0.2">
      <c r="D33" s="383"/>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row>
    <row r="34" spans="2:125" s="3" customFormat="1" ht="18.75" customHeight="1" x14ac:dyDescent="0.2">
      <c r="D34" s="383"/>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row>
    <row r="35" spans="2:125" s="2" customFormat="1" ht="18.75" customHeight="1" x14ac:dyDescent="0.2">
      <c r="C35" s="9"/>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row>
    <row r="36" spans="2:125" s="2" customFormat="1" ht="3.75" customHeight="1" x14ac:dyDescent="0.2">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2:125" s="3" customFormat="1" ht="21" customHeight="1" x14ac:dyDescent="0.2">
      <c r="B37" s="3" t="s">
        <v>9</v>
      </c>
      <c r="D37" s="383" t="s">
        <v>7</v>
      </c>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row>
    <row r="38" spans="2:125" s="3" customFormat="1" ht="21" customHeight="1" x14ac:dyDescent="0.2">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83"/>
      <c r="AS38" s="383"/>
      <c r="AT38" s="383"/>
      <c r="AU38" s="383"/>
      <c r="AV38" s="383"/>
      <c r="AW38" s="383"/>
      <c r="AX38" s="383"/>
      <c r="AY38" s="383"/>
      <c r="AZ38" s="383"/>
      <c r="BA38" s="383"/>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row>
    <row r="39" spans="2:125" s="2" customFormat="1" ht="21" customHeight="1" x14ac:dyDescent="0.2">
      <c r="C39" s="9"/>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3"/>
      <c r="AS39" s="383"/>
      <c r="AT39" s="383"/>
      <c r="AU39" s="383"/>
      <c r="AV39" s="383"/>
      <c r="AW39" s="383"/>
      <c r="AX39" s="383"/>
      <c r="AY39" s="383"/>
      <c r="AZ39" s="383"/>
      <c r="BA39" s="383"/>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row>
    <row r="40" spans="2:125" s="2" customFormat="1" ht="21" customHeight="1" x14ac:dyDescent="0.2">
      <c r="C40" s="9"/>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3"/>
      <c r="AO40" s="383"/>
      <c r="AP40" s="383"/>
      <c r="AQ40" s="383"/>
      <c r="AR40" s="383"/>
      <c r="AS40" s="383"/>
      <c r="AT40" s="383"/>
      <c r="AU40" s="383"/>
      <c r="AV40" s="383"/>
      <c r="AW40" s="383"/>
      <c r="AX40" s="383"/>
      <c r="AY40" s="383"/>
      <c r="AZ40" s="383"/>
      <c r="BA40" s="383"/>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2:125" s="2" customFormat="1" ht="21" customHeight="1" x14ac:dyDescent="0.2">
      <c r="C41" s="9"/>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3"/>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2:125" s="2" customFormat="1" ht="21" customHeight="1" x14ac:dyDescent="0.2">
      <c r="C42" s="9"/>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s="2" customFormat="1" ht="21" customHeight="1" x14ac:dyDescent="0.2">
      <c r="C43" s="9"/>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2:125" s="2" customFormat="1" ht="3.75" customHeight="1" x14ac:dyDescent="0.2">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2:125" s="3" customFormat="1" ht="18.75" customHeight="1" x14ac:dyDescent="0.2">
      <c r="B45" s="3" t="s">
        <v>23</v>
      </c>
      <c r="D45" s="381" t="s">
        <v>242</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row>
    <row r="46" spans="2:125" s="2" customFormat="1" ht="3.75" customHeight="1" x14ac:dyDescent="0.2">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2:125" s="3" customFormat="1" ht="18.75" customHeight="1" x14ac:dyDescent="0.2">
      <c r="B47" s="3" t="s">
        <v>236</v>
      </c>
      <c r="D47" s="373" t="s">
        <v>243</v>
      </c>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4"/>
      <c r="AZ47" s="374"/>
      <c r="BA47" s="374"/>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row>
    <row r="48" spans="2:125" s="2" customFormat="1" ht="18.75" customHeight="1" x14ac:dyDescent="0.2">
      <c r="C48" s="9"/>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2:53" s="2" customFormat="1" ht="12.75" customHeight="1" x14ac:dyDescent="0.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sheetData>
  <mergeCells count="15">
    <mergeCell ref="D47:BA48"/>
    <mergeCell ref="AH3:AZ3"/>
    <mergeCell ref="T11:AB11"/>
    <mergeCell ref="AE11:AY11"/>
    <mergeCell ref="T12:AB12"/>
    <mergeCell ref="AE12:AY12"/>
    <mergeCell ref="T13:AB13"/>
    <mergeCell ref="AE13:AY13"/>
    <mergeCell ref="D45:BA45"/>
    <mergeCell ref="B15:BA17"/>
    <mergeCell ref="B19:BA24"/>
    <mergeCell ref="D26:BA27"/>
    <mergeCell ref="D29:BA30"/>
    <mergeCell ref="D32:BA35"/>
    <mergeCell ref="D37:BA43"/>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3"/>
  <sheetViews>
    <sheetView view="pageBreakPreview" zoomScaleNormal="130" zoomScaleSheetLayoutView="100" workbookViewId="0">
      <selection activeCell="AE11" sqref="AE11"/>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24</v>
      </c>
    </row>
    <row r="2" spans="2:55" ht="12.75" customHeight="1" x14ac:dyDescent="0.2">
      <c r="B2" s="1" t="s">
        <v>43</v>
      </c>
    </row>
    <row r="4" spans="2:55" s="13" customFormat="1" ht="21" x14ac:dyDescent="0.3">
      <c r="B4" s="4" t="s">
        <v>44</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7" spans="2:55" s="7" customFormat="1" ht="12.75" customHeight="1" x14ac:dyDescent="0.2">
      <c r="AC7" s="41" t="s">
        <v>16</v>
      </c>
      <c r="AD7" s="42"/>
      <c r="AE7" s="42"/>
      <c r="AF7" s="42"/>
      <c r="AG7" s="42"/>
      <c r="AH7" s="42"/>
      <c r="AI7" s="42"/>
      <c r="AJ7" s="42"/>
      <c r="AK7" s="42"/>
      <c r="AL7" s="407"/>
      <c r="AM7" s="408"/>
      <c r="AN7" s="408"/>
      <c r="AO7" s="408"/>
      <c r="AP7" s="408"/>
      <c r="AQ7" s="408"/>
      <c r="AR7" s="408"/>
      <c r="AS7" s="408"/>
      <c r="AT7" s="408"/>
      <c r="AU7" s="408"/>
      <c r="AV7" s="408"/>
      <c r="AW7" s="408"/>
      <c r="AX7" s="408"/>
      <c r="AY7" s="408"/>
      <c r="AZ7" s="408"/>
      <c r="BA7" s="408"/>
      <c r="BB7" s="408"/>
      <c r="BC7" s="408"/>
    </row>
    <row r="10" spans="2:55" s="2" customFormat="1" ht="15" customHeight="1" x14ac:dyDescent="0.2">
      <c r="B10" s="2" t="s">
        <v>8</v>
      </c>
    </row>
    <row r="11" spans="2:55" s="2" customFormat="1" ht="15" customHeight="1" x14ac:dyDescent="0.2"/>
    <row r="12" spans="2:55" s="2" customFormat="1" ht="18" customHeight="1" x14ac:dyDescent="0.2">
      <c r="B12" s="3"/>
      <c r="C12" s="3" t="s">
        <v>64</v>
      </c>
    </row>
    <row r="13" spans="2:55" s="14" customFormat="1" ht="18" customHeight="1" x14ac:dyDescent="0.2">
      <c r="C13" s="17" t="s">
        <v>4</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43"/>
      <c r="AI13" s="44"/>
      <c r="AJ13" s="48"/>
      <c r="AK13" s="48"/>
      <c r="AL13" s="48"/>
      <c r="AM13" s="48"/>
      <c r="AN13" s="48"/>
      <c r="AO13" s="48"/>
      <c r="AP13" s="48"/>
      <c r="AQ13" s="48"/>
      <c r="AR13" s="51"/>
      <c r="AS13" s="44" t="s">
        <v>45</v>
      </c>
      <c r="AT13" s="48"/>
      <c r="AU13" s="48"/>
      <c r="AV13" s="48"/>
      <c r="AW13" s="48"/>
      <c r="AX13" s="48"/>
      <c r="AY13" s="48"/>
      <c r="AZ13" s="48"/>
      <c r="BA13" s="48"/>
      <c r="BB13" s="48"/>
      <c r="BC13" s="51"/>
    </row>
    <row r="14" spans="2:55" ht="30" customHeight="1" x14ac:dyDescent="0.2">
      <c r="C14" s="18"/>
      <c r="D14" s="26" t="s">
        <v>46</v>
      </c>
      <c r="E14" s="31"/>
      <c r="F14" s="39"/>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45"/>
      <c r="AJ14" s="49"/>
      <c r="AK14" s="49"/>
      <c r="AL14" s="49"/>
      <c r="AM14" s="49"/>
      <c r="AN14" s="49"/>
      <c r="AO14" s="49"/>
      <c r="AP14" s="49"/>
      <c r="AQ14" s="49"/>
      <c r="AR14" s="49"/>
      <c r="AS14" s="395"/>
      <c r="AT14" s="402"/>
      <c r="AU14" s="402"/>
      <c r="AV14" s="402"/>
      <c r="AW14" s="402"/>
      <c r="AX14" s="402"/>
      <c r="AY14" s="402"/>
      <c r="AZ14" s="402"/>
      <c r="BA14" s="402"/>
      <c r="BB14" s="402"/>
      <c r="BC14" s="403"/>
    </row>
    <row r="15" spans="2:55" s="12" customFormat="1" ht="30" customHeight="1" x14ac:dyDescent="0.2">
      <c r="C15" s="19"/>
      <c r="D15" s="27" t="s">
        <v>47</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46"/>
      <c r="AJ15" s="46"/>
      <c r="AK15" s="46"/>
      <c r="AL15" s="46"/>
      <c r="AM15" s="46"/>
      <c r="AN15" s="46"/>
      <c r="AO15" s="46"/>
      <c r="AP15" s="46"/>
      <c r="AQ15" s="46"/>
      <c r="AR15" s="52"/>
      <c r="AS15" s="388"/>
      <c r="AT15" s="389"/>
      <c r="AU15" s="389"/>
      <c r="AV15" s="389"/>
      <c r="AW15" s="389"/>
      <c r="AX15" s="389"/>
      <c r="AY15" s="389"/>
      <c r="AZ15" s="389"/>
      <c r="BA15" s="389"/>
      <c r="BB15" s="389"/>
      <c r="BC15" s="394"/>
    </row>
    <row r="16" spans="2:55" ht="15" customHeight="1" x14ac:dyDescent="0.2"/>
    <row r="17" spans="2:55" s="2" customFormat="1" ht="18" customHeight="1" x14ac:dyDescent="0.2">
      <c r="B17" s="3"/>
      <c r="C17" s="3" t="s">
        <v>237</v>
      </c>
    </row>
    <row r="18" spans="2:55" s="14" customFormat="1" ht="18" customHeight="1" x14ac:dyDescent="0.2">
      <c r="C18" s="17" t="s">
        <v>6</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43"/>
      <c r="AI18" s="44" t="s">
        <v>48</v>
      </c>
      <c r="AJ18" s="48"/>
      <c r="AK18" s="48"/>
      <c r="AL18" s="48"/>
      <c r="AM18" s="48"/>
      <c r="AN18" s="48"/>
      <c r="AO18" s="48"/>
      <c r="AP18" s="48"/>
      <c r="AQ18" s="48"/>
      <c r="AR18" s="51"/>
      <c r="AS18" s="44" t="s">
        <v>49</v>
      </c>
      <c r="AT18" s="48"/>
      <c r="AU18" s="48"/>
      <c r="AV18" s="48"/>
      <c r="AW18" s="48"/>
      <c r="AX18" s="48"/>
      <c r="AY18" s="48"/>
      <c r="AZ18" s="48"/>
      <c r="BA18" s="48"/>
      <c r="BB18" s="48"/>
      <c r="BC18" s="51"/>
    </row>
    <row r="19" spans="2:55" ht="30" customHeight="1" x14ac:dyDescent="0.2">
      <c r="C19" s="18"/>
      <c r="D19" s="28" t="s">
        <v>17</v>
      </c>
      <c r="E19" s="33"/>
      <c r="F19" s="18"/>
      <c r="G19" s="31" t="s">
        <v>238</v>
      </c>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95" t="s">
        <v>50</v>
      </c>
      <c r="AJ19" s="402"/>
      <c r="AK19" s="402"/>
      <c r="AL19" s="402"/>
      <c r="AM19" s="402"/>
      <c r="AN19" s="402"/>
      <c r="AO19" s="402"/>
      <c r="AP19" s="402"/>
      <c r="AQ19" s="402"/>
      <c r="AR19" s="409"/>
      <c r="AS19" s="401" t="s">
        <v>50</v>
      </c>
      <c r="AT19" s="402"/>
      <c r="AU19" s="402"/>
      <c r="AV19" s="402"/>
      <c r="AW19" s="402"/>
      <c r="AX19" s="402"/>
      <c r="AY19" s="402"/>
      <c r="AZ19" s="402"/>
      <c r="BA19" s="402"/>
      <c r="BB19" s="402"/>
      <c r="BC19" s="403"/>
    </row>
    <row r="20" spans="2:55" s="12" customFormat="1" ht="30" customHeight="1" x14ac:dyDescent="0.2">
      <c r="C20" s="20"/>
      <c r="E20" s="34"/>
      <c r="F20" s="20"/>
      <c r="G20" s="40" t="s">
        <v>51</v>
      </c>
      <c r="AI20" s="410"/>
      <c r="AJ20" s="411"/>
      <c r="AK20" s="411"/>
      <c r="AL20" s="411"/>
      <c r="AM20" s="411"/>
      <c r="AN20" s="411"/>
      <c r="AO20" s="411"/>
      <c r="AP20" s="411"/>
      <c r="AQ20" s="411"/>
      <c r="AR20" s="412"/>
      <c r="AS20" s="413"/>
      <c r="AT20" s="411"/>
      <c r="AU20" s="411"/>
      <c r="AV20" s="411"/>
      <c r="AW20" s="411"/>
      <c r="AX20" s="411"/>
      <c r="AY20" s="411"/>
      <c r="AZ20" s="411"/>
      <c r="BA20" s="411"/>
      <c r="BB20" s="411"/>
      <c r="BC20" s="414"/>
    </row>
    <row r="21" spans="2:55" ht="30" customHeight="1" x14ac:dyDescent="0.2">
      <c r="C21" s="21"/>
      <c r="D21" s="29" t="s">
        <v>12</v>
      </c>
      <c r="E21" s="35"/>
      <c r="F21" s="21"/>
      <c r="G21" s="39" t="s">
        <v>239</v>
      </c>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85" t="s">
        <v>50</v>
      </c>
      <c r="AJ21" s="386"/>
      <c r="AK21" s="386"/>
      <c r="AL21" s="386"/>
      <c r="AM21" s="386"/>
      <c r="AN21" s="386"/>
      <c r="AO21" s="386"/>
      <c r="AP21" s="386"/>
      <c r="AQ21" s="386"/>
      <c r="AR21" s="387"/>
      <c r="AS21" s="391" t="s">
        <v>50</v>
      </c>
      <c r="AT21" s="386"/>
      <c r="AU21" s="386"/>
      <c r="AV21" s="386"/>
      <c r="AW21" s="386"/>
      <c r="AX21" s="386"/>
      <c r="AY21" s="386"/>
      <c r="AZ21" s="386"/>
      <c r="BA21" s="386"/>
      <c r="BB21" s="386"/>
      <c r="BC21" s="392"/>
    </row>
    <row r="22" spans="2:55" s="14" customFormat="1" ht="30" customHeight="1" x14ac:dyDescent="0.2">
      <c r="C22" s="22"/>
      <c r="E22" s="36"/>
      <c r="F22" s="22"/>
      <c r="AI22" s="410"/>
      <c r="AJ22" s="411"/>
      <c r="AK22" s="411"/>
      <c r="AL22" s="411"/>
      <c r="AM22" s="411"/>
      <c r="AN22" s="411"/>
      <c r="AO22" s="411"/>
      <c r="AP22" s="411"/>
      <c r="AQ22" s="411"/>
      <c r="AR22" s="412"/>
      <c r="AS22" s="413"/>
      <c r="AT22" s="411"/>
      <c r="AU22" s="411"/>
      <c r="AV22" s="411"/>
      <c r="AW22" s="411"/>
      <c r="AX22" s="411"/>
      <c r="AY22" s="411"/>
      <c r="AZ22" s="411"/>
      <c r="BA22" s="411"/>
      <c r="BB22" s="411"/>
      <c r="BC22" s="414"/>
    </row>
    <row r="23" spans="2:55" ht="30" customHeight="1" x14ac:dyDescent="0.2">
      <c r="C23" s="21"/>
      <c r="D23" s="29" t="s">
        <v>19</v>
      </c>
      <c r="E23" s="35"/>
      <c r="F23" s="21"/>
      <c r="G23" s="39" t="s">
        <v>240</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85" t="s">
        <v>50</v>
      </c>
      <c r="AJ23" s="386"/>
      <c r="AK23" s="386"/>
      <c r="AL23" s="386"/>
      <c r="AM23" s="386"/>
      <c r="AN23" s="386"/>
      <c r="AO23" s="386"/>
      <c r="AP23" s="386"/>
      <c r="AQ23" s="386"/>
      <c r="AR23" s="387"/>
      <c r="AS23" s="391" t="s">
        <v>50</v>
      </c>
      <c r="AT23" s="386"/>
      <c r="AU23" s="386"/>
      <c r="AV23" s="386"/>
      <c r="AW23" s="386"/>
      <c r="AX23" s="386"/>
      <c r="AY23" s="386"/>
      <c r="AZ23" s="386"/>
      <c r="BA23" s="386"/>
      <c r="BB23" s="386"/>
      <c r="BC23" s="392"/>
    </row>
    <row r="24" spans="2:55" s="14" customFormat="1" ht="30" customHeight="1" x14ac:dyDescent="0.2">
      <c r="C24" s="23"/>
      <c r="D24" s="27"/>
      <c r="E24" s="37"/>
      <c r="F24" s="23"/>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388"/>
      <c r="AJ24" s="389"/>
      <c r="AK24" s="389"/>
      <c r="AL24" s="389"/>
      <c r="AM24" s="389"/>
      <c r="AN24" s="389"/>
      <c r="AO24" s="389"/>
      <c r="AP24" s="389"/>
      <c r="AQ24" s="389"/>
      <c r="AR24" s="390"/>
      <c r="AS24" s="393"/>
      <c r="AT24" s="389"/>
      <c r="AU24" s="389"/>
      <c r="AV24" s="389"/>
      <c r="AW24" s="389"/>
      <c r="AX24" s="389"/>
      <c r="AY24" s="389"/>
      <c r="AZ24" s="389"/>
      <c r="BA24" s="389"/>
      <c r="BB24" s="389"/>
      <c r="BC24" s="394"/>
    </row>
    <row r="25" spans="2:55" s="14" customFormat="1" ht="18" customHeight="1" x14ac:dyDescent="0.2"/>
    <row r="26" spans="2:55" s="14" customFormat="1" ht="18" customHeight="1" x14ac:dyDescent="0.2">
      <c r="C26" s="17" t="s">
        <v>6</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3"/>
      <c r="AI26" s="44" t="s">
        <v>52</v>
      </c>
      <c r="AJ26" s="48"/>
      <c r="AK26" s="48"/>
      <c r="AL26" s="48"/>
      <c r="AM26" s="48"/>
      <c r="AN26" s="48"/>
      <c r="AO26" s="48"/>
      <c r="AP26" s="48"/>
      <c r="AQ26" s="48"/>
      <c r="AR26" s="51"/>
      <c r="AS26" s="44" t="s">
        <v>49</v>
      </c>
      <c r="AT26" s="48"/>
      <c r="AU26" s="48"/>
      <c r="AV26" s="48"/>
      <c r="AW26" s="48"/>
      <c r="AX26" s="48"/>
      <c r="AY26" s="48"/>
      <c r="AZ26" s="48"/>
      <c r="BA26" s="48"/>
      <c r="BB26" s="48"/>
      <c r="BC26" s="51"/>
    </row>
    <row r="27" spans="2:55" s="14" customFormat="1" ht="30" customHeight="1" x14ac:dyDescent="0.2">
      <c r="C27" s="24"/>
      <c r="D27" s="30" t="s">
        <v>9</v>
      </c>
      <c r="E27" s="38"/>
      <c r="F27" s="345"/>
      <c r="G27" s="345" t="s">
        <v>11</v>
      </c>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95" t="s">
        <v>53</v>
      </c>
      <c r="AJ27" s="396"/>
      <c r="AK27" s="396"/>
      <c r="AL27" s="396"/>
      <c r="AM27" s="396"/>
      <c r="AN27" s="396"/>
      <c r="AO27" s="396"/>
      <c r="AP27" s="396"/>
      <c r="AQ27" s="396"/>
      <c r="AR27" s="397"/>
      <c r="AS27" s="401" t="s">
        <v>50</v>
      </c>
      <c r="AT27" s="402"/>
      <c r="AU27" s="402"/>
      <c r="AV27" s="402"/>
      <c r="AW27" s="402"/>
      <c r="AX27" s="402"/>
      <c r="AY27" s="402"/>
      <c r="AZ27" s="402"/>
      <c r="BA27" s="402"/>
      <c r="BB27" s="402"/>
      <c r="BC27" s="403"/>
    </row>
    <row r="28" spans="2:55" s="14" customFormat="1" ht="30" customHeight="1" x14ac:dyDescent="0.2">
      <c r="C28" s="23"/>
      <c r="D28" s="27"/>
      <c r="E28" s="37"/>
      <c r="F28" s="27"/>
      <c r="G28" s="27" t="s">
        <v>41</v>
      </c>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398"/>
      <c r="AJ28" s="399"/>
      <c r="AK28" s="399"/>
      <c r="AL28" s="399"/>
      <c r="AM28" s="399"/>
      <c r="AN28" s="399"/>
      <c r="AO28" s="399"/>
      <c r="AP28" s="399"/>
      <c r="AQ28" s="399"/>
      <c r="AR28" s="400"/>
      <c r="AS28" s="393"/>
      <c r="AT28" s="389"/>
      <c r="AU28" s="389"/>
      <c r="AV28" s="389"/>
      <c r="AW28" s="389"/>
      <c r="AX28" s="389"/>
      <c r="AY28" s="389"/>
      <c r="AZ28" s="389"/>
      <c r="BA28" s="389"/>
      <c r="BB28" s="389"/>
      <c r="BC28" s="394"/>
    </row>
    <row r="29" spans="2:55" s="14" customFormat="1" ht="18" customHeight="1" x14ac:dyDescent="0.2"/>
    <row r="30" spans="2:55" s="14" customFormat="1" ht="30" customHeight="1" x14ac:dyDescent="0.2">
      <c r="C30" s="24"/>
      <c r="D30" s="345"/>
      <c r="E30" s="345"/>
      <c r="F30" s="345"/>
      <c r="G30" s="404" t="s">
        <v>55</v>
      </c>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345"/>
      <c r="AI30" s="30"/>
      <c r="AJ30" s="50"/>
      <c r="AK30" s="50"/>
      <c r="AL30" s="50"/>
      <c r="AM30" s="50"/>
      <c r="AN30" s="50"/>
      <c r="AO30" s="50"/>
      <c r="AP30" s="50"/>
      <c r="AQ30" s="50"/>
      <c r="AR30" s="53"/>
      <c r="AS30" s="395" t="s">
        <v>50</v>
      </c>
      <c r="AT30" s="402"/>
      <c r="AU30" s="402"/>
      <c r="AV30" s="402"/>
      <c r="AW30" s="402"/>
      <c r="AX30" s="402"/>
      <c r="AY30" s="402"/>
      <c r="AZ30" s="402"/>
      <c r="BA30" s="402"/>
      <c r="BB30" s="402"/>
      <c r="BC30" s="403"/>
    </row>
    <row r="31" spans="2:55" s="14" customFormat="1" ht="30" customHeight="1" x14ac:dyDescent="0.2">
      <c r="C31" s="23"/>
      <c r="D31" s="27"/>
      <c r="E31" s="27"/>
      <c r="F31" s="34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27"/>
      <c r="AI31" s="47"/>
      <c r="AJ31" s="47"/>
      <c r="AK31" s="47"/>
      <c r="AL31" s="47"/>
      <c r="AM31" s="47"/>
      <c r="AN31" s="47"/>
      <c r="AO31" s="47"/>
      <c r="AP31" s="47"/>
      <c r="AQ31" s="47"/>
      <c r="AR31" s="54"/>
      <c r="AS31" s="388"/>
      <c r="AT31" s="389"/>
      <c r="AU31" s="389"/>
      <c r="AV31" s="389"/>
      <c r="AW31" s="389"/>
      <c r="AX31" s="389"/>
      <c r="AY31" s="389"/>
      <c r="AZ31" s="389"/>
      <c r="BA31" s="389"/>
      <c r="BB31" s="389"/>
      <c r="BC31" s="394"/>
    </row>
    <row r="32" spans="2:55" ht="5.25" customHeight="1" x14ac:dyDescent="0.2"/>
    <row r="33" spans="3:3" s="15" customFormat="1" ht="12.75" customHeight="1" x14ac:dyDescent="0.2">
      <c r="C33" s="15" t="s">
        <v>130</v>
      </c>
    </row>
    <row r="34" spans="3:3" s="15" customFormat="1" ht="12.75" customHeight="1" x14ac:dyDescent="0.2">
      <c r="C34" s="15" t="s">
        <v>59</v>
      </c>
    </row>
    <row r="35" spans="3:3" s="15" customFormat="1" ht="12.75" customHeight="1" x14ac:dyDescent="0.2">
      <c r="C35" s="15" t="s">
        <v>60</v>
      </c>
    </row>
    <row r="36" spans="3:3" s="15" customFormat="1" ht="12.75" customHeight="1" x14ac:dyDescent="0.2">
      <c r="C36" s="15" t="s">
        <v>56</v>
      </c>
    </row>
    <row r="37" spans="3:3" s="15" customFormat="1" ht="12.75" customHeight="1" x14ac:dyDescent="0.2">
      <c r="C37" s="15" t="s">
        <v>61</v>
      </c>
    </row>
    <row r="38" spans="3:3" s="15" customFormat="1" ht="12.75" customHeight="1" x14ac:dyDescent="0.2">
      <c r="C38" s="15" t="s">
        <v>57</v>
      </c>
    </row>
    <row r="39" spans="3:3" s="15" customFormat="1" ht="12.75" customHeight="1" x14ac:dyDescent="0.2">
      <c r="C39" s="15" t="s">
        <v>10</v>
      </c>
    </row>
    <row r="40" spans="3:3" s="15" customFormat="1" ht="12.75" customHeight="1" x14ac:dyDescent="0.2">
      <c r="C40" s="15" t="s">
        <v>37</v>
      </c>
    </row>
    <row r="41" spans="3:3" s="15" customFormat="1" ht="12.75" customHeight="1" x14ac:dyDescent="0.2">
      <c r="C41" s="15" t="s">
        <v>62</v>
      </c>
    </row>
    <row r="42" spans="3:3" s="15" customFormat="1" ht="12.75" customHeight="1" x14ac:dyDescent="0.2">
      <c r="C42" s="15" t="s">
        <v>241</v>
      </c>
    </row>
    <row r="43" spans="3:3" s="15" customFormat="1" ht="12.75" customHeight="1" x14ac:dyDescent="0.2"/>
  </sheetData>
  <mergeCells count="12">
    <mergeCell ref="AL7:BC7"/>
    <mergeCell ref="AS14:BC15"/>
    <mergeCell ref="AI19:AR20"/>
    <mergeCell ref="AS19:BC20"/>
    <mergeCell ref="AI21:AR22"/>
    <mergeCell ref="AS21:BC22"/>
    <mergeCell ref="AI23:AR24"/>
    <mergeCell ref="AS23:BC24"/>
    <mergeCell ref="AI27:AR28"/>
    <mergeCell ref="AS27:BC28"/>
    <mergeCell ref="G30:AG31"/>
    <mergeCell ref="AS30:BC31"/>
  </mergeCells>
  <phoneticPr fontId="2"/>
  <printOptions horizontalCentered="1"/>
  <pageMargins left="0.59055118110236227" right="0.59055118110236227" top="0.78740157480314965" bottom="0.78740157480314965"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S69"/>
  <sheetViews>
    <sheetView view="pageBreakPreview" topLeftCell="A42" zoomScale="110" zoomScaleNormal="130" zoomScaleSheetLayoutView="110" workbookViewId="0">
      <selection activeCell="G22" sqref="G22:BB25"/>
    </sheetView>
  </sheetViews>
  <sheetFormatPr defaultColWidth="9.33203125" defaultRowHeight="12.75" customHeight="1" x14ac:dyDescent="0.2"/>
  <cols>
    <col min="1" max="259" width="2" style="1" customWidth="1"/>
    <col min="260" max="260" width="9.33203125" style="1" customWidth="1"/>
    <col min="261" max="16384" width="9.33203125" style="1"/>
  </cols>
  <sheetData>
    <row r="1" spans="2:56" ht="12.75" customHeight="1" x14ac:dyDescent="0.2">
      <c r="B1" s="1" t="s">
        <v>24</v>
      </c>
    </row>
    <row r="2" spans="2:56" ht="12.75" customHeight="1" x14ac:dyDescent="0.2">
      <c r="B2" s="1" t="s">
        <v>5</v>
      </c>
    </row>
    <row r="4" spans="2:56" s="13" customFormat="1" ht="19" x14ac:dyDescent="0.3">
      <c r="B4" s="16" t="s">
        <v>25</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2:56" ht="15.75" customHeight="1" x14ac:dyDescent="0.2"/>
    <row r="6" spans="2:56" ht="15.75" customHeight="1" x14ac:dyDescent="0.2"/>
    <row r="7" spans="2:56" ht="15.75" customHeight="1" x14ac:dyDescent="0.2">
      <c r="W7" s="419" t="s">
        <v>26</v>
      </c>
      <c r="X7" s="420"/>
      <c r="Y7" s="420"/>
      <c r="Z7" s="420"/>
      <c r="AA7" s="420"/>
      <c r="AB7" s="420"/>
      <c r="AC7" s="420"/>
      <c r="AD7" s="420"/>
      <c r="AF7" s="421"/>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10"/>
    </row>
    <row r="8" spans="2:56" ht="15.75" customHeight="1" x14ac:dyDescent="0.2">
      <c r="W8" s="419" t="s">
        <v>27</v>
      </c>
      <c r="X8" s="420"/>
      <c r="Y8" s="420"/>
      <c r="Z8" s="420"/>
      <c r="AA8" s="420"/>
      <c r="AB8" s="420"/>
      <c r="AC8" s="420"/>
      <c r="AD8" s="420"/>
      <c r="AF8" s="421"/>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10"/>
    </row>
    <row r="9" spans="2:56" ht="15.75" customHeight="1" x14ac:dyDescent="0.2">
      <c r="W9" s="419" t="s">
        <v>28</v>
      </c>
      <c r="X9" s="420"/>
      <c r="Y9" s="420"/>
      <c r="Z9" s="420"/>
      <c r="AA9" s="420"/>
      <c r="AB9" s="420"/>
      <c r="AC9" s="420"/>
      <c r="AD9" s="420"/>
      <c r="AF9" s="421"/>
      <c r="AG9" s="421"/>
      <c r="AH9" s="421"/>
      <c r="AI9" s="421"/>
      <c r="AJ9" s="421"/>
      <c r="AK9" s="421"/>
      <c r="AL9" s="421"/>
      <c r="AM9" s="421"/>
      <c r="AN9" s="421"/>
      <c r="AO9" s="421"/>
      <c r="AP9" s="421"/>
      <c r="AQ9" s="421"/>
      <c r="AR9" s="421"/>
      <c r="AS9" s="421"/>
      <c r="AT9" s="421"/>
      <c r="AU9" s="421"/>
      <c r="AV9" s="421"/>
      <c r="AW9" s="421"/>
      <c r="AX9" s="421"/>
      <c r="AY9" s="421"/>
      <c r="AZ9" s="421"/>
      <c r="BA9" s="421"/>
      <c r="BB9" s="421"/>
      <c r="BC9" s="421"/>
      <c r="BD9" s="68"/>
    </row>
    <row r="10" spans="2:56" ht="15.75" customHeight="1" x14ac:dyDescent="0.2">
      <c r="W10" s="419" t="s">
        <v>20</v>
      </c>
      <c r="X10" s="420"/>
      <c r="Y10" s="420"/>
      <c r="Z10" s="420"/>
      <c r="AA10" s="420"/>
      <c r="AB10" s="420"/>
      <c r="AC10" s="420"/>
      <c r="AD10" s="420"/>
      <c r="AF10" s="421"/>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10"/>
    </row>
    <row r="11" spans="2:56" ht="15.75" customHeight="1" x14ac:dyDescent="0.2"/>
    <row r="12" spans="2:56" ht="15.75" customHeight="1" x14ac:dyDescent="0.2"/>
    <row r="13" spans="2:56" ht="16.5" customHeight="1" x14ac:dyDescent="0.2">
      <c r="C13" s="2" t="s">
        <v>248</v>
      </c>
    </row>
    <row r="14" spans="2:56" ht="16.5" customHeight="1" x14ac:dyDescent="0.2">
      <c r="C14" s="2" t="s">
        <v>207</v>
      </c>
    </row>
    <row r="15" spans="2:56" ht="16.5" customHeight="1" x14ac:dyDescent="0.2"/>
    <row r="16" spans="2:56" s="12" customFormat="1" ht="19.5" customHeight="1" x14ac:dyDescent="0.2">
      <c r="C16" s="3" t="s">
        <v>29</v>
      </c>
    </row>
    <row r="17" spans="3:56" ht="15.75" customHeight="1" x14ac:dyDescent="0.2">
      <c r="C17" s="55" t="s">
        <v>13</v>
      </c>
      <c r="D17" s="61"/>
      <c r="E17" s="63"/>
      <c r="F17" s="61" t="s">
        <v>30</v>
      </c>
      <c r="G17" s="61"/>
      <c r="H17" s="61"/>
      <c r="I17" s="61"/>
      <c r="J17" s="61"/>
      <c r="K17" s="61"/>
      <c r="L17" s="61"/>
      <c r="M17" s="61"/>
      <c r="N17" s="61"/>
      <c r="O17" s="61"/>
      <c r="P17" s="61"/>
      <c r="Q17" s="61"/>
      <c r="R17" s="61"/>
      <c r="S17" s="61"/>
      <c r="T17" s="61"/>
      <c r="U17" s="61"/>
      <c r="V17" s="61"/>
      <c r="W17" s="61"/>
      <c r="X17" s="61"/>
      <c r="Y17" s="61"/>
      <c r="Z17" s="61"/>
      <c r="AA17" s="61"/>
      <c r="AB17" s="61"/>
      <c r="AC17" s="63"/>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3"/>
      <c r="BD17" s="8"/>
    </row>
    <row r="18" spans="3:56" ht="15.75" customHeight="1" x14ac:dyDescent="0.2">
      <c r="C18" s="56" t="s">
        <v>31</v>
      </c>
      <c r="D18" s="62"/>
      <c r="E18" s="64"/>
      <c r="F18" s="21"/>
      <c r="G18" s="415"/>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6"/>
      <c r="BA18" s="416"/>
      <c r="BB18" s="416"/>
      <c r="BC18" s="35"/>
      <c r="BD18" s="31"/>
    </row>
    <row r="19" spans="3:56" ht="15.75" customHeight="1" x14ac:dyDescent="0.2">
      <c r="C19" s="57"/>
      <c r="D19" s="31"/>
      <c r="E19" s="33"/>
      <c r="F19" s="18"/>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33"/>
      <c r="BD19" s="31"/>
    </row>
    <row r="20" spans="3:56" ht="15.75" customHeight="1" x14ac:dyDescent="0.2">
      <c r="C20" s="57"/>
      <c r="D20" s="31"/>
      <c r="E20" s="33"/>
      <c r="F20" s="18"/>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33"/>
      <c r="BD20" s="31"/>
    </row>
    <row r="21" spans="3:56" ht="15.75" customHeight="1" x14ac:dyDescent="0.2">
      <c r="C21" s="58"/>
      <c r="D21" s="41"/>
      <c r="E21" s="65"/>
      <c r="F21" s="67"/>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65"/>
      <c r="BD21" s="31"/>
    </row>
    <row r="22" spans="3:56" ht="15.75" customHeight="1" x14ac:dyDescent="0.2">
      <c r="C22" s="56" t="s">
        <v>3</v>
      </c>
      <c r="D22" s="8"/>
      <c r="E22" s="66"/>
      <c r="F22" s="18"/>
      <c r="G22" s="415"/>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33"/>
      <c r="BD22" s="31"/>
    </row>
    <row r="23" spans="3:56" ht="15.75" customHeight="1" x14ac:dyDescent="0.2">
      <c r="C23" s="57"/>
      <c r="D23" s="31"/>
      <c r="E23" s="33"/>
      <c r="F23" s="18"/>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17"/>
      <c r="BA23" s="417"/>
      <c r="BB23" s="417"/>
      <c r="BC23" s="33"/>
      <c r="BD23" s="31"/>
    </row>
    <row r="24" spans="3:56" ht="15.75" customHeight="1" x14ac:dyDescent="0.2">
      <c r="C24" s="57"/>
      <c r="D24" s="31"/>
      <c r="E24" s="33"/>
      <c r="F24" s="18"/>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33"/>
      <c r="BD24" s="31"/>
    </row>
    <row r="25" spans="3:56" ht="15.75" customHeight="1" x14ac:dyDescent="0.2">
      <c r="C25" s="57"/>
      <c r="D25" s="31"/>
      <c r="E25" s="33"/>
      <c r="F25" s="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8"/>
      <c r="AQ25" s="418"/>
      <c r="AR25" s="418"/>
      <c r="AS25" s="418"/>
      <c r="AT25" s="418"/>
      <c r="AU25" s="418"/>
      <c r="AV25" s="418"/>
      <c r="AW25" s="418"/>
      <c r="AX25" s="418"/>
      <c r="AY25" s="418"/>
      <c r="AZ25" s="418"/>
      <c r="BA25" s="418"/>
      <c r="BB25" s="418"/>
      <c r="BC25" s="33"/>
      <c r="BD25" s="31"/>
    </row>
    <row r="26" spans="3:56" ht="15.75" customHeight="1" x14ac:dyDescent="0.2">
      <c r="C26" s="56" t="s">
        <v>32</v>
      </c>
      <c r="D26" s="62"/>
      <c r="E26" s="64"/>
      <c r="F26" s="21"/>
      <c r="G26" s="415"/>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35"/>
      <c r="BD26" s="31"/>
    </row>
    <row r="27" spans="3:56" ht="15.75" customHeight="1" x14ac:dyDescent="0.2">
      <c r="C27" s="59"/>
      <c r="D27" s="8"/>
      <c r="E27" s="66"/>
      <c r="F27" s="18"/>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7"/>
      <c r="BC27" s="33"/>
      <c r="BD27" s="31"/>
    </row>
    <row r="28" spans="3:56" ht="15.75" customHeight="1" x14ac:dyDescent="0.2">
      <c r="C28" s="57"/>
      <c r="D28" s="31"/>
      <c r="E28" s="33"/>
      <c r="F28" s="18"/>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17"/>
      <c r="AZ28" s="417"/>
      <c r="BA28" s="417"/>
      <c r="BB28" s="417"/>
      <c r="BC28" s="33"/>
      <c r="BD28" s="31"/>
    </row>
    <row r="29" spans="3:56" ht="15.75" customHeight="1" x14ac:dyDescent="0.2">
      <c r="C29" s="58"/>
      <c r="D29" s="41"/>
      <c r="E29" s="65"/>
      <c r="F29" s="67"/>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8"/>
      <c r="AQ29" s="418"/>
      <c r="AR29" s="418"/>
      <c r="AS29" s="418"/>
      <c r="AT29" s="418"/>
      <c r="AU29" s="418"/>
      <c r="AV29" s="418"/>
      <c r="AW29" s="418"/>
      <c r="AX29" s="418"/>
      <c r="AY29" s="418"/>
      <c r="AZ29" s="418"/>
      <c r="BA29" s="418"/>
      <c r="BB29" s="418"/>
      <c r="BC29" s="65"/>
      <c r="BD29" s="31"/>
    </row>
    <row r="30" spans="3:56" ht="15.75" customHeight="1" x14ac:dyDescent="0.2">
      <c r="C30" s="56" t="s">
        <v>33</v>
      </c>
      <c r="D30" s="8"/>
      <c r="E30" s="66"/>
      <c r="F30" s="18"/>
      <c r="G30" s="415"/>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16"/>
      <c r="AZ30" s="416"/>
      <c r="BA30" s="416"/>
      <c r="BB30" s="416"/>
      <c r="BC30" s="33"/>
      <c r="BD30" s="31"/>
    </row>
    <row r="31" spans="3:56" ht="15.75" customHeight="1" x14ac:dyDescent="0.2">
      <c r="C31" s="57"/>
      <c r="D31" s="31"/>
      <c r="E31" s="33"/>
      <c r="F31" s="18"/>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33"/>
      <c r="BD31" s="31"/>
    </row>
    <row r="32" spans="3:56" ht="15.75" customHeight="1" x14ac:dyDescent="0.2">
      <c r="C32" s="57"/>
      <c r="D32" s="31"/>
      <c r="E32" s="33"/>
      <c r="F32" s="18"/>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33"/>
      <c r="BD32" s="31"/>
    </row>
    <row r="33" spans="3:57" ht="15.75" customHeight="1" x14ac:dyDescent="0.2">
      <c r="C33" s="58"/>
      <c r="D33" s="41"/>
      <c r="E33" s="65"/>
      <c r="F33" s="67"/>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65"/>
      <c r="BD33" s="31"/>
    </row>
    <row r="34" spans="3:57" ht="15.75" customHeight="1" x14ac:dyDescent="0.2">
      <c r="C34" s="56" t="s">
        <v>34</v>
      </c>
      <c r="D34" s="8"/>
      <c r="E34" s="66"/>
      <c r="F34" s="18"/>
      <c r="G34" s="415"/>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6"/>
      <c r="BC34" s="33"/>
      <c r="BD34" s="31"/>
    </row>
    <row r="35" spans="3:57" ht="15.75" customHeight="1" x14ac:dyDescent="0.2">
      <c r="C35" s="57"/>
      <c r="D35" s="31"/>
      <c r="E35" s="33"/>
      <c r="F35" s="18"/>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33"/>
      <c r="BD35" s="31"/>
    </row>
    <row r="36" spans="3:57" ht="15.75" customHeight="1" x14ac:dyDescent="0.2">
      <c r="C36" s="59"/>
      <c r="D36" s="8"/>
      <c r="E36" s="66"/>
      <c r="F36" s="18"/>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33"/>
      <c r="BD36" s="31"/>
    </row>
    <row r="37" spans="3:57" ht="15.75" customHeight="1" x14ac:dyDescent="0.2">
      <c r="C37" s="58"/>
      <c r="D37" s="41"/>
      <c r="E37" s="65"/>
      <c r="F37" s="67"/>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65"/>
      <c r="BD37" s="31"/>
    </row>
    <row r="38" spans="3:57" ht="15.75" customHeight="1" x14ac:dyDescent="0.2">
      <c r="C38" s="56" t="s">
        <v>35</v>
      </c>
      <c r="D38" s="8"/>
      <c r="E38" s="66"/>
      <c r="F38" s="18"/>
      <c r="G38" s="415"/>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6"/>
      <c r="AO38" s="416"/>
      <c r="AP38" s="416"/>
      <c r="AQ38" s="416"/>
      <c r="AR38" s="416"/>
      <c r="AS38" s="416"/>
      <c r="AT38" s="416"/>
      <c r="AU38" s="416"/>
      <c r="AV38" s="416"/>
      <c r="AW38" s="416"/>
      <c r="AX38" s="416"/>
      <c r="AY38" s="416"/>
      <c r="AZ38" s="416"/>
      <c r="BA38" s="416"/>
      <c r="BB38" s="416"/>
      <c r="BC38" s="33"/>
      <c r="BD38" s="31"/>
    </row>
    <row r="39" spans="3:57" ht="15.75" customHeight="1" x14ac:dyDescent="0.2">
      <c r="C39" s="57"/>
      <c r="D39" s="31"/>
      <c r="E39" s="33"/>
      <c r="F39" s="18"/>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33"/>
      <c r="BD39" s="31"/>
    </row>
    <row r="40" spans="3:57" ht="15.75" customHeight="1" x14ac:dyDescent="0.2">
      <c r="C40" s="57"/>
      <c r="D40" s="31"/>
      <c r="E40" s="33"/>
      <c r="F40" s="18"/>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33"/>
      <c r="BD40" s="31"/>
    </row>
    <row r="41" spans="3:57" ht="15.75" customHeight="1" x14ac:dyDescent="0.2">
      <c r="C41" s="58"/>
      <c r="D41" s="41"/>
      <c r="E41" s="65"/>
      <c r="F41" s="67"/>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8"/>
      <c r="AP41" s="418"/>
      <c r="AQ41" s="418"/>
      <c r="AR41" s="418"/>
      <c r="AS41" s="418"/>
      <c r="AT41" s="418"/>
      <c r="AU41" s="418"/>
      <c r="AV41" s="418"/>
      <c r="AW41" s="418"/>
      <c r="AX41" s="418"/>
      <c r="AY41" s="418"/>
      <c r="AZ41" s="418"/>
      <c r="BA41" s="418"/>
      <c r="BB41" s="418"/>
      <c r="BC41" s="65"/>
      <c r="BD41" s="31"/>
    </row>
    <row r="42" spans="3:57" ht="15.75" customHeight="1" x14ac:dyDescent="0.2">
      <c r="C42" s="56" t="s">
        <v>36</v>
      </c>
      <c r="D42" s="8"/>
      <c r="E42" s="66"/>
      <c r="F42" s="18"/>
      <c r="G42" s="415"/>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6"/>
      <c r="AO42" s="416"/>
      <c r="AP42" s="416"/>
      <c r="AQ42" s="416"/>
      <c r="AR42" s="416"/>
      <c r="AS42" s="416"/>
      <c r="AT42" s="416"/>
      <c r="AU42" s="416"/>
      <c r="AV42" s="416"/>
      <c r="AW42" s="416"/>
      <c r="AX42" s="416"/>
      <c r="AY42" s="416"/>
      <c r="AZ42" s="416"/>
      <c r="BA42" s="416"/>
      <c r="BB42" s="416"/>
      <c r="BC42" s="33"/>
      <c r="BD42" s="31"/>
    </row>
    <row r="43" spans="3:57" ht="15.75" customHeight="1" x14ac:dyDescent="0.2">
      <c r="C43" s="57"/>
      <c r="D43" s="31"/>
      <c r="E43" s="33"/>
      <c r="F43" s="18"/>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33"/>
      <c r="BD43" s="31"/>
    </row>
    <row r="44" spans="3:57" ht="15.75" customHeight="1" x14ac:dyDescent="0.2">
      <c r="C44" s="57"/>
      <c r="D44" s="31"/>
      <c r="E44" s="33"/>
      <c r="F44" s="18"/>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33"/>
      <c r="BD44" s="31"/>
    </row>
    <row r="45" spans="3:57" ht="15.75" customHeight="1" x14ac:dyDescent="0.2">
      <c r="C45" s="58"/>
      <c r="D45" s="41"/>
      <c r="E45" s="65"/>
      <c r="F45" s="67"/>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65"/>
      <c r="BD45" s="31"/>
    </row>
    <row r="46" spans="3:57" ht="5.25" customHeight="1" x14ac:dyDescent="0.2">
      <c r="C46" s="60"/>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row>
    <row r="47" spans="3:57" ht="12.75" customHeight="1" x14ac:dyDescent="0.2">
      <c r="C47" s="15" t="s">
        <v>63</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3:57" s="15" customFormat="1" ht="12.75" customHeight="1" x14ac:dyDescent="0.2">
      <c r="C48" s="15" t="s">
        <v>54</v>
      </c>
    </row>
    <row r="49" spans="3:97" s="15" customFormat="1" ht="12.75" customHeight="1" x14ac:dyDescent="0.2">
      <c r="C49" s="15" t="s">
        <v>38</v>
      </c>
    </row>
    <row r="50" spans="3:97" s="15" customFormat="1" ht="12.75" customHeight="1" x14ac:dyDescent="0.2">
      <c r="C50" s="15" t="s">
        <v>39</v>
      </c>
    </row>
    <row r="51" spans="3:97" s="15" customFormat="1" ht="12.75" customHeight="1" x14ac:dyDescent="0.2">
      <c r="C51" s="15" t="s">
        <v>131</v>
      </c>
    </row>
    <row r="52" spans="3:97" s="15" customFormat="1" ht="12.75" customHeight="1" x14ac:dyDescent="0.2">
      <c r="C52" s="15" t="s">
        <v>249</v>
      </c>
    </row>
    <row r="53" spans="3:97" ht="13.5" customHeight="1" x14ac:dyDescent="0.2">
      <c r="C53" s="15"/>
    </row>
    <row r="54" spans="3:97" ht="13.5" customHeight="1" x14ac:dyDescent="0.2">
      <c r="BJ54" s="69"/>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row>
    <row r="55" spans="3:97" s="15" customFormat="1" ht="12.75" customHeight="1" x14ac:dyDescent="0.2">
      <c r="BJ55" s="1"/>
      <c r="BK55" s="1"/>
      <c r="BL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3:97" s="15" customFormat="1" ht="12.75" customHeight="1" x14ac:dyDescent="0.2">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3:97" s="15" customFormat="1" ht="12.75" customHeight="1" x14ac:dyDescent="0.2">
      <c r="BJ57" s="1"/>
      <c r="BK57" s="1"/>
      <c r="BL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3:97" s="15" customFormat="1" ht="12.75" customHeight="1" x14ac:dyDescent="0.2">
      <c r="BJ58" s="1"/>
      <c r="BK58" s="1"/>
      <c r="BL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3:97" s="15" customFormat="1" ht="12.75" customHeight="1" x14ac:dyDescent="0.2">
      <c r="BJ59" s="1"/>
      <c r="BK59" s="1"/>
      <c r="BL59" s="1"/>
      <c r="BU59" s="1"/>
      <c r="BV59" s="1"/>
      <c r="BW59" s="70"/>
      <c r="BX59" s="1"/>
      <c r="BY59" s="1"/>
      <c r="BZ59" s="1"/>
      <c r="CA59" s="1"/>
      <c r="CB59" s="1"/>
      <c r="CC59" s="1"/>
      <c r="CD59" s="1"/>
      <c r="CE59" s="1"/>
      <c r="CF59" s="1"/>
      <c r="CG59" s="1"/>
      <c r="CH59" s="1"/>
      <c r="CI59" s="1"/>
      <c r="CJ59" s="1"/>
      <c r="CK59" s="1"/>
      <c r="CL59" s="1"/>
      <c r="CM59" s="1"/>
      <c r="CN59" s="1"/>
      <c r="CO59" s="1"/>
      <c r="CP59" s="1"/>
      <c r="CQ59" s="1"/>
      <c r="CR59" s="1"/>
      <c r="CS59" s="1"/>
    </row>
    <row r="60" spans="3:97" s="15" customFormat="1" ht="12.75" customHeight="1" x14ac:dyDescent="0.2"/>
    <row r="61" spans="3:97" s="15" customFormat="1" ht="12.75" customHeight="1" x14ac:dyDescent="0.2"/>
    <row r="62" spans="3:97" s="15" customFormat="1" ht="12.75" customHeight="1" x14ac:dyDescent="0.2"/>
    <row r="63" spans="3:97" s="15" customFormat="1" ht="12.75" customHeight="1" x14ac:dyDescent="0.2"/>
    <row r="64" spans="3:97" s="15" customFormat="1" ht="12.75" customHeight="1" x14ac:dyDescent="0.2"/>
    <row r="65" s="15" customFormat="1" ht="12.75" customHeight="1" x14ac:dyDescent="0.2"/>
    <row r="66" s="15" customFormat="1" ht="12.75" customHeight="1" x14ac:dyDescent="0.2"/>
    <row r="67" s="15" customFormat="1" ht="12.75" customHeight="1" x14ac:dyDescent="0.2"/>
    <row r="68" s="15" customFormat="1" ht="12.75" customHeight="1" x14ac:dyDescent="0.2"/>
    <row r="69" s="15" customFormat="1" ht="12.75" customHeight="1" x14ac:dyDescent="0.2"/>
  </sheetData>
  <mergeCells count="15">
    <mergeCell ref="W7:AD7"/>
    <mergeCell ref="AF7:BC7"/>
    <mergeCell ref="W8:AD8"/>
    <mergeCell ref="AF8:BC8"/>
    <mergeCell ref="W9:AD9"/>
    <mergeCell ref="AF9:BC9"/>
    <mergeCell ref="G30:BB33"/>
    <mergeCell ref="G34:BB37"/>
    <mergeCell ref="G38:BB41"/>
    <mergeCell ref="G42:BB45"/>
    <mergeCell ref="W10:AD10"/>
    <mergeCell ref="AF10:BC10"/>
    <mergeCell ref="G18:BB21"/>
    <mergeCell ref="G22:BB25"/>
    <mergeCell ref="G26:BB29"/>
  </mergeCells>
  <phoneticPr fontId="2"/>
  <printOptions horizontalCentered="1"/>
  <pageMargins left="0.55000000000000004" right="0.52"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F9CE6-F4E3-43C4-B3F4-629B1B971BB2}">
  <dimension ref="B2:Q633"/>
  <sheetViews>
    <sheetView view="pageBreakPreview" zoomScale="115" zoomScaleNormal="100" zoomScaleSheetLayoutView="115" workbookViewId="0">
      <selection activeCell="K581" sqref="K581"/>
    </sheetView>
  </sheetViews>
  <sheetFormatPr defaultColWidth="9.33203125" defaultRowHeight="12" x14ac:dyDescent="0.2"/>
  <cols>
    <col min="1" max="2" width="2.6640625" style="71" customWidth="1"/>
    <col min="3" max="3" width="3.44140625" style="71" customWidth="1"/>
    <col min="4" max="4" width="9.33203125" style="71"/>
    <col min="5" max="5" width="7" style="71" customWidth="1"/>
    <col min="6" max="9" width="9.6640625" style="71" customWidth="1"/>
    <col min="10" max="11" width="22.109375" style="71" bestFit="1" customWidth="1"/>
    <col min="12" max="12" width="18.33203125" style="71" customWidth="1"/>
    <col min="13" max="13" width="22.109375" style="71" bestFit="1" customWidth="1"/>
    <col min="14" max="14" width="20.33203125" style="71" customWidth="1"/>
    <col min="15" max="15" width="22.109375" style="71" bestFit="1" customWidth="1"/>
    <col min="16" max="16" width="10" style="71" customWidth="1"/>
    <col min="17" max="17" width="18.33203125" style="71" customWidth="1"/>
    <col min="18" max="16384" width="9.33203125" style="71"/>
  </cols>
  <sheetData>
    <row r="2" spans="3:16" ht="13" x14ac:dyDescent="0.2">
      <c r="D2" s="72" t="s">
        <v>65</v>
      </c>
    </row>
    <row r="3" spans="3:16" s="73" customFormat="1" ht="20" x14ac:dyDescent="0.3">
      <c r="D3" s="74" t="s">
        <v>208</v>
      </c>
      <c r="E3" s="74"/>
      <c r="F3" s="74"/>
      <c r="G3" s="74"/>
      <c r="H3" s="74"/>
      <c r="I3" s="74"/>
      <c r="J3" s="74"/>
      <c r="K3" s="74"/>
      <c r="L3" s="74"/>
      <c r="M3" s="74"/>
      <c r="N3" s="74"/>
      <c r="O3" s="74"/>
      <c r="P3" s="74"/>
    </row>
    <row r="4" spans="3:16" ht="14" x14ac:dyDescent="0.2">
      <c r="E4" s="477"/>
      <c r="F4" s="477"/>
      <c r="G4" s="477"/>
      <c r="H4" s="477"/>
      <c r="I4" s="477"/>
      <c r="J4" s="477"/>
    </row>
    <row r="5" spans="3:16" ht="20.25" customHeight="1" x14ac:dyDescent="0.2">
      <c r="D5" s="75"/>
      <c r="E5" s="75"/>
      <c r="F5" s="75"/>
      <c r="G5" s="75"/>
      <c r="H5" s="76"/>
      <c r="I5" s="77"/>
      <c r="L5" s="78" t="s">
        <v>66</v>
      </c>
      <c r="M5" s="79"/>
      <c r="N5" s="79"/>
      <c r="O5" s="79"/>
    </row>
    <row r="6" spans="3:16" ht="20.25" customHeight="1" x14ac:dyDescent="0.2">
      <c r="D6" s="80"/>
      <c r="E6" s="81"/>
      <c r="F6" s="81"/>
      <c r="G6" s="75"/>
      <c r="H6" s="76"/>
      <c r="I6" s="77"/>
      <c r="L6" s="82" t="s">
        <v>67</v>
      </c>
      <c r="M6" s="442"/>
      <c r="N6" s="443"/>
      <c r="O6" s="443"/>
    </row>
    <row r="7" spans="3:16" ht="20.25" customHeight="1" x14ac:dyDescent="0.2">
      <c r="D7" s="81"/>
      <c r="E7" s="81"/>
      <c r="F7" s="81"/>
      <c r="G7" s="75"/>
      <c r="H7" s="76"/>
      <c r="I7" s="77"/>
      <c r="L7" s="78" t="s">
        <v>68</v>
      </c>
      <c r="M7" s="442"/>
      <c r="N7" s="443"/>
      <c r="O7" s="443"/>
      <c r="P7" s="83"/>
    </row>
    <row r="8" spans="3:16" ht="20.25" customHeight="1" x14ac:dyDescent="0.2">
      <c r="D8" s="81"/>
      <c r="E8" s="81"/>
      <c r="F8" s="81"/>
      <c r="G8" s="75"/>
      <c r="H8" s="76"/>
      <c r="I8" s="77"/>
      <c r="L8" s="78"/>
      <c r="M8" s="84"/>
      <c r="N8" s="85"/>
      <c r="O8" s="85"/>
      <c r="P8" s="83"/>
    </row>
    <row r="9" spans="3:16" ht="20.25" customHeight="1" x14ac:dyDescent="0.2">
      <c r="D9" s="86" t="s">
        <v>69</v>
      </c>
      <c r="E9" s="87"/>
      <c r="F9" s="87"/>
      <c r="G9" s="87" t="s">
        <v>178</v>
      </c>
      <c r="H9" s="87"/>
      <c r="I9" s="87"/>
      <c r="J9" s="87"/>
      <c r="K9" s="86"/>
      <c r="L9" s="86"/>
    </row>
    <row r="10" spans="3:16" ht="20.25" customHeight="1" thickBot="1" x14ac:dyDescent="0.25">
      <c r="I10" s="88" t="s">
        <v>70</v>
      </c>
      <c r="L10" s="89"/>
      <c r="M10" s="89"/>
    </row>
    <row r="11" spans="3:16" ht="20.25" customHeight="1" x14ac:dyDescent="0.2">
      <c r="D11" s="90" t="s">
        <v>71</v>
      </c>
      <c r="E11" s="91"/>
      <c r="F11" s="91"/>
      <c r="G11" s="92" t="s">
        <v>72</v>
      </c>
      <c r="H11" s="444"/>
      <c r="I11" s="445"/>
      <c r="L11" s="93"/>
      <c r="M11" s="93"/>
    </row>
    <row r="12" spans="3:16" ht="20.25" customHeight="1" x14ac:dyDescent="0.2">
      <c r="C12" s="94"/>
      <c r="D12" s="446" t="s">
        <v>73</v>
      </c>
      <c r="E12" s="447"/>
      <c r="F12" s="448"/>
      <c r="G12" s="95" t="s">
        <v>74</v>
      </c>
      <c r="H12" s="451"/>
      <c r="I12" s="452"/>
    </row>
    <row r="13" spans="3:16" ht="20.25" customHeight="1" thickBot="1" x14ac:dyDescent="0.25">
      <c r="C13" s="94"/>
      <c r="D13" s="449"/>
      <c r="E13" s="449"/>
      <c r="F13" s="450"/>
      <c r="G13" s="96" t="s">
        <v>75</v>
      </c>
      <c r="H13" s="453"/>
      <c r="I13" s="454"/>
    </row>
    <row r="14" spans="3:16" ht="13.5" thickBot="1" x14ac:dyDescent="0.25">
      <c r="H14" s="97"/>
      <c r="I14" s="97"/>
      <c r="O14" s="88" t="s">
        <v>76</v>
      </c>
      <c r="P14" s="88"/>
    </row>
    <row r="15" spans="3:16" ht="12" customHeight="1" x14ac:dyDescent="0.2">
      <c r="C15" s="98"/>
      <c r="D15" s="455" t="s">
        <v>77</v>
      </c>
      <c r="E15" s="456"/>
      <c r="F15" s="461" t="s">
        <v>78</v>
      </c>
      <c r="G15" s="462"/>
      <c r="H15" s="461" t="s">
        <v>79</v>
      </c>
      <c r="I15" s="462"/>
      <c r="J15" s="465" t="s">
        <v>80</v>
      </c>
      <c r="K15" s="467" t="s">
        <v>81</v>
      </c>
      <c r="L15" s="469" t="s">
        <v>82</v>
      </c>
      <c r="M15" s="471" t="s">
        <v>83</v>
      </c>
      <c r="N15" s="473" t="s">
        <v>84</v>
      </c>
      <c r="O15" s="475" t="s">
        <v>85</v>
      </c>
    </row>
    <row r="16" spans="3:16" x14ac:dyDescent="0.2">
      <c r="C16" s="98"/>
      <c r="D16" s="457"/>
      <c r="E16" s="458"/>
      <c r="F16" s="463"/>
      <c r="G16" s="464"/>
      <c r="H16" s="463"/>
      <c r="I16" s="464"/>
      <c r="J16" s="466"/>
      <c r="K16" s="468"/>
      <c r="L16" s="470"/>
      <c r="M16" s="472"/>
      <c r="N16" s="474"/>
      <c r="O16" s="476"/>
    </row>
    <row r="17" spans="2:17" s="99" customFormat="1" ht="12.5" thickBot="1" x14ac:dyDescent="0.25">
      <c r="C17" s="98"/>
      <c r="D17" s="459"/>
      <c r="E17" s="460"/>
      <c r="F17" s="430" t="s">
        <v>86</v>
      </c>
      <c r="G17" s="431"/>
      <c r="H17" s="430" t="s">
        <v>87</v>
      </c>
      <c r="I17" s="431"/>
      <c r="J17" s="101" t="s">
        <v>88</v>
      </c>
      <c r="K17" s="102" t="s">
        <v>89</v>
      </c>
      <c r="L17" s="103" t="s">
        <v>90</v>
      </c>
      <c r="M17" s="104" t="s">
        <v>91</v>
      </c>
      <c r="N17" s="105" t="s">
        <v>92</v>
      </c>
      <c r="O17" s="106" t="s">
        <v>93</v>
      </c>
    </row>
    <row r="18" spans="2:17" ht="24" customHeight="1" x14ac:dyDescent="0.2">
      <c r="C18" s="107"/>
      <c r="D18" s="108" t="s">
        <v>94</v>
      </c>
      <c r="E18" s="109"/>
      <c r="F18" s="432">
        <v>52</v>
      </c>
      <c r="G18" s="433"/>
      <c r="H18" s="434" t="str">
        <f>IF($H$11="","",$H$11)</f>
        <v/>
      </c>
      <c r="I18" s="435"/>
      <c r="J18" s="111" t="str">
        <f>IF(H18="","",ROUNDDOWN(0.85*H18*F18,2))</f>
        <v/>
      </c>
      <c r="K18" s="112">
        <v>18500</v>
      </c>
      <c r="L18" s="113" t="str">
        <f>IF($H$12="","",$H$12)</f>
        <v/>
      </c>
      <c r="M18" s="114" t="str">
        <f>IF(L18="","",ROUNDDOWN(L18*K18,2))</f>
        <v/>
      </c>
      <c r="N18" s="115" t="str">
        <f>IF(M18="","",INT(M18+J18))</f>
        <v/>
      </c>
      <c r="O18" s="436" t="str">
        <f>IF(M18="","",INT(N18*3+N19*9))</f>
        <v/>
      </c>
    </row>
    <row r="19" spans="2:17" ht="24" customHeight="1" thickBot="1" x14ac:dyDescent="0.25">
      <c r="C19" s="107"/>
      <c r="D19" s="116" t="s">
        <v>95</v>
      </c>
      <c r="E19" s="117"/>
      <c r="F19" s="438">
        <v>52</v>
      </c>
      <c r="G19" s="439"/>
      <c r="H19" s="440" t="str">
        <f>IF($H$11="","",$H$11)</f>
        <v/>
      </c>
      <c r="I19" s="441"/>
      <c r="J19" s="118" t="str">
        <f>IF(H19="","",ROUNDDOWN(0.85*H19*F19,2))</f>
        <v/>
      </c>
      <c r="K19" s="119">
        <v>16400</v>
      </c>
      <c r="L19" s="120" t="str">
        <f>IF($H$13="","",$H$13)</f>
        <v/>
      </c>
      <c r="M19" s="121" t="str">
        <f>IF(L19="","",ROUNDDOWN(L19*K19,2))</f>
        <v/>
      </c>
      <c r="N19" s="122" t="str">
        <f>IF(M19="","",INT(M19+J19))</f>
        <v/>
      </c>
      <c r="O19" s="437"/>
      <c r="P19" s="71" t="s">
        <v>96</v>
      </c>
    </row>
    <row r="20" spans="2:17" ht="20.149999999999999" customHeight="1" x14ac:dyDescent="0.2">
      <c r="D20" s="123"/>
      <c r="E20" s="123"/>
      <c r="F20" s="424"/>
      <c r="G20" s="425"/>
      <c r="H20" s="426"/>
      <c r="I20" s="427"/>
      <c r="J20" s="76"/>
      <c r="K20" s="126"/>
      <c r="L20" s="124"/>
      <c r="M20" s="76"/>
      <c r="N20" s="126"/>
      <c r="O20" s="124"/>
      <c r="P20" s="72"/>
    </row>
    <row r="21" spans="2:17" ht="20.25" customHeight="1" x14ac:dyDescent="0.2">
      <c r="B21" s="71">
        <v>1</v>
      </c>
      <c r="D21" s="86" t="s">
        <v>69</v>
      </c>
      <c r="E21" s="87"/>
      <c r="F21" s="87"/>
      <c r="G21" s="87" t="s">
        <v>179</v>
      </c>
      <c r="H21" s="87"/>
      <c r="I21" s="87"/>
      <c r="J21" s="87"/>
      <c r="K21" s="86"/>
      <c r="L21" s="86"/>
    </row>
    <row r="22" spans="2:17" ht="20.25" customHeight="1" thickBot="1" x14ac:dyDescent="0.25">
      <c r="I22" s="88" t="s">
        <v>70</v>
      </c>
      <c r="L22" s="89"/>
      <c r="M22" s="89"/>
    </row>
    <row r="23" spans="2:17" ht="20.25" customHeight="1" x14ac:dyDescent="0.2">
      <c r="D23" s="90" t="s">
        <v>71</v>
      </c>
      <c r="E23" s="91"/>
      <c r="F23" s="91"/>
      <c r="G23" s="92" t="s">
        <v>72</v>
      </c>
      <c r="H23" s="444"/>
      <c r="I23" s="629"/>
      <c r="L23" s="93"/>
      <c r="M23" s="93"/>
    </row>
    <row r="24" spans="2:17" ht="20.25" customHeight="1" x14ac:dyDescent="0.2">
      <c r="C24" s="94"/>
      <c r="D24" s="446" t="s">
        <v>73</v>
      </c>
      <c r="E24" s="447"/>
      <c r="F24" s="448"/>
      <c r="G24" s="95" t="s">
        <v>74</v>
      </c>
      <c r="H24" s="451"/>
      <c r="I24" s="627"/>
    </row>
    <row r="25" spans="2:17" ht="20.25" customHeight="1" thickBot="1" x14ac:dyDescent="0.25">
      <c r="C25" s="94"/>
      <c r="D25" s="449"/>
      <c r="E25" s="449"/>
      <c r="F25" s="450"/>
      <c r="G25" s="96" t="s">
        <v>75</v>
      </c>
      <c r="H25" s="453"/>
      <c r="I25" s="628"/>
    </row>
    <row r="26" spans="2:17" ht="13.5" thickBot="1" x14ac:dyDescent="0.25">
      <c r="H26" s="97"/>
      <c r="I26" s="97"/>
      <c r="O26" s="88" t="s">
        <v>76</v>
      </c>
      <c r="P26" s="88"/>
      <c r="Q26" s="88"/>
    </row>
    <row r="27" spans="2:17" ht="12" customHeight="1" x14ac:dyDescent="0.2">
      <c r="C27" s="98"/>
      <c r="D27" s="455" t="s">
        <v>77</v>
      </c>
      <c r="E27" s="456"/>
      <c r="F27" s="461" t="s">
        <v>78</v>
      </c>
      <c r="G27" s="462"/>
      <c r="H27" s="461" t="s">
        <v>79</v>
      </c>
      <c r="I27" s="462"/>
      <c r="J27" s="465" t="s">
        <v>80</v>
      </c>
      <c r="K27" s="467" t="s">
        <v>81</v>
      </c>
      <c r="L27" s="469" t="s">
        <v>82</v>
      </c>
      <c r="M27" s="471" t="s">
        <v>83</v>
      </c>
      <c r="N27" s="473" t="s">
        <v>84</v>
      </c>
      <c r="O27" s="475" t="s">
        <v>85</v>
      </c>
      <c r="P27" s="428"/>
      <c r="Q27" s="428"/>
    </row>
    <row r="28" spans="2:17" x14ac:dyDescent="0.2">
      <c r="C28" s="98"/>
      <c r="D28" s="457"/>
      <c r="E28" s="458"/>
      <c r="F28" s="463"/>
      <c r="G28" s="464"/>
      <c r="H28" s="463"/>
      <c r="I28" s="464"/>
      <c r="J28" s="466"/>
      <c r="K28" s="468"/>
      <c r="L28" s="470"/>
      <c r="M28" s="472"/>
      <c r="N28" s="474"/>
      <c r="O28" s="476"/>
      <c r="P28" s="429"/>
      <c r="Q28" s="429"/>
    </row>
    <row r="29" spans="2:17" s="99" customFormat="1" ht="12.5" thickBot="1" x14ac:dyDescent="0.25">
      <c r="C29" s="98"/>
      <c r="D29" s="459"/>
      <c r="E29" s="460"/>
      <c r="F29" s="430" t="s">
        <v>86</v>
      </c>
      <c r="G29" s="431"/>
      <c r="H29" s="430" t="s">
        <v>87</v>
      </c>
      <c r="I29" s="431"/>
      <c r="J29" s="101" t="s">
        <v>88</v>
      </c>
      <c r="K29" s="102" t="s">
        <v>89</v>
      </c>
      <c r="L29" s="103" t="s">
        <v>90</v>
      </c>
      <c r="M29" s="104" t="s">
        <v>91</v>
      </c>
      <c r="N29" s="105" t="s">
        <v>92</v>
      </c>
      <c r="O29" s="106" t="s">
        <v>93</v>
      </c>
      <c r="P29" s="128"/>
      <c r="Q29" s="129"/>
    </row>
    <row r="30" spans="2:17" ht="24" customHeight="1" x14ac:dyDescent="0.2">
      <c r="C30" s="107"/>
      <c r="D30" s="108" t="s">
        <v>94</v>
      </c>
      <c r="E30" s="109"/>
      <c r="F30" s="432">
        <v>60</v>
      </c>
      <c r="G30" s="433"/>
      <c r="H30" s="434" t="str">
        <f>IF($H$23="","",$H$23)</f>
        <v/>
      </c>
      <c r="I30" s="435"/>
      <c r="J30" s="111" t="str">
        <f>IF(H30="","",ROUNDDOWN(0.85*H30*F30,2))</f>
        <v/>
      </c>
      <c r="K30" s="112">
        <v>17400</v>
      </c>
      <c r="L30" s="113" t="str">
        <f>IF($H$24="","",$H$24)</f>
        <v/>
      </c>
      <c r="M30" s="114" t="str">
        <f>IF(L30="","",ROUNDDOWN(L30*K30,2))</f>
        <v/>
      </c>
      <c r="N30" s="115" t="str">
        <f>IF(M30="","",INT(M30+J30))</f>
        <v/>
      </c>
      <c r="O30" s="436" t="str">
        <f>IF(M30="","",INT(N30*3+N31*9))</f>
        <v/>
      </c>
      <c r="P30" s="124"/>
      <c r="Q30" s="72"/>
    </row>
    <row r="31" spans="2:17" ht="24" customHeight="1" thickBot="1" x14ac:dyDescent="0.25">
      <c r="C31" s="107"/>
      <c r="D31" s="116" t="s">
        <v>95</v>
      </c>
      <c r="E31" s="117"/>
      <c r="F31" s="438">
        <v>60</v>
      </c>
      <c r="G31" s="439"/>
      <c r="H31" s="440" t="str">
        <f>IF($H$23="","",$H$23)</f>
        <v/>
      </c>
      <c r="I31" s="441"/>
      <c r="J31" s="118" t="str">
        <f>IF(H31="","",ROUNDDOWN(0.85*H31*F31,2))</f>
        <v/>
      </c>
      <c r="K31" s="119">
        <v>14400</v>
      </c>
      <c r="L31" s="120" t="str">
        <f>IF($H$25="","",$H$25)</f>
        <v/>
      </c>
      <c r="M31" s="121" t="str">
        <f>IF(L31="","",ROUNDDOWN(L31*K31,2))</f>
        <v/>
      </c>
      <c r="N31" s="122" t="str">
        <f>IF(M31="","",INT(M31+J31))</f>
        <v/>
      </c>
      <c r="O31" s="437"/>
      <c r="P31" s="71" t="s">
        <v>97</v>
      </c>
      <c r="Q31" s="72"/>
    </row>
    <row r="32" spans="2:17" ht="20.149999999999999" customHeight="1" x14ac:dyDescent="0.2">
      <c r="D32" s="123"/>
      <c r="E32" s="123"/>
      <c r="F32" s="424"/>
      <c r="G32" s="425"/>
      <c r="H32" s="426"/>
      <c r="I32" s="427"/>
      <c r="J32" s="76"/>
      <c r="K32" s="126"/>
      <c r="L32" s="124"/>
      <c r="M32" s="76"/>
      <c r="N32" s="126"/>
      <c r="O32" s="124"/>
      <c r="P32" s="124"/>
      <c r="Q32" s="72"/>
    </row>
    <row r="33" spans="4:17" ht="23.25" customHeight="1" x14ac:dyDescent="0.2">
      <c r="D33" s="130" t="s">
        <v>98</v>
      </c>
      <c r="Q33" s="97"/>
    </row>
    <row r="34" spans="4:17" ht="13" x14ac:dyDescent="0.2">
      <c r="D34" s="71" t="s">
        <v>209</v>
      </c>
      <c r="E34" s="123"/>
      <c r="F34" s="72"/>
      <c r="G34" s="72"/>
      <c r="H34" s="72"/>
      <c r="I34" s="72"/>
      <c r="J34" s="72"/>
      <c r="K34" s="72"/>
      <c r="L34" s="72"/>
      <c r="M34" s="72"/>
      <c r="N34" s="131"/>
      <c r="O34" s="132"/>
      <c r="P34" s="72"/>
      <c r="Q34" s="422"/>
    </row>
    <row r="35" spans="4:17" x14ac:dyDescent="0.2">
      <c r="D35" s="71" t="s">
        <v>210</v>
      </c>
      <c r="N35" s="132"/>
      <c r="O35" s="132"/>
      <c r="P35" s="132"/>
      <c r="Q35" s="423"/>
    </row>
    <row r="36" spans="4:17" x14ac:dyDescent="0.2">
      <c r="D36" s="71" t="s">
        <v>211</v>
      </c>
    </row>
    <row r="37" spans="4:17" x14ac:dyDescent="0.2">
      <c r="D37" s="71" t="s">
        <v>99</v>
      </c>
    </row>
    <row r="38" spans="4:17" x14ac:dyDescent="0.2">
      <c r="D38" s="71" t="s">
        <v>215</v>
      </c>
    </row>
    <row r="39" spans="4:17" x14ac:dyDescent="0.2">
      <c r="D39" s="71" t="s">
        <v>212</v>
      </c>
    </row>
    <row r="40" spans="4:17" x14ac:dyDescent="0.2">
      <c r="D40" s="71" t="s">
        <v>213</v>
      </c>
    </row>
    <row r="41" spans="4:17" x14ac:dyDescent="0.2">
      <c r="D41" s="71" t="s">
        <v>214</v>
      </c>
    </row>
    <row r="43" spans="4:17" ht="13" x14ac:dyDescent="0.2">
      <c r="D43" s="72" t="s">
        <v>100</v>
      </c>
    </row>
    <row r="44" spans="4:17" s="73" customFormat="1" ht="20" x14ac:dyDescent="0.3">
      <c r="D44" s="74" t="str">
        <f>D3</f>
        <v>「徳島県立農林水産総合技術支援センター水産研究課鳴門庁舎ほか２２施設で使用する電気」の入札内訳書</v>
      </c>
      <c r="E44" s="74"/>
      <c r="F44" s="74"/>
      <c r="G44" s="74"/>
      <c r="H44" s="74"/>
      <c r="I44" s="74"/>
      <c r="J44" s="74"/>
      <c r="K44" s="74"/>
      <c r="L44" s="74"/>
      <c r="M44" s="74"/>
      <c r="N44" s="74"/>
      <c r="O44" s="74"/>
      <c r="P44" s="74"/>
    </row>
    <row r="45" spans="4:17" ht="14" x14ac:dyDescent="0.2">
      <c r="E45" s="477"/>
      <c r="F45" s="477"/>
      <c r="G45" s="477"/>
      <c r="H45" s="477"/>
      <c r="I45" s="477"/>
      <c r="J45" s="477"/>
    </row>
    <row r="46" spans="4:17" ht="20.25" customHeight="1" x14ac:dyDescent="0.2">
      <c r="D46" s="75"/>
      <c r="E46" s="75"/>
      <c r="F46" s="75"/>
      <c r="G46" s="75"/>
      <c r="H46" s="76"/>
      <c r="I46" s="77"/>
      <c r="L46" s="78" t="s">
        <v>66</v>
      </c>
      <c r="M46" s="79"/>
      <c r="N46" s="79"/>
      <c r="O46" s="79"/>
    </row>
    <row r="47" spans="4:17" ht="20.25" customHeight="1" x14ac:dyDescent="0.2">
      <c r="D47" s="80"/>
      <c r="E47" s="81"/>
      <c r="F47" s="81"/>
      <c r="G47" s="75"/>
      <c r="H47" s="76"/>
      <c r="I47" s="77"/>
      <c r="L47" s="82" t="s">
        <v>67</v>
      </c>
      <c r="M47" s="442"/>
      <c r="N47" s="443"/>
      <c r="O47" s="443"/>
    </row>
    <row r="48" spans="4:17" ht="20.25" customHeight="1" x14ac:dyDescent="0.2">
      <c r="D48" s="81"/>
      <c r="E48" s="81"/>
      <c r="F48" s="81"/>
      <c r="G48" s="75"/>
      <c r="H48" s="76"/>
      <c r="I48" s="77"/>
      <c r="L48" s="78" t="s">
        <v>68</v>
      </c>
      <c r="M48" s="442"/>
      <c r="N48" s="443"/>
      <c r="O48" s="443"/>
      <c r="P48" s="83"/>
    </row>
    <row r="49" spans="3:16" ht="20.25" customHeight="1" x14ac:dyDescent="0.2">
      <c r="D49" s="81"/>
      <c r="E49" s="81"/>
      <c r="F49" s="81"/>
      <c r="G49" s="75"/>
      <c r="H49" s="76"/>
      <c r="I49" s="77"/>
      <c r="L49" s="78"/>
      <c r="M49" s="84"/>
      <c r="N49" s="85"/>
      <c r="O49" s="85"/>
      <c r="P49" s="83"/>
    </row>
    <row r="50" spans="3:16" ht="20.25" customHeight="1" x14ac:dyDescent="0.2">
      <c r="D50" s="86" t="s">
        <v>69</v>
      </c>
      <c r="E50" s="87"/>
      <c r="F50" s="87"/>
      <c r="G50" s="87" t="s">
        <v>180</v>
      </c>
      <c r="H50" s="87"/>
      <c r="I50" s="87"/>
      <c r="J50" s="87"/>
      <c r="K50" s="86"/>
      <c r="L50" s="86"/>
    </row>
    <row r="51" spans="3:16" ht="20.25" customHeight="1" thickBot="1" x14ac:dyDescent="0.25">
      <c r="I51" s="88" t="s">
        <v>70</v>
      </c>
      <c r="L51" s="89"/>
      <c r="M51" s="89"/>
    </row>
    <row r="52" spans="3:16" ht="20.25" customHeight="1" x14ac:dyDescent="0.2">
      <c r="D52" s="90" t="s">
        <v>71</v>
      </c>
      <c r="E52" s="91"/>
      <c r="F52" s="91"/>
      <c r="G52" s="92" t="s">
        <v>72</v>
      </c>
      <c r="H52" s="444"/>
      <c r="I52" s="445"/>
      <c r="L52" s="93"/>
      <c r="M52" s="93"/>
    </row>
    <row r="53" spans="3:16" ht="20.25" customHeight="1" x14ac:dyDescent="0.2">
      <c r="C53" s="94"/>
      <c r="D53" s="446" t="s">
        <v>73</v>
      </c>
      <c r="E53" s="447"/>
      <c r="F53" s="448"/>
      <c r="G53" s="95" t="s">
        <v>74</v>
      </c>
      <c r="H53" s="451"/>
      <c r="I53" s="452"/>
    </row>
    <row r="54" spans="3:16" ht="20.25" customHeight="1" thickBot="1" x14ac:dyDescent="0.25">
      <c r="C54" s="94"/>
      <c r="D54" s="449"/>
      <c r="E54" s="449"/>
      <c r="F54" s="450"/>
      <c r="G54" s="96" t="s">
        <v>75</v>
      </c>
      <c r="H54" s="453"/>
      <c r="I54" s="454"/>
    </row>
    <row r="55" spans="3:16" ht="13.5" thickBot="1" x14ac:dyDescent="0.25">
      <c r="H55" s="97"/>
      <c r="I55" s="97"/>
      <c r="O55" s="88" t="s">
        <v>76</v>
      </c>
      <c r="P55" s="88"/>
    </row>
    <row r="56" spans="3:16" ht="12" customHeight="1" x14ac:dyDescent="0.2">
      <c r="C56" s="98"/>
      <c r="D56" s="455" t="s">
        <v>77</v>
      </c>
      <c r="E56" s="456"/>
      <c r="F56" s="461" t="s">
        <v>78</v>
      </c>
      <c r="G56" s="462"/>
      <c r="H56" s="461" t="s">
        <v>79</v>
      </c>
      <c r="I56" s="462"/>
      <c r="J56" s="465" t="s">
        <v>80</v>
      </c>
      <c r="K56" s="467" t="s">
        <v>81</v>
      </c>
      <c r="L56" s="469" t="s">
        <v>82</v>
      </c>
      <c r="M56" s="471" t="s">
        <v>83</v>
      </c>
      <c r="N56" s="473" t="s">
        <v>84</v>
      </c>
      <c r="O56" s="475" t="s">
        <v>85</v>
      </c>
      <c r="P56" s="428"/>
    </row>
    <row r="57" spans="3:16" x14ac:dyDescent="0.2">
      <c r="C57" s="98"/>
      <c r="D57" s="457"/>
      <c r="E57" s="458"/>
      <c r="F57" s="463"/>
      <c r="G57" s="464"/>
      <c r="H57" s="463"/>
      <c r="I57" s="464"/>
      <c r="J57" s="466"/>
      <c r="K57" s="468"/>
      <c r="L57" s="470"/>
      <c r="M57" s="472"/>
      <c r="N57" s="474"/>
      <c r="O57" s="476"/>
      <c r="P57" s="429"/>
    </row>
    <row r="58" spans="3:16" s="99" customFormat="1" ht="12.5" thickBot="1" x14ac:dyDescent="0.25">
      <c r="C58" s="98"/>
      <c r="D58" s="459"/>
      <c r="E58" s="460"/>
      <c r="F58" s="430" t="s">
        <v>86</v>
      </c>
      <c r="G58" s="431"/>
      <c r="H58" s="430" t="s">
        <v>87</v>
      </c>
      <c r="I58" s="431"/>
      <c r="J58" s="101" t="s">
        <v>88</v>
      </c>
      <c r="K58" s="102" t="s">
        <v>89</v>
      </c>
      <c r="L58" s="103" t="s">
        <v>90</v>
      </c>
      <c r="M58" s="104" t="s">
        <v>91</v>
      </c>
      <c r="N58" s="105" t="s">
        <v>92</v>
      </c>
      <c r="O58" s="106" t="s">
        <v>93</v>
      </c>
      <c r="P58" s="128"/>
    </row>
    <row r="59" spans="3:16" ht="24" customHeight="1" x14ac:dyDescent="0.2">
      <c r="C59" s="107"/>
      <c r="D59" s="108" t="s">
        <v>94</v>
      </c>
      <c r="E59" s="109"/>
      <c r="F59" s="432">
        <v>36</v>
      </c>
      <c r="G59" s="433"/>
      <c r="H59" s="434" t="str">
        <f>IF($H$52="","",$H$52)</f>
        <v/>
      </c>
      <c r="I59" s="435"/>
      <c r="J59" s="111" t="str">
        <f>IF(H59="","",ROUNDDOWN(0.85*H59*F59,2))</f>
        <v/>
      </c>
      <c r="K59" s="112">
        <v>12400</v>
      </c>
      <c r="L59" s="113" t="str">
        <f>IF($H$53="","",$H$53)</f>
        <v/>
      </c>
      <c r="M59" s="114" t="str">
        <f>IF(L59="","",ROUNDDOWN(L59*K59,2))</f>
        <v/>
      </c>
      <c r="N59" s="115" t="str">
        <f>IF(M59="","",INT(M59+J59))</f>
        <v/>
      </c>
      <c r="O59" s="436" t="str">
        <f t="shared" ref="O59" si="0">IF(M59="","",INT(N59*3+N60*9))</f>
        <v/>
      </c>
      <c r="P59" s="124"/>
    </row>
    <row r="60" spans="3:16" ht="24" customHeight="1" thickBot="1" x14ac:dyDescent="0.25">
      <c r="C60" s="107"/>
      <c r="D60" s="116" t="s">
        <v>95</v>
      </c>
      <c r="E60" s="117"/>
      <c r="F60" s="438">
        <v>36</v>
      </c>
      <c r="G60" s="439"/>
      <c r="H60" s="440" t="str">
        <f>IF($H$52="","",$H$52)</f>
        <v/>
      </c>
      <c r="I60" s="441"/>
      <c r="J60" s="118" t="str">
        <f>IF(H60="","",ROUNDDOWN(0.85*H60*F60,2))</f>
        <v/>
      </c>
      <c r="K60" s="119">
        <v>11300</v>
      </c>
      <c r="L60" s="120" t="str">
        <f>IF($H$54="","",$H$54)</f>
        <v/>
      </c>
      <c r="M60" s="121" t="str">
        <f>IF(L60="","",ROUNDDOWN(L60*K60,2))</f>
        <v/>
      </c>
      <c r="N60" s="122" t="str">
        <f>IF(M60="","",INT(M60+J60))</f>
        <v/>
      </c>
      <c r="O60" s="437"/>
      <c r="P60" s="71" t="s">
        <v>101</v>
      </c>
    </row>
    <row r="61" spans="3:16" ht="20.149999999999999" customHeight="1" x14ac:dyDescent="0.2">
      <c r="D61" s="123"/>
      <c r="E61" s="123"/>
      <c r="F61" s="424"/>
      <c r="G61" s="425"/>
      <c r="H61" s="426"/>
      <c r="I61" s="427"/>
      <c r="J61" s="76"/>
      <c r="K61" s="126"/>
      <c r="L61" s="124"/>
      <c r="M61" s="76"/>
      <c r="N61" s="126"/>
      <c r="O61" s="124"/>
      <c r="P61" s="72"/>
    </row>
    <row r="62" spans="3:16" ht="20.25" customHeight="1" x14ac:dyDescent="0.2">
      <c r="D62" s="86" t="s">
        <v>69</v>
      </c>
      <c r="E62" s="87"/>
      <c r="F62" s="87"/>
      <c r="G62" s="87" t="s">
        <v>181</v>
      </c>
      <c r="H62" s="87"/>
      <c r="I62" s="87"/>
      <c r="J62" s="87"/>
      <c r="K62" s="86"/>
      <c r="L62" s="86"/>
    </row>
    <row r="63" spans="3:16" ht="20.25" customHeight="1" thickBot="1" x14ac:dyDescent="0.25">
      <c r="I63" s="88" t="s">
        <v>70</v>
      </c>
      <c r="L63" s="89"/>
      <c r="M63" s="89"/>
    </row>
    <row r="64" spans="3:16" ht="20.25" customHeight="1" x14ac:dyDescent="0.2">
      <c r="D64" s="90" t="s">
        <v>71</v>
      </c>
      <c r="E64" s="91"/>
      <c r="F64" s="91"/>
      <c r="G64" s="92" t="s">
        <v>72</v>
      </c>
      <c r="H64" s="444"/>
      <c r="I64" s="445"/>
      <c r="L64" s="93"/>
      <c r="M64" s="93"/>
    </row>
    <row r="65" spans="3:17" ht="20.25" customHeight="1" x14ac:dyDescent="0.2">
      <c r="C65" s="94"/>
      <c r="D65" s="446" t="s">
        <v>73</v>
      </c>
      <c r="E65" s="447"/>
      <c r="F65" s="448"/>
      <c r="G65" s="95" t="s">
        <v>74</v>
      </c>
      <c r="H65" s="451"/>
      <c r="I65" s="452"/>
    </row>
    <row r="66" spans="3:17" ht="20.25" customHeight="1" thickBot="1" x14ac:dyDescent="0.25">
      <c r="C66" s="94"/>
      <c r="D66" s="449"/>
      <c r="E66" s="449"/>
      <c r="F66" s="450"/>
      <c r="G66" s="96" t="s">
        <v>75</v>
      </c>
      <c r="H66" s="453"/>
      <c r="I66" s="454"/>
    </row>
    <row r="67" spans="3:17" ht="13.5" thickBot="1" x14ac:dyDescent="0.25">
      <c r="H67" s="97"/>
      <c r="I67" s="97"/>
      <c r="O67" s="88" t="s">
        <v>76</v>
      </c>
      <c r="P67" s="88"/>
      <c r="Q67" s="88"/>
    </row>
    <row r="68" spans="3:17" ht="12" customHeight="1" x14ac:dyDescent="0.2">
      <c r="C68" s="98"/>
      <c r="D68" s="455" t="s">
        <v>77</v>
      </c>
      <c r="E68" s="456"/>
      <c r="F68" s="461" t="s">
        <v>78</v>
      </c>
      <c r="G68" s="462"/>
      <c r="H68" s="461" t="s">
        <v>79</v>
      </c>
      <c r="I68" s="462"/>
      <c r="J68" s="465" t="s">
        <v>80</v>
      </c>
      <c r="K68" s="467" t="s">
        <v>81</v>
      </c>
      <c r="L68" s="469" t="s">
        <v>82</v>
      </c>
      <c r="M68" s="471" t="s">
        <v>83</v>
      </c>
      <c r="N68" s="473" t="s">
        <v>84</v>
      </c>
      <c r="O68" s="475" t="s">
        <v>85</v>
      </c>
      <c r="Q68" s="428"/>
    </row>
    <row r="69" spans="3:17" x14ac:dyDescent="0.2">
      <c r="C69" s="98"/>
      <c r="D69" s="457"/>
      <c r="E69" s="458"/>
      <c r="F69" s="463"/>
      <c r="G69" s="464"/>
      <c r="H69" s="463"/>
      <c r="I69" s="464"/>
      <c r="J69" s="466"/>
      <c r="K69" s="468"/>
      <c r="L69" s="470"/>
      <c r="M69" s="472"/>
      <c r="N69" s="474"/>
      <c r="O69" s="476"/>
      <c r="Q69" s="429"/>
    </row>
    <row r="70" spans="3:17" s="99" customFormat="1" ht="12.5" thickBot="1" x14ac:dyDescent="0.25">
      <c r="C70" s="98"/>
      <c r="D70" s="459"/>
      <c r="E70" s="460"/>
      <c r="F70" s="430" t="s">
        <v>86</v>
      </c>
      <c r="G70" s="431"/>
      <c r="H70" s="430" t="s">
        <v>87</v>
      </c>
      <c r="I70" s="431"/>
      <c r="J70" s="101" t="s">
        <v>88</v>
      </c>
      <c r="K70" s="102" t="s">
        <v>89</v>
      </c>
      <c r="L70" s="103" t="s">
        <v>90</v>
      </c>
      <c r="M70" s="104" t="s">
        <v>91</v>
      </c>
      <c r="N70" s="105" t="s">
        <v>92</v>
      </c>
      <c r="O70" s="106" t="s">
        <v>93</v>
      </c>
      <c r="Q70" s="129"/>
    </row>
    <row r="71" spans="3:17" ht="24" customHeight="1" x14ac:dyDescent="0.2">
      <c r="C71" s="107"/>
      <c r="D71" s="108" t="s">
        <v>94</v>
      </c>
      <c r="E71" s="109"/>
      <c r="F71" s="432">
        <v>33</v>
      </c>
      <c r="G71" s="433"/>
      <c r="H71" s="434" t="str">
        <f>IF($H$64="","",$H$64)</f>
        <v/>
      </c>
      <c r="I71" s="435"/>
      <c r="J71" s="111" t="str">
        <f>IF(H71="","",ROUNDDOWN(0.85*H71*F71,2))</f>
        <v/>
      </c>
      <c r="K71" s="112">
        <v>12300</v>
      </c>
      <c r="L71" s="113" t="str">
        <f>IF($H$65="","",$H$65)</f>
        <v/>
      </c>
      <c r="M71" s="114" t="str">
        <f>IF(L71="","",ROUNDDOWN(L71*K71,2))</f>
        <v/>
      </c>
      <c r="N71" s="115" t="str">
        <f>IF(M71="","",INT(M71+J71))</f>
        <v/>
      </c>
      <c r="O71" s="436" t="str">
        <f>IF(M71="","",INT(N71*3+N72*9))</f>
        <v/>
      </c>
      <c r="Q71" s="72"/>
    </row>
    <row r="72" spans="3:17" ht="24" customHeight="1" thickBot="1" x14ac:dyDescent="0.25">
      <c r="C72" s="107"/>
      <c r="D72" s="116" t="s">
        <v>95</v>
      </c>
      <c r="E72" s="117"/>
      <c r="F72" s="438">
        <v>33</v>
      </c>
      <c r="G72" s="439"/>
      <c r="H72" s="440" t="str">
        <f>IF($H$64="","",$H$64)</f>
        <v/>
      </c>
      <c r="I72" s="441"/>
      <c r="J72" s="118" t="str">
        <f>IF(H72="","",ROUNDDOWN(0.85*H72*F72,2))</f>
        <v/>
      </c>
      <c r="K72" s="119">
        <v>2000</v>
      </c>
      <c r="L72" s="120" t="str">
        <f>IF($H$66="","",$H$66)</f>
        <v/>
      </c>
      <c r="M72" s="121" t="str">
        <f>IF(L72="","",ROUNDDOWN(L72*K72,2))</f>
        <v/>
      </c>
      <c r="N72" s="122" t="str">
        <f>IF(M72="","",INT(M72+J72))</f>
        <v/>
      </c>
      <c r="O72" s="437"/>
      <c r="P72" s="71" t="s">
        <v>102</v>
      </c>
      <c r="Q72" s="72"/>
    </row>
    <row r="73" spans="3:17" ht="20.149999999999999" customHeight="1" x14ac:dyDescent="0.2">
      <c r="D73" s="123"/>
      <c r="E73" s="123"/>
      <c r="F73" s="424"/>
      <c r="G73" s="425"/>
      <c r="H73" s="426"/>
      <c r="I73" s="427"/>
      <c r="J73" s="76"/>
      <c r="K73" s="126"/>
      <c r="L73" s="124"/>
      <c r="M73" s="76"/>
      <c r="N73" s="126"/>
      <c r="O73" s="124"/>
      <c r="P73" s="124"/>
      <c r="Q73" s="72"/>
    </row>
    <row r="74" spans="3:17" ht="23.25" customHeight="1" x14ac:dyDescent="0.2">
      <c r="D74" s="130" t="s">
        <v>98</v>
      </c>
      <c r="Q74" s="97"/>
    </row>
    <row r="75" spans="3:17" ht="13" x14ac:dyDescent="0.2">
      <c r="D75" s="71" t="s">
        <v>209</v>
      </c>
      <c r="E75" s="123"/>
      <c r="F75" s="72"/>
      <c r="G75" s="72"/>
      <c r="H75" s="72"/>
      <c r="I75" s="72"/>
      <c r="J75" s="72"/>
      <c r="K75" s="72"/>
      <c r="L75" s="72"/>
      <c r="M75" s="72"/>
      <c r="N75" s="131"/>
      <c r="O75" s="132"/>
      <c r="P75" s="72"/>
      <c r="Q75" s="422"/>
    </row>
    <row r="76" spans="3:17" x14ac:dyDescent="0.2">
      <c r="D76" s="71" t="s">
        <v>210</v>
      </c>
      <c r="N76" s="132"/>
      <c r="O76" s="132"/>
      <c r="P76" s="132"/>
      <c r="Q76" s="423"/>
    </row>
    <row r="77" spans="3:17" x14ac:dyDescent="0.2">
      <c r="D77" s="71" t="s">
        <v>211</v>
      </c>
    </row>
    <row r="78" spans="3:17" x14ac:dyDescent="0.2">
      <c r="D78" s="71" t="s">
        <v>99</v>
      </c>
    </row>
    <row r="79" spans="3:17" x14ac:dyDescent="0.2">
      <c r="D79" s="71" t="s">
        <v>215</v>
      </c>
    </row>
    <row r="80" spans="3:17" x14ac:dyDescent="0.2">
      <c r="D80" s="71" t="s">
        <v>212</v>
      </c>
    </row>
    <row r="81" spans="3:16" x14ac:dyDescent="0.2">
      <c r="D81" s="71" t="s">
        <v>213</v>
      </c>
    </row>
    <row r="82" spans="3:16" x14ac:dyDescent="0.2">
      <c r="D82" s="71" t="s">
        <v>214</v>
      </c>
    </row>
    <row r="86" spans="3:16" ht="13" x14ac:dyDescent="0.2">
      <c r="D86" s="72" t="s">
        <v>103</v>
      </c>
    </row>
    <row r="87" spans="3:16" s="73" customFormat="1" ht="20" x14ac:dyDescent="0.3">
      <c r="D87" s="74" t="str">
        <f>$D$3</f>
        <v>「徳島県立農林水産総合技術支援センター水産研究課鳴門庁舎ほか２２施設で使用する電気」の入札内訳書</v>
      </c>
      <c r="E87" s="74"/>
      <c r="F87" s="74"/>
      <c r="G87" s="74"/>
      <c r="H87" s="74"/>
      <c r="I87" s="74"/>
      <c r="J87" s="74"/>
      <c r="K87" s="74"/>
      <c r="L87" s="74"/>
      <c r="M87" s="74"/>
      <c r="N87" s="74"/>
      <c r="O87" s="74"/>
      <c r="P87" s="74"/>
    </row>
    <row r="88" spans="3:16" ht="14" x14ac:dyDescent="0.2">
      <c r="E88" s="477"/>
      <c r="F88" s="477"/>
      <c r="G88" s="477"/>
      <c r="H88" s="477"/>
      <c r="I88" s="477"/>
      <c r="J88" s="477"/>
    </row>
    <row r="89" spans="3:16" ht="20.25" customHeight="1" x14ac:dyDescent="0.2">
      <c r="D89" s="75"/>
      <c r="E89" s="75"/>
      <c r="F89" s="75"/>
      <c r="G89" s="75"/>
      <c r="H89" s="76"/>
      <c r="I89" s="77"/>
      <c r="L89" s="78" t="s">
        <v>66</v>
      </c>
      <c r="M89" s="79"/>
      <c r="N89" s="79"/>
      <c r="O89" s="79"/>
    </row>
    <row r="90" spans="3:16" ht="20.25" customHeight="1" x14ac:dyDescent="0.2">
      <c r="D90" s="80"/>
      <c r="E90" s="81"/>
      <c r="F90" s="81"/>
      <c r="G90" s="75"/>
      <c r="H90" s="76"/>
      <c r="I90" s="77"/>
      <c r="L90" s="82" t="s">
        <v>67</v>
      </c>
      <c r="M90" s="442"/>
      <c r="N90" s="443"/>
      <c r="O90" s="443"/>
    </row>
    <row r="91" spans="3:16" ht="20.25" customHeight="1" x14ac:dyDescent="0.2">
      <c r="D91" s="81"/>
      <c r="E91" s="81"/>
      <c r="F91" s="81"/>
      <c r="G91" s="75"/>
      <c r="H91" s="76"/>
      <c r="I91" s="77"/>
      <c r="L91" s="78" t="s">
        <v>68</v>
      </c>
      <c r="M91" s="442"/>
      <c r="N91" s="443"/>
      <c r="O91" s="443"/>
      <c r="P91" s="83"/>
    </row>
    <row r="92" spans="3:16" ht="20.25" customHeight="1" x14ac:dyDescent="0.2">
      <c r="E92" s="133"/>
      <c r="F92" s="133"/>
      <c r="G92" s="133"/>
      <c r="H92" s="133"/>
      <c r="I92" s="133"/>
      <c r="J92" s="133"/>
    </row>
    <row r="93" spans="3:16" ht="20.25" customHeight="1" x14ac:dyDescent="0.2">
      <c r="D93" s="86" t="s">
        <v>69</v>
      </c>
      <c r="E93" s="87"/>
      <c r="F93" s="87"/>
      <c r="G93" s="87" t="s">
        <v>182</v>
      </c>
      <c r="H93" s="87"/>
      <c r="I93" s="87"/>
      <c r="J93" s="87"/>
      <c r="K93" s="86"/>
      <c r="L93" s="86"/>
    </row>
    <row r="94" spans="3:16" ht="20.25" customHeight="1" thickBot="1" x14ac:dyDescent="0.25">
      <c r="I94" s="88" t="s">
        <v>70</v>
      </c>
      <c r="L94" s="89"/>
      <c r="M94" s="89"/>
    </row>
    <row r="95" spans="3:16" ht="20.25" customHeight="1" x14ac:dyDescent="0.2">
      <c r="D95" s="90" t="s">
        <v>71</v>
      </c>
      <c r="E95" s="91"/>
      <c r="F95" s="91"/>
      <c r="G95" s="92" t="s">
        <v>72</v>
      </c>
      <c r="H95" s="444"/>
      <c r="I95" s="445"/>
      <c r="L95" s="93"/>
      <c r="M95" s="93"/>
    </row>
    <row r="96" spans="3:16" ht="20.25" customHeight="1" x14ac:dyDescent="0.2">
      <c r="C96" s="94"/>
      <c r="D96" s="446" t="s">
        <v>73</v>
      </c>
      <c r="E96" s="447"/>
      <c r="F96" s="448"/>
      <c r="G96" s="95" t="s">
        <v>74</v>
      </c>
      <c r="H96" s="451"/>
      <c r="I96" s="452"/>
    </row>
    <row r="97" spans="3:17" ht="20.25" customHeight="1" thickBot="1" x14ac:dyDescent="0.25">
      <c r="C97" s="94"/>
      <c r="D97" s="449"/>
      <c r="E97" s="449"/>
      <c r="F97" s="450"/>
      <c r="G97" s="96" t="s">
        <v>75</v>
      </c>
      <c r="H97" s="453"/>
      <c r="I97" s="454"/>
    </row>
    <row r="98" spans="3:17" ht="13.5" thickBot="1" x14ac:dyDescent="0.25">
      <c r="H98" s="97"/>
      <c r="I98" s="97"/>
      <c r="O98" s="88" t="s">
        <v>76</v>
      </c>
      <c r="P98" s="88"/>
      <c r="Q98" s="88"/>
    </row>
    <row r="99" spans="3:17" ht="12" customHeight="1" x14ac:dyDescent="0.2">
      <c r="C99" s="98"/>
      <c r="D99" s="455" t="s">
        <v>77</v>
      </c>
      <c r="E99" s="456"/>
      <c r="F99" s="461" t="s">
        <v>78</v>
      </c>
      <c r="G99" s="462"/>
      <c r="H99" s="461" t="s">
        <v>79</v>
      </c>
      <c r="I99" s="462"/>
      <c r="J99" s="465" t="s">
        <v>80</v>
      </c>
      <c r="K99" s="467" t="s">
        <v>81</v>
      </c>
      <c r="L99" s="469" t="s">
        <v>82</v>
      </c>
      <c r="M99" s="471" t="s">
        <v>83</v>
      </c>
      <c r="N99" s="473" t="s">
        <v>84</v>
      </c>
      <c r="O99" s="475" t="s">
        <v>85</v>
      </c>
      <c r="P99" s="428"/>
      <c r="Q99" s="428"/>
    </row>
    <row r="100" spans="3:17" x14ac:dyDescent="0.2">
      <c r="C100" s="98"/>
      <c r="D100" s="457"/>
      <c r="E100" s="458"/>
      <c r="F100" s="463"/>
      <c r="G100" s="464"/>
      <c r="H100" s="463"/>
      <c r="I100" s="464"/>
      <c r="J100" s="466"/>
      <c r="K100" s="468"/>
      <c r="L100" s="470"/>
      <c r="M100" s="472"/>
      <c r="N100" s="474"/>
      <c r="O100" s="476"/>
      <c r="P100" s="429"/>
      <c r="Q100" s="429"/>
    </row>
    <row r="101" spans="3:17" s="99" customFormat="1" ht="12.5" thickBot="1" x14ac:dyDescent="0.25">
      <c r="C101" s="98"/>
      <c r="D101" s="459"/>
      <c r="E101" s="460"/>
      <c r="F101" s="430" t="s">
        <v>86</v>
      </c>
      <c r="G101" s="431"/>
      <c r="H101" s="430" t="s">
        <v>87</v>
      </c>
      <c r="I101" s="431"/>
      <c r="J101" s="101" t="s">
        <v>88</v>
      </c>
      <c r="K101" s="102" t="s">
        <v>89</v>
      </c>
      <c r="L101" s="103" t="s">
        <v>90</v>
      </c>
      <c r="M101" s="104" t="s">
        <v>91</v>
      </c>
      <c r="N101" s="105" t="s">
        <v>92</v>
      </c>
      <c r="O101" s="106" t="s">
        <v>93</v>
      </c>
      <c r="P101" s="128"/>
      <c r="Q101" s="129"/>
    </row>
    <row r="102" spans="3:17" ht="24" customHeight="1" x14ac:dyDescent="0.2">
      <c r="C102" s="107"/>
      <c r="D102" s="108" t="s">
        <v>94</v>
      </c>
      <c r="E102" s="109"/>
      <c r="F102" s="432">
        <v>7</v>
      </c>
      <c r="G102" s="433"/>
      <c r="H102" s="434" t="str">
        <f>IF($H$95="","",$H$95)</f>
        <v/>
      </c>
      <c r="I102" s="435"/>
      <c r="J102" s="111" t="str">
        <f>IF(H102="","",ROUNDDOWN(0.85*H102*F102,2))</f>
        <v/>
      </c>
      <c r="K102" s="112">
        <v>700</v>
      </c>
      <c r="L102" s="113" t="str">
        <f>IF($H$96="","",$H$96)</f>
        <v/>
      </c>
      <c r="M102" s="114" t="str">
        <f>IF(L102="","",ROUNDDOWN(L102*K102,2))</f>
        <v/>
      </c>
      <c r="N102" s="115" t="str">
        <f>IF(M102="","",INT(M102+J102))</f>
        <v/>
      </c>
      <c r="O102" s="436" t="str">
        <f>IF(M102="","",INT(N102*3+N103*9))</f>
        <v/>
      </c>
      <c r="P102" s="124"/>
      <c r="Q102" s="72"/>
    </row>
    <row r="103" spans="3:17" ht="24" customHeight="1" thickBot="1" x14ac:dyDescent="0.25">
      <c r="C103" s="107"/>
      <c r="D103" s="116" t="s">
        <v>95</v>
      </c>
      <c r="E103" s="117"/>
      <c r="F103" s="438">
        <v>7</v>
      </c>
      <c r="G103" s="439"/>
      <c r="H103" s="440" t="str">
        <f>IF($H$95="","",$H$95)</f>
        <v/>
      </c>
      <c r="I103" s="441"/>
      <c r="J103" s="118" t="str">
        <f>IF(H103="","",ROUNDDOWN(0.85*H103*F103,2))</f>
        <v/>
      </c>
      <c r="K103" s="119">
        <v>700</v>
      </c>
      <c r="L103" s="120" t="str">
        <f>IF($H$97="","",$H$97)</f>
        <v/>
      </c>
      <c r="M103" s="121" t="str">
        <f>IF(L103="","",ROUNDDOWN(L103*K103,2))</f>
        <v/>
      </c>
      <c r="N103" s="122" t="str">
        <f>IF(M103="","",INT(M103+J103))</f>
        <v/>
      </c>
      <c r="O103" s="437"/>
      <c r="P103" s="71" t="s">
        <v>104</v>
      </c>
      <c r="Q103" s="72"/>
    </row>
    <row r="104" spans="3:17" ht="20.149999999999999" customHeight="1" x14ac:dyDescent="0.2">
      <c r="D104" s="123"/>
      <c r="E104" s="123"/>
      <c r="F104" s="424"/>
      <c r="G104" s="425"/>
      <c r="H104" s="426"/>
      <c r="I104" s="427"/>
      <c r="J104" s="76"/>
      <c r="K104" s="126"/>
      <c r="L104" s="124"/>
      <c r="M104" s="76"/>
      <c r="N104" s="126"/>
      <c r="O104" s="124"/>
      <c r="P104" s="124"/>
      <c r="Q104" s="72"/>
    </row>
    <row r="105" spans="3:17" ht="20.25" hidden="1" customHeight="1" x14ac:dyDescent="0.2">
      <c r="D105" s="86" t="s">
        <v>105</v>
      </c>
      <c r="E105" s="618" t="s">
        <v>106</v>
      </c>
      <c r="F105" s="618"/>
      <c r="G105" s="618"/>
      <c r="H105" s="618"/>
      <c r="I105" s="618"/>
      <c r="J105" s="618"/>
    </row>
    <row r="106" spans="3:17" ht="20.25" hidden="1" customHeight="1" x14ac:dyDescent="0.2">
      <c r="I106" s="88" t="s">
        <v>70</v>
      </c>
    </row>
    <row r="107" spans="3:17" ht="20.25" hidden="1" customHeight="1" x14ac:dyDescent="0.2">
      <c r="D107" s="90" t="s">
        <v>71</v>
      </c>
      <c r="E107" s="91"/>
      <c r="F107" s="91"/>
      <c r="G107" s="92" t="s">
        <v>72</v>
      </c>
      <c r="H107" s="619">
        <v>1517.18</v>
      </c>
      <c r="I107" s="620"/>
    </row>
    <row r="108" spans="3:17" ht="20.25" hidden="1" customHeight="1" x14ac:dyDescent="0.2">
      <c r="C108" s="94"/>
      <c r="D108" s="446" t="s">
        <v>73</v>
      </c>
      <c r="E108" s="447"/>
      <c r="F108" s="448"/>
      <c r="G108" s="95" t="s">
        <v>74</v>
      </c>
      <c r="H108" s="621">
        <v>15.06</v>
      </c>
      <c r="I108" s="622"/>
    </row>
    <row r="109" spans="3:17" ht="20.25" hidden="1" customHeight="1" x14ac:dyDescent="0.2">
      <c r="C109" s="94"/>
      <c r="D109" s="449"/>
      <c r="E109" s="449"/>
      <c r="F109" s="450"/>
      <c r="G109" s="96" t="s">
        <v>75</v>
      </c>
      <c r="H109" s="623">
        <v>13.89</v>
      </c>
      <c r="I109" s="624"/>
    </row>
    <row r="110" spans="3:17" ht="13" hidden="1" x14ac:dyDescent="0.2">
      <c r="H110" s="97"/>
      <c r="I110" s="97"/>
      <c r="P110" s="88"/>
      <c r="Q110" s="88" t="s">
        <v>76</v>
      </c>
    </row>
    <row r="111" spans="3:17" ht="12" hidden="1" customHeight="1" x14ac:dyDescent="0.2">
      <c r="C111" s="98"/>
      <c r="D111" s="455" t="s">
        <v>77</v>
      </c>
      <c r="E111" s="456"/>
      <c r="F111" s="461" t="s">
        <v>78</v>
      </c>
      <c r="G111" s="462"/>
      <c r="H111" s="461" t="s">
        <v>79</v>
      </c>
      <c r="I111" s="462"/>
      <c r="J111" s="461" t="s">
        <v>107</v>
      </c>
      <c r="K111" s="465" t="s">
        <v>108</v>
      </c>
      <c r="L111" s="467" t="s">
        <v>109</v>
      </c>
      <c r="M111" s="109" t="s">
        <v>110</v>
      </c>
      <c r="N111" s="109"/>
      <c r="O111" s="471" t="s">
        <v>111</v>
      </c>
      <c r="P111" s="473" t="s">
        <v>112</v>
      </c>
      <c r="Q111" s="625" t="s">
        <v>113</v>
      </c>
    </row>
    <row r="112" spans="3:17" ht="22.5" hidden="1" customHeight="1" x14ac:dyDescent="0.2">
      <c r="C112" s="98"/>
      <c r="D112" s="457"/>
      <c r="E112" s="458"/>
      <c r="F112" s="463"/>
      <c r="G112" s="464"/>
      <c r="H112" s="463"/>
      <c r="I112" s="464"/>
      <c r="J112" s="463"/>
      <c r="K112" s="466"/>
      <c r="L112" s="468"/>
      <c r="M112" s="134" t="s">
        <v>114</v>
      </c>
      <c r="N112" s="134" t="s">
        <v>115</v>
      </c>
      <c r="O112" s="472"/>
      <c r="P112" s="474"/>
      <c r="Q112" s="626"/>
    </row>
    <row r="113" spans="3:17" s="99" customFormat="1" ht="21.75" hidden="1" customHeight="1" x14ac:dyDescent="0.2">
      <c r="C113" s="98"/>
      <c r="D113" s="459"/>
      <c r="E113" s="460"/>
      <c r="F113" s="430" t="s">
        <v>86</v>
      </c>
      <c r="G113" s="431"/>
      <c r="H113" s="430" t="s">
        <v>116</v>
      </c>
      <c r="I113" s="431"/>
      <c r="J113" s="100" t="s">
        <v>117</v>
      </c>
      <c r="K113" s="101" t="s">
        <v>118</v>
      </c>
      <c r="L113" s="102" t="s">
        <v>90</v>
      </c>
      <c r="M113" s="103" t="s">
        <v>119</v>
      </c>
      <c r="N113" s="103" t="s">
        <v>120</v>
      </c>
      <c r="O113" s="104" t="s">
        <v>121</v>
      </c>
      <c r="P113" s="105" t="s">
        <v>122</v>
      </c>
      <c r="Q113" s="135" t="s">
        <v>123</v>
      </c>
    </row>
    <row r="114" spans="3:17" ht="24" hidden="1" customHeight="1" x14ac:dyDescent="0.2">
      <c r="C114" s="107"/>
      <c r="D114" s="108" t="s">
        <v>94</v>
      </c>
      <c r="E114" s="109"/>
      <c r="F114" s="432">
        <v>1600</v>
      </c>
      <c r="G114" s="433"/>
      <c r="H114" s="434" t="e">
        <f>IF(#REF!="","",#REF!)</f>
        <v>#REF!</v>
      </c>
      <c r="I114" s="435"/>
      <c r="J114" s="110">
        <v>0.85</v>
      </c>
      <c r="K114" s="111" t="e">
        <f>IF(H114="","",ROUNDDOWN(J114*H114*F114,2))</f>
        <v>#REF!</v>
      </c>
      <c r="L114" s="112">
        <v>194000</v>
      </c>
      <c r="M114" s="113" t="e">
        <f>IF(#REF!="","",#REF!)</f>
        <v>#REF!</v>
      </c>
      <c r="N114" s="136"/>
      <c r="O114" s="114" t="e">
        <f>IF(M114="","",ROUNDDOWN(M114*L114,2))</f>
        <v>#REF!</v>
      </c>
      <c r="P114" s="115" t="e">
        <f>IF(O114="","",INT(O114+K114))</f>
        <v>#REF!</v>
      </c>
      <c r="Q114" s="137" t="e">
        <f>IF(P114="","",ROUNDDOWN(P114*3,2))</f>
        <v>#REF!</v>
      </c>
    </row>
    <row r="115" spans="3:17" ht="24" hidden="1" customHeight="1" x14ac:dyDescent="0.2">
      <c r="C115" s="107"/>
      <c r="D115" s="138" t="s">
        <v>95</v>
      </c>
      <c r="E115" s="139"/>
      <c r="F115" s="598">
        <v>1600</v>
      </c>
      <c r="G115" s="599"/>
      <c r="H115" s="600" t="e">
        <f>IF(#REF!="","",#REF!)</f>
        <v>#REF!</v>
      </c>
      <c r="I115" s="601"/>
      <c r="J115" s="140">
        <v>0.85</v>
      </c>
      <c r="K115" s="141" t="e">
        <f t="shared" ref="K115" si="1">IF(H115="","",ROUNDDOWN(J115*H115*F115,2))</f>
        <v>#REF!</v>
      </c>
      <c r="L115" s="142">
        <v>205000</v>
      </c>
      <c r="M115" s="143"/>
      <c r="N115" s="140" t="e">
        <f>IF(#REF!="","",#REF!)</f>
        <v>#REF!</v>
      </c>
      <c r="O115" s="144" t="e">
        <f>IF(N115="","",ROUNDDOWN(N115*L115,2))</f>
        <v>#REF!</v>
      </c>
      <c r="P115" s="145" t="e">
        <f>IF(O115="","",INT(O115+K115))</f>
        <v>#REF!</v>
      </c>
      <c r="Q115" s="146" t="e">
        <f>IF(P115="","",ROUNDDOWN(P115*3,2))</f>
        <v>#REF!</v>
      </c>
    </row>
    <row r="116" spans="3:17" ht="30" hidden="1" customHeight="1" x14ac:dyDescent="0.2">
      <c r="D116" s="147"/>
      <c r="E116" s="148"/>
      <c r="F116" s="602"/>
      <c r="G116" s="603"/>
      <c r="H116" s="604"/>
      <c r="I116" s="605"/>
      <c r="J116" s="150"/>
      <c r="K116" s="151"/>
      <c r="L116" s="149"/>
      <c r="M116" s="150"/>
      <c r="N116" s="150"/>
      <c r="O116" s="151"/>
      <c r="P116" s="149" t="str">
        <f>IF(O116="","",INT(O116+K116))</f>
        <v/>
      </c>
      <c r="Q116" s="152" t="e">
        <f>Q114+Q115</f>
        <v>#REF!</v>
      </c>
    </row>
    <row r="117" spans="3:17" ht="20.25" hidden="1" customHeight="1" x14ac:dyDescent="0.2">
      <c r="D117" s="123"/>
      <c r="E117" s="123"/>
      <c r="F117" s="124"/>
      <c r="G117" s="125"/>
      <c r="H117" s="76"/>
      <c r="I117" s="77"/>
      <c r="J117" s="76"/>
      <c r="K117" s="126"/>
      <c r="L117" s="124"/>
      <c r="M117" s="76"/>
      <c r="N117" s="76"/>
      <c r="O117" s="126"/>
      <c r="P117" s="124"/>
      <c r="Q117" s="72"/>
    </row>
    <row r="118" spans="3:17" ht="20.25" customHeight="1" x14ac:dyDescent="0.2">
      <c r="D118" s="86" t="s">
        <v>69</v>
      </c>
      <c r="E118" s="87"/>
      <c r="F118" s="87"/>
      <c r="G118" s="127" t="s">
        <v>183</v>
      </c>
      <c r="H118" s="127"/>
      <c r="I118" s="127"/>
      <c r="J118" s="127"/>
      <c r="K118" s="153"/>
      <c r="L118" s="153"/>
    </row>
    <row r="119" spans="3:17" ht="20.25" customHeight="1" thickBot="1" x14ac:dyDescent="0.25">
      <c r="I119" s="88" t="s">
        <v>70</v>
      </c>
      <c r="L119" s="89"/>
      <c r="M119" s="89"/>
    </row>
    <row r="120" spans="3:17" ht="20.25" customHeight="1" x14ac:dyDescent="0.2">
      <c r="D120" s="90" t="s">
        <v>71</v>
      </c>
      <c r="E120" s="91"/>
      <c r="F120" s="91"/>
      <c r="G120" s="92" t="s">
        <v>72</v>
      </c>
      <c r="H120" s="444"/>
      <c r="I120" s="445"/>
      <c r="L120" s="93"/>
      <c r="M120" s="93"/>
    </row>
    <row r="121" spans="3:17" ht="20.25" customHeight="1" x14ac:dyDescent="0.2">
      <c r="C121" s="94"/>
      <c r="D121" s="446" t="s">
        <v>73</v>
      </c>
      <c r="E121" s="447"/>
      <c r="F121" s="448"/>
      <c r="G121" s="95" t="s">
        <v>74</v>
      </c>
      <c r="H121" s="451"/>
      <c r="I121" s="452"/>
    </row>
    <row r="122" spans="3:17" ht="20.25" customHeight="1" thickBot="1" x14ac:dyDescent="0.25">
      <c r="C122" s="94"/>
      <c r="D122" s="449"/>
      <c r="E122" s="449"/>
      <c r="F122" s="450"/>
      <c r="G122" s="96" t="s">
        <v>75</v>
      </c>
      <c r="H122" s="453"/>
      <c r="I122" s="454"/>
    </row>
    <row r="123" spans="3:17" ht="13.5" thickBot="1" x14ac:dyDescent="0.25">
      <c r="H123" s="97"/>
      <c r="I123" s="97"/>
      <c r="O123" s="88" t="s">
        <v>76</v>
      </c>
      <c r="P123" s="88"/>
      <c r="Q123" s="88"/>
    </row>
    <row r="124" spans="3:17" ht="12" customHeight="1" x14ac:dyDescent="0.2">
      <c r="C124" s="98"/>
      <c r="D124" s="455" t="s">
        <v>77</v>
      </c>
      <c r="E124" s="456"/>
      <c r="F124" s="461" t="s">
        <v>78</v>
      </c>
      <c r="G124" s="462"/>
      <c r="H124" s="461" t="s">
        <v>79</v>
      </c>
      <c r="I124" s="462"/>
      <c r="J124" s="465" t="s">
        <v>80</v>
      </c>
      <c r="K124" s="467" t="s">
        <v>81</v>
      </c>
      <c r="L124" s="469" t="s">
        <v>82</v>
      </c>
      <c r="M124" s="471" t="s">
        <v>83</v>
      </c>
      <c r="N124" s="473" t="s">
        <v>84</v>
      </c>
      <c r="O124" s="475" t="s">
        <v>85</v>
      </c>
      <c r="P124" s="428"/>
      <c r="Q124" s="428"/>
    </row>
    <row r="125" spans="3:17" x14ac:dyDescent="0.2">
      <c r="C125" s="98"/>
      <c r="D125" s="457"/>
      <c r="E125" s="458"/>
      <c r="F125" s="463"/>
      <c r="G125" s="464"/>
      <c r="H125" s="463"/>
      <c r="I125" s="464"/>
      <c r="J125" s="466"/>
      <c r="K125" s="468"/>
      <c r="L125" s="470"/>
      <c r="M125" s="472"/>
      <c r="N125" s="474"/>
      <c r="O125" s="476"/>
      <c r="P125" s="429"/>
      <c r="Q125" s="429"/>
    </row>
    <row r="126" spans="3:17" s="99" customFormat="1" ht="12.5" thickBot="1" x14ac:dyDescent="0.25">
      <c r="C126" s="98"/>
      <c r="D126" s="459"/>
      <c r="E126" s="460"/>
      <c r="F126" s="430" t="s">
        <v>86</v>
      </c>
      <c r="G126" s="431"/>
      <c r="H126" s="430" t="s">
        <v>87</v>
      </c>
      <c r="I126" s="431"/>
      <c r="J126" s="101" t="s">
        <v>88</v>
      </c>
      <c r="K126" s="102" t="s">
        <v>89</v>
      </c>
      <c r="L126" s="103" t="s">
        <v>90</v>
      </c>
      <c r="M126" s="104" t="s">
        <v>91</v>
      </c>
      <c r="N126" s="105" t="s">
        <v>92</v>
      </c>
      <c r="O126" s="106" t="s">
        <v>93</v>
      </c>
      <c r="P126" s="128"/>
      <c r="Q126" s="129"/>
    </row>
    <row r="127" spans="3:17" ht="24" customHeight="1" x14ac:dyDescent="0.2">
      <c r="C127" s="107"/>
      <c r="D127" s="108" t="s">
        <v>94</v>
      </c>
      <c r="E127" s="109"/>
      <c r="F127" s="432">
        <v>44</v>
      </c>
      <c r="G127" s="433"/>
      <c r="H127" s="434" t="str">
        <f>IF($H$120="","",$H$120)</f>
        <v/>
      </c>
      <c r="I127" s="435"/>
      <c r="J127" s="111" t="str">
        <f>IF(H127="","",ROUNDDOWN(0.85*H127*F127,2))</f>
        <v/>
      </c>
      <c r="K127" s="112">
        <v>13800</v>
      </c>
      <c r="L127" s="113" t="str">
        <f>IF($H$121="","",$H$121)</f>
        <v/>
      </c>
      <c r="M127" s="114" t="str">
        <f>IF(L127="","",ROUNDDOWN(L127*K127,2))</f>
        <v/>
      </c>
      <c r="N127" s="115" t="str">
        <f>IF(M127="","",INT(M127+J127))</f>
        <v/>
      </c>
      <c r="O127" s="436" t="str">
        <f>IF(M127="","",INT(N127*3+N128*9))</f>
        <v/>
      </c>
      <c r="P127" s="124"/>
      <c r="Q127" s="72"/>
    </row>
    <row r="128" spans="3:17" ht="24" customHeight="1" thickBot="1" x14ac:dyDescent="0.25">
      <c r="C128" s="107"/>
      <c r="D128" s="116" t="s">
        <v>95</v>
      </c>
      <c r="E128" s="117"/>
      <c r="F128" s="438">
        <v>44</v>
      </c>
      <c r="G128" s="439"/>
      <c r="H128" s="440" t="str">
        <f>IF($H$120="","",$H$120)</f>
        <v/>
      </c>
      <c r="I128" s="441"/>
      <c r="J128" s="118" t="str">
        <f>IF(H128="","",ROUNDDOWN(0.85*H128*F128,2))</f>
        <v/>
      </c>
      <c r="K128" s="119">
        <v>9900</v>
      </c>
      <c r="L128" s="120" t="str">
        <f>IF($H$122="","",$H$122)</f>
        <v/>
      </c>
      <c r="M128" s="121" t="str">
        <f>IF(L128="","",ROUNDDOWN(L128*K128,2))</f>
        <v/>
      </c>
      <c r="N128" s="122" t="str">
        <f>IF(M128="","",INT(M128+J128))</f>
        <v/>
      </c>
      <c r="O128" s="437"/>
      <c r="P128" s="71" t="s">
        <v>124</v>
      </c>
      <c r="Q128" s="72"/>
    </row>
    <row r="129" spans="3:17" ht="20.149999999999999" customHeight="1" x14ac:dyDescent="0.2">
      <c r="D129" s="123"/>
      <c r="E129" s="123"/>
      <c r="F129" s="424"/>
      <c r="G129" s="425"/>
      <c r="H129" s="426"/>
      <c r="I129" s="427"/>
      <c r="J129" s="76"/>
      <c r="K129" s="126"/>
      <c r="L129" s="124"/>
      <c r="M129" s="76"/>
      <c r="N129" s="126"/>
      <c r="O129" s="124"/>
      <c r="P129" s="124"/>
      <c r="Q129" s="72"/>
    </row>
    <row r="130" spans="3:17" ht="20.25" hidden="1" customHeight="1" x14ac:dyDescent="0.2">
      <c r="D130" s="86" t="s">
        <v>125</v>
      </c>
      <c r="E130" s="618" t="s">
        <v>106</v>
      </c>
      <c r="F130" s="618"/>
      <c r="G130" s="618"/>
      <c r="H130" s="618"/>
      <c r="I130" s="618"/>
      <c r="J130" s="618"/>
    </row>
    <row r="131" spans="3:17" ht="20.25" hidden="1" customHeight="1" x14ac:dyDescent="0.2">
      <c r="I131" s="88" t="s">
        <v>70</v>
      </c>
    </row>
    <row r="132" spans="3:17" ht="20.25" hidden="1" customHeight="1" x14ac:dyDescent="0.2">
      <c r="C132" s="94"/>
      <c r="D132" s="91" t="s">
        <v>71</v>
      </c>
      <c r="E132" s="91"/>
      <c r="F132" s="91"/>
      <c r="G132" s="92" t="s">
        <v>72</v>
      </c>
      <c r="H132" s="619">
        <v>1517.18</v>
      </c>
      <c r="I132" s="620"/>
    </row>
    <row r="133" spans="3:17" ht="20.25" hidden="1" customHeight="1" x14ac:dyDescent="0.2">
      <c r="C133" s="94"/>
      <c r="D133" s="446" t="s">
        <v>73</v>
      </c>
      <c r="E133" s="447"/>
      <c r="F133" s="448"/>
      <c r="G133" s="95" t="s">
        <v>74</v>
      </c>
      <c r="H133" s="621">
        <v>15.06</v>
      </c>
      <c r="I133" s="622"/>
    </row>
    <row r="134" spans="3:17" ht="20.25" hidden="1" customHeight="1" x14ac:dyDescent="0.2">
      <c r="C134" s="94"/>
      <c r="D134" s="449"/>
      <c r="E134" s="449"/>
      <c r="F134" s="450"/>
      <c r="G134" s="96" t="s">
        <v>75</v>
      </c>
      <c r="H134" s="623">
        <v>13.89</v>
      </c>
      <c r="I134" s="624"/>
    </row>
    <row r="135" spans="3:17" ht="20.25" hidden="1" customHeight="1" x14ac:dyDescent="0.2">
      <c r="C135" s="94"/>
      <c r="D135" s="81"/>
      <c r="E135" s="81"/>
      <c r="F135" s="154"/>
      <c r="G135" s="155"/>
      <c r="H135" s="156"/>
      <c r="I135" s="77"/>
    </row>
    <row r="136" spans="3:17" ht="24" hidden="1" customHeight="1" x14ac:dyDescent="0.2">
      <c r="C136" s="157"/>
      <c r="D136" s="158" t="s">
        <v>94</v>
      </c>
      <c r="E136" s="159"/>
      <c r="F136" s="606">
        <v>1600</v>
      </c>
      <c r="G136" s="607"/>
      <c r="H136" s="608" t="str">
        <f>IF($H$5="","",$H$5)</f>
        <v/>
      </c>
      <c r="I136" s="609"/>
      <c r="J136" s="160">
        <v>0.85</v>
      </c>
      <c r="K136" s="161" t="str">
        <f>IF(H136="","",ROUNDDOWN(J136*H136*F136,2))</f>
        <v/>
      </c>
      <c r="L136" s="162">
        <v>194000</v>
      </c>
      <c r="M136" s="163" t="str">
        <f>IF($H$6="","",$H$6)</f>
        <v/>
      </c>
      <c r="N136" s="164"/>
      <c r="O136" s="165" t="str">
        <f>IF(M136="","",ROUNDDOWN(M136*L136,2))</f>
        <v/>
      </c>
      <c r="P136" s="166" t="str">
        <f t="shared" ref="P136:P150" si="2">IF(O136="","",INT(O136+K136))</f>
        <v/>
      </c>
      <c r="Q136" s="167" t="str">
        <f>IF(P136="","",ROUNDDOWN(P136*3,2))</f>
        <v/>
      </c>
    </row>
    <row r="137" spans="3:17" ht="24" hidden="1" customHeight="1" x14ac:dyDescent="0.2">
      <c r="C137" s="157"/>
      <c r="D137" s="168" t="s">
        <v>95</v>
      </c>
      <c r="E137" s="139"/>
      <c r="F137" s="598">
        <v>1600</v>
      </c>
      <c r="G137" s="599"/>
      <c r="H137" s="600" t="str">
        <f>IF($H$5="","",$H$5)</f>
        <v/>
      </c>
      <c r="I137" s="601"/>
      <c r="J137" s="140">
        <v>0.85</v>
      </c>
      <c r="K137" s="141" t="str">
        <f t="shared" ref="K137" si="3">IF(H137="","",ROUNDDOWN(J137*H137*F137,2))</f>
        <v/>
      </c>
      <c r="L137" s="142">
        <v>205000</v>
      </c>
      <c r="M137" s="143"/>
      <c r="N137" s="140" t="str">
        <f>IF($H$7="","",$H$7)</f>
        <v/>
      </c>
      <c r="O137" s="144" t="str">
        <f>IF(N137="","",ROUNDDOWN(N137*L137,2))</f>
        <v/>
      </c>
      <c r="P137" s="145" t="str">
        <f t="shared" si="2"/>
        <v/>
      </c>
      <c r="Q137" s="146" t="str">
        <f>IF(P137="","",ROUNDDOWN(P137*3,2))</f>
        <v/>
      </c>
    </row>
    <row r="138" spans="3:17" ht="30" hidden="1" customHeight="1" x14ac:dyDescent="0.2">
      <c r="C138" s="94"/>
      <c r="D138" s="169"/>
      <c r="E138" s="169"/>
      <c r="F138" s="610"/>
      <c r="G138" s="611"/>
      <c r="H138" s="612"/>
      <c r="I138" s="613"/>
      <c r="J138" s="171"/>
      <c r="K138" s="172"/>
      <c r="L138" s="170"/>
      <c r="M138" s="171"/>
      <c r="N138" s="171"/>
      <c r="O138" s="172"/>
      <c r="P138" s="170" t="str">
        <f t="shared" si="2"/>
        <v/>
      </c>
      <c r="Q138" s="173" t="e">
        <f>Q136+Q137</f>
        <v>#VALUE!</v>
      </c>
    </row>
    <row r="139" spans="3:17" ht="24" hidden="1" customHeight="1" x14ac:dyDescent="0.2">
      <c r="C139" s="157"/>
      <c r="D139" s="174" t="s">
        <v>94</v>
      </c>
      <c r="E139" s="175"/>
      <c r="F139" s="594">
        <v>1600</v>
      </c>
      <c r="G139" s="595"/>
      <c r="H139" s="596" t="str">
        <f>IF($H$5="","",$H$5)</f>
        <v/>
      </c>
      <c r="I139" s="597"/>
      <c r="J139" s="176">
        <v>0.85</v>
      </c>
      <c r="K139" s="177" t="str">
        <f>IF(H139="","",ROUNDDOWN(J139*H139*F139,2))</f>
        <v/>
      </c>
      <c r="L139" s="178">
        <v>194000</v>
      </c>
      <c r="M139" s="179" t="str">
        <f>IF($H$6="","",$H$6)</f>
        <v/>
      </c>
      <c r="N139" s="180"/>
      <c r="O139" s="181" t="str">
        <f>IF(M139="","",ROUNDDOWN(M139*L139,2))</f>
        <v/>
      </c>
      <c r="P139" s="182" t="str">
        <f t="shared" si="2"/>
        <v/>
      </c>
      <c r="Q139" s="183" t="str">
        <f>IF(P139="","",ROUNDDOWN(P139*3,2))</f>
        <v/>
      </c>
    </row>
    <row r="140" spans="3:17" ht="24" hidden="1" customHeight="1" x14ac:dyDescent="0.2">
      <c r="C140" s="157"/>
      <c r="D140" s="168" t="s">
        <v>95</v>
      </c>
      <c r="E140" s="139"/>
      <c r="F140" s="598">
        <v>1600</v>
      </c>
      <c r="G140" s="599"/>
      <c r="H140" s="600" t="str">
        <f>IF($H$5="","",$H$5)</f>
        <v/>
      </c>
      <c r="I140" s="601"/>
      <c r="J140" s="140">
        <v>0.85</v>
      </c>
      <c r="K140" s="141" t="str">
        <f t="shared" ref="K140" si="4">IF(H140="","",ROUNDDOWN(J140*H140*F140,2))</f>
        <v/>
      </c>
      <c r="L140" s="142">
        <v>205000</v>
      </c>
      <c r="M140" s="143"/>
      <c r="N140" s="140" t="str">
        <f>IF($H$7="","",$H$7)</f>
        <v/>
      </c>
      <c r="O140" s="144" t="str">
        <f>IF(N140="","",ROUNDDOWN(N140*L140,2))</f>
        <v/>
      </c>
      <c r="P140" s="145" t="str">
        <f t="shared" si="2"/>
        <v/>
      </c>
      <c r="Q140" s="146" t="str">
        <f>IF(P140="","",ROUNDDOWN(P140*3,2))</f>
        <v/>
      </c>
    </row>
    <row r="141" spans="3:17" ht="30" hidden="1" customHeight="1" x14ac:dyDescent="0.2">
      <c r="C141" s="94"/>
      <c r="D141" s="169"/>
      <c r="E141" s="169"/>
      <c r="F141" s="610"/>
      <c r="G141" s="611"/>
      <c r="H141" s="612"/>
      <c r="I141" s="613"/>
      <c r="J141" s="171"/>
      <c r="K141" s="172"/>
      <c r="L141" s="170"/>
      <c r="M141" s="171"/>
      <c r="N141" s="171"/>
      <c r="O141" s="172"/>
      <c r="P141" s="170" t="str">
        <f t="shared" si="2"/>
        <v/>
      </c>
      <c r="Q141" s="173" t="e">
        <f>Q139+Q140</f>
        <v>#VALUE!</v>
      </c>
    </row>
    <row r="142" spans="3:17" ht="24" hidden="1" customHeight="1" x14ac:dyDescent="0.2">
      <c r="C142" s="157"/>
      <c r="D142" s="174" t="s">
        <v>94</v>
      </c>
      <c r="E142" s="175"/>
      <c r="F142" s="594">
        <v>1600</v>
      </c>
      <c r="G142" s="595"/>
      <c r="H142" s="596" t="str">
        <f>IF($H$5="","",$H$5)</f>
        <v/>
      </c>
      <c r="I142" s="597"/>
      <c r="J142" s="176">
        <v>0.85</v>
      </c>
      <c r="K142" s="177" t="str">
        <f>IF(H142="","",ROUNDDOWN(J142*H142*F142,2))</f>
        <v/>
      </c>
      <c r="L142" s="178">
        <v>194000</v>
      </c>
      <c r="M142" s="179" t="str">
        <f>IF($H$6="","",$H$6)</f>
        <v/>
      </c>
      <c r="N142" s="180"/>
      <c r="O142" s="181" t="str">
        <f>IF(M142="","",ROUNDDOWN(M142*L142,2))</f>
        <v/>
      </c>
      <c r="P142" s="182" t="str">
        <f t="shared" si="2"/>
        <v/>
      </c>
      <c r="Q142" s="183" t="str">
        <f>IF(P142="","",ROUNDDOWN(P142*3,2))</f>
        <v/>
      </c>
    </row>
    <row r="143" spans="3:17" ht="24" hidden="1" customHeight="1" x14ac:dyDescent="0.2">
      <c r="C143" s="157"/>
      <c r="D143" s="168" t="s">
        <v>95</v>
      </c>
      <c r="E143" s="139"/>
      <c r="F143" s="598">
        <v>1600</v>
      </c>
      <c r="G143" s="599"/>
      <c r="H143" s="600" t="str">
        <f>IF($H$5="","",$H$5)</f>
        <v/>
      </c>
      <c r="I143" s="601"/>
      <c r="J143" s="140">
        <v>0.85</v>
      </c>
      <c r="K143" s="141" t="str">
        <f t="shared" ref="K143" si="5">IF(H143="","",ROUNDDOWN(J143*H143*F143,2))</f>
        <v/>
      </c>
      <c r="L143" s="142">
        <v>205000</v>
      </c>
      <c r="M143" s="143"/>
      <c r="N143" s="140" t="str">
        <f>IF($H$7="","",$H$7)</f>
        <v/>
      </c>
      <c r="O143" s="144" t="str">
        <f>IF(N143="","",ROUNDDOWN(N143*L143,2))</f>
        <v/>
      </c>
      <c r="P143" s="145" t="str">
        <f t="shared" si="2"/>
        <v/>
      </c>
      <c r="Q143" s="146" t="str">
        <f>IF(P143="","",ROUNDDOWN(P143*3,2))</f>
        <v/>
      </c>
    </row>
    <row r="144" spans="3:17" ht="30" hidden="1" customHeight="1" x14ac:dyDescent="0.2">
      <c r="C144" s="94"/>
      <c r="D144" s="184"/>
      <c r="E144" s="184"/>
      <c r="F144" s="614"/>
      <c r="G144" s="615"/>
      <c r="H144" s="616"/>
      <c r="I144" s="617"/>
      <c r="J144" s="186"/>
      <c r="K144" s="187"/>
      <c r="L144" s="185"/>
      <c r="M144" s="186"/>
      <c r="N144" s="186"/>
      <c r="O144" s="187"/>
      <c r="P144" s="185" t="str">
        <f t="shared" si="2"/>
        <v/>
      </c>
      <c r="Q144" s="188" t="e">
        <f>Q142+Q143</f>
        <v>#VALUE!</v>
      </c>
    </row>
    <row r="145" spans="3:17" ht="24" hidden="1" customHeight="1" x14ac:dyDescent="0.2">
      <c r="C145" s="157"/>
      <c r="D145" s="158" t="s">
        <v>94</v>
      </c>
      <c r="E145" s="159"/>
      <c r="F145" s="606">
        <v>1600</v>
      </c>
      <c r="G145" s="607"/>
      <c r="H145" s="608" t="str">
        <f>IF($H$5="","",$H$5)</f>
        <v/>
      </c>
      <c r="I145" s="609"/>
      <c r="J145" s="160">
        <v>0.85</v>
      </c>
      <c r="K145" s="161" t="str">
        <f>IF(H145="","",ROUNDDOWN(J145*H145*F145,2))</f>
        <v/>
      </c>
      <c r="L145" s="162">
        <v>194000</v>
      </c>
      <c r="M145" s="163" t="str">
        <f>IF($H$6="","",$H$6)</f>
        <v/>
      </c>
      <c r="N145" s="164"/>
      <c r="O145" s="165" t="str">
        <f>IF(M145="","",ROUNDDOWN(M145*L145,2))</f>
        <v/>
      </c>
      <c r="P145" s="166" t="str">
        <f t="shared" si="2"/>
        <v/>
      </c>
      <c r="Q145" s="167" t="str">
        <f>IF(P145="","",ROUNDDOWN(P145*3,2))</f>
        <v/>
      </c>
    </row>
    <row r="146" spans="3:17" ht="24" hidden="1" customHeight="1" x14ac:dyDescent="0.2">
      <c r="C146" s="157"/>
      <c r="D146" s="168" t="s">
        <v>95</v>
      </c>
      <c r="E146" s="139"/>
      <c r="F146" s="598">
        <v>1600</v>
      </c>
      <c r="G146" s="599"/>
      <c r="H146" s="600" t="str">
        <f t="shared" ref="H146:H149" si="6">IF($H$5="","",$H$5)</f>
        <v/>
      </c>
      <c r="I146" s="601"/>
      <c r="J146" s="140">
        <v>0.85</v>
      </c>
      <c r="K146" s="141" t="str">
        <f t="shared" ref="K146" si="7">IF(H146="","",ROUNDDOWN(J146*H146*F146,2))</f>
        <v/>
      </c>
      <c r="L146" s="142">
        <v>205000</v>
      </c>
      <c r="M146" s="143"/>
      <c r="N146" s="140" t="str">
        <f>IF($H$7="","",$H$7)</f>
        <v/>
      </c>
      <c r="O146" s="144" t="str">
        <f>IF(N146="","",ROUNDDOWN(N146*L146,2))</f>
        <v/>
      </c>
      <c r="P146" s="145" t="str">
        <f t="shared" si="2"/>
        <v/>
      </c>
      <c r="Q146" s="146" t="str">
        <f>IF(P146="","",ROUNDDOWN(P146*3,2))</f>
        <v/>
      </c>
    </row>
    <row r="147" spans="3:17" ht="30" hidden="1" customHeight="1" x14ac:dyDescent="0.2">
      <c r="C147" s="94"/>
      <c r="D147" s="169"/>
      <c r="E147" s="169"/>
      <c r="F147" s="610"/>
      <c r="G147" s="611"/>
      <c r="H147" s="612"/>
      <c r="I147" s="613"/>
      <c r="J147" s="171"/>
      <c r="K147" s="172"/>
      <c r="L147" s="170"/>
      <c r="M147" s="171"/>
      <c r="N147" s="171"/>
      <c r="O147" s="172"/>
      <c r="P147" s="170" t="str">
        <f t="shared" si="2"/>
        <v/>
      </c>
      <c r="Q147" s="173" t="e">
        <f>Q145+Q146</f>
        <v>#VALUE!</v>
      </c>
    </row>
    <row r="148" spans="3:17" ht="24" hidden="1" customHeight="1" x14ac:dyDescent="0.2">
      <c r="C148" s="157"/>
      <c r="D148" s="174" t="s">
        <v>94</v>
      </c>
      <c r="E148" s="175"/>
      <c r="F148" s="594">
        <v>1600</v>
      </c>
      <c r="G148" s="595"/>
      <c r="H148" s="596" t="str">
        <f>IF($H$5="","",$H$5)</f>
        <v/>
      </c>
      <c r="I148" s="597"/>
      <c r="J148" s="176">
        <v>0.85</v>
      </c>
      <c r="K148" s="177" t="str">
        <f>IF(H148="","",ROUNDDOWN(J148*H148*F148,2))</f>
        <v/>
      </c>
      <c r="L148" s="178">
        <v>194000</v>
      </c>
      <c r="M148" s="179" t="str">
        <f>IF($H$6="","",$H$6)</f>
        <v/>
      </c>
      <c r="N148" s="180"/>
      <c r="O148" s="181" t="str">
        <f>IF(M148="","",ROUNDDOWN(M148*L148,2))</f>
        <v/>
      </c>
      <c r="P148" s="182" t="str">
        <f t="shared" si="2"/>
        <v/>
      </c>
      <c r="Q148" s="183" t="str">
        <f>IF(P148="","",ROUNDDOWN(P148*3,2))</f>
        <v/>
      </c>
    </row>
    <row r="149" spans="3:17" ht="24" hidden="1" customHeight="1" x14ac:dyDescent="0.2">
      <c r="C149" s="157"/>
      <c r="D149" s="168" t="s">
        <v>95</v>
      </c>
      <c r="E149" s="139"/>
      <c r="F149" s="598">
        <v>1600</v>
      </c>
      <c r="G149" s="599"/>
      <c r="H149" s="600" t="str">
        <f t="shared" si="6"/>
        <v/>
      </c>
      <c r="I149" s="601"/>
      <c r="J149" s="140">
        <v>0.85</v>
      </c>
      <c r="K149" s="141" t="str">
        <f t="shared" ref="K149" si="8">IF(H149="","",ROUNDDOWN(J149*H149*F149,2))</f>
        <v/>
      </c>
      <c r="L149" s="142">
        <v>205000</v>
      </c>
      <c r="M149" s="143"/>
      <c r="N149" s="140" t="str">
        <f>IF($H$7="","",$H$7)</f>
        <v/>
      </c>
      <c r="O149" s="144" t="str">
        <f>IF(N149="","",ROUNDDOWN(N149*L149,2))</f>
        <v/>
      </c>
      <c r="P149" s="145" t="str">
        <f t="shared" si="2"/>
        <v/>
      </c>
      <c r="Q149" s="146" t="str">
        <f>IF(P149="","",ROUNDDOWN(P149*3,2))</f>
        <v/>
      </c>
    </row>
    <row r="150" spans="3:17" ht="30" hidden="1" customHeight="1" x14ac:dyDescent="0.2">
      <c r="C150" s="94"/>
      <c r="D150" s="148"/>
      <c r="E150" s="148"/>
      <c r="F150" s="602"/>
      <c r="G150" s="603"/>
      <c r="H150" s="604"/>
      <c r="I150" s="605"/>
      <c r="J150" s="150"/>
      <c r="K150" s="151"/>
      <c r="L150" s="149"/>
      <c r="M150" s="150"/>
      <c r="N150" s="150"/>
      <c r="O150" s="151"/>
      <c r="P150" s="149" t="str">
        <f t="shared" si="2"/>
        <v/>
      </c>
      <c r="Q150" s="152" t="e">
        <f>Q148+Q149</f>
        <v>#VALUE!</v>
      </c>
    </row>
    <row r="151" spans="3:17" ht="24" hidden="1" customHeight="1" x14ac:dyDescent="0.2">
      <c r="C151" s="94"/>
      <c r="D151" s="189" t="s">
        <v>126</v>
      </c>
      <c r="E151" s="190"/>
      <c r="F151" s="191"/>
      <c r="G151" s="192"/>
      <c r="H151" s="191"/>
      <c r="I151" s="192"/>
      <c r="J151" s="193"/>
      <c r="K151" s="191"/>
      <c r="L151" s="194"/>
      <c r="M151" s="193"/>
      <c r="N151" s="193"/>
      <c r="O151" s="195"/>
      <c r="P151" s="196"/>
      <c r="Q151" s="197" t="e">
        <f>#REF!+Q138+Q141+Q144</f>
        <v>#REF!</v>
      </c>
    </row>
    <row r="152" spans="3:17" ht="23.25" customHeight="1" x14ac:dyDescent="0.2">
      <c r="D152" s="130" t="s">
        <v>98</v>
      </c>
      <c r="Q152" s="97"/>
    </row>
    <row r="153" spans="3:17" ht="13" x14ac:dyDescent="0.2">
      <c r="D153" s="71" t="s">
        <v>209</v>
      </c>
      <c r="E153" s="123"/>
      <c r="F153" s="72"/>
      <c r="G153" s="72"/>
      <c r="H153" s="72"/>
      <c r="I153" s="72"/>
      <c r="J153" s="72"/>
      <c r="K153" s="72"/>
      <c r="L153" s="72"/>
      <c r="M153" s="72"/>
      <c r="N153" s="131"/>
      <c r="O153" s="132"/>
      <c r="P153" s="72"/>
      <c r="Q153" s="422"/>
    </row>
    <row r="154" spans="3:17" x14ac:dyDescent="0.2">
      <c r="D154" s="71" t="s">
        <v>210</v>
      </c>
      <c r="N154" s="132"/>
      <c r="O154" s="132"/>
      <c r="P154" s="132"/>
      <c r="Q154" s="423"/>
    </row>
    <row r="155" spans="3:17" x14ac:dyDescent="0.2">
      <c r="D155" s="71" t="s">
        <v>211</v>
      </c>
    </row>
    <row r="156" spans="3:17" x14ac:dyDescent="0.2">
      <c r="D156" s="71" t="s">
        <v>99</v>
      </c>
    </row>
    <row r="157" spans="3:17" x14ac:dyDescent="0.2">
      <c r="D157" s="71" t="s">
        <v>215</v>
      </c>
    </row>
    <row r="158" spans="3:17" x14ac:dyDescent="0.2">
      <c r="D158" s="71" t="s">
        <v>212</v>
      </c>
    </row>
    <row r="159" spans="3:17" x14ac:dyDescent="0.2">
      <c r="D159" s="71" t="s">
        <v>213</v>
      </c>
    </row>
    <row r="160" spans="3:17" x14ac:dyDescent="0.2">
      <c r="D160" s="71" t="s">
        <v>214</v>
      </c>
    </row>
    <row r="164" spans="3:17" ht="13" x14ac:dyDescent="0.2">
      <c r="D164" s="72" t="s">
        <v>127</v>
      </c>
    </row>
    <row r="165" spans="3:17" s="73" customFormat="1" ht="20" x14ac:dyDescent="0.3">
      <c r="D165" s="74" t="str">
        <f>$D$3</f>
        <v>「徳島県立農林水産総合技術支援センター水産研究課鳴門庁舎ほか２２施設で使用する電気」の入札内訳書</v>
      </c>
      <c r="E165" s="74"/>
      <c r="F165" s="74"/>
      <c r="G165" s="74"/>
      <c r="H165" s="74"/>
      <c r="I165" s="74"/>
      <c r="J165" s="74"/>
      <c r="K165" s="74"/>
      <c r="L165" s="74"/>
      <c r="M165" s="74"/>
      <c r="N165" s="74"/>
      <c r="O165" s="74"/>
      <c r="P165" s="74"/>
    </row>
    <row r="166" spans="3:17" ht="14" x14ac:dyDescent="0.2">
      <c r="E166" s="477"/>
      <c r="F166" s="477"/>
      <c r="G166" s="477"/>
      <c r="H166" s="477"/>
      <c r="I166" s="477"/>
      <c r="J166" s="477"/>
    </row>
    <row r="167" spans="3:17" ht="20.25" customHeight="1" x14ac:dyDescent="0.2">
      <c r="D167" s="75"/>
      <c r="E167" s="75"/>
      <c r="F167" s="75"/>
      <c r="G167" s="75"/>
      <c r="H167" s="76"/>
      <c r="I167" s="77"/>
      <c r="L167" s="78" t="s">
        <v>66</v>
      </c>
      <c r="M167" s="79"/>
      <c r="N167" s="79"/>
      <c r="O167" s="79"/>
    </row>
    <row r="168" spans="3:17" ht="20.25" customHeight="1" x14ac:dyDescent="0.2">
      <c r="D168" s="80"/>
      <c r="E168" s="81"/>
      <c r="F168" s="81"/>
      <c r="G168" s="75"/>
      <c r="H168" s="76"/>
      <c r="I168" s="77"/>
      <c r="L168" s="82" t="s">
        <v>67</v>
      </c>
      <c r="M168" s="442"/>
      <c r="N168" s="443"/>
      <c r="O168" s="443"/>
    </row>
    <row r="169" spans="3:17" ht="20.25" customHeight="1" x14ac:dyDescent="0.2">
      <c r="D169" s="81"/>
      <c r="E169" s="81"/>
      <c r="F169" s="81"/>
      <c r="G169" s="75"/>
      <c r="H169" s="76"/>
      <c r="I169" s="77"/>
      <c r="L169" s="78" t="s">
        <v>68</v>
      </c>
      <c r="M169" s="442"/>
      <c r="N169" s="443"/>
      <c r="O169" s="443"/>
      <c r="P169" s="83"/>
    </row>
    <row r="170" spans="3:17" ht="20.25" customHeight="1" x14ac:dyDescent="0.2">
      <c r="E170" s="133"/>
      <c r="F170" s="133"/>
      <c r="G170" s="133"/>
      <c r="H170" s="133"/>
      <c r="I170" s="133"/>
      <c r="J170" s="133"/>
    </row>
    <row r="171" spans="3:17" ht="20.25" customHeight="1" x14ac:dyDescent="0.2">
      <c r="D171" s="86" t="s">
        <v>69</v>
      </c>
      <c r="E171" s="87"/>
      <c r="F171" s="87"/>
      <c r="G171" s="87" t="s">
        <v>184</v>
      </c>
      <c r="H171" s="87"/>
      <c r="I171" s="87"/>
      <c r="J171" s="87"/>
      <c r="K171" s="86"/>
    </row>
    <row r="172" spans="3:17" ht="20.25" customHeight="1" thickBot="1" x14ac:dyDescent="0.25">
      <c r="I172" s="88" t="s">
        <v>70</v>
      </c>
      <c r="L172" s="89"/>
      <c r="M172" s="89"/>
    </row>
    <row r="173" spans="3:17" ht="20.25" customHeight="1" x14ac:dyDescent="0.2">
      <c r="D173" s="90" t="s">
        <v>71</v>
      </c>
      <c r="E173" s="91"/>
      <c r="F173" s="91"/>
      <c r="G173" s="92" t="s">
        <v>72</v>
      </c>
      <c r="H173" s="444"/>
      <c r="I173" s="445"/>
      <c r="L173" s="93"/>
      <c r="M173" s="93"/>
    </row>
    <row r="174" spans="3:17" ht="20.25" customHeight="1" x14ac:dyDescent="0.2">
      <c r="C174" s="94"/>
      <c r="D174" s="446" t="s">
        <v>73</v>
      </c>
      <c r="E174" s="447"/>
      <c r="F174" s="448"/>
      <c r="G174" s="95" t="s">
        <v>74</v>
      </c>
      <c r="H174" s="451"/>
      <c r="I174" s="452"/>
    </row>
    <row r="175" spans="3:17" ht="20.25" customHeight="1" thickBot="1" x14ac:dyDescent="0.25">
      <c r="C175" s="94"/>
      <c r="D175" s="449"/>
      <c r="E175" s="449"/>
      <c r="F175" s="450"/>
      <c r="G175" s="96" t="s">
        <v>75</v>
      </c>
      <c r="H175" s="453"/>
      <c r="I175" s="454"/>
    </row>
    <row r="176" spans="3:17" ht="13.5" thickBot="1" x14ac:dyDescent="0.25">
      <c r="H176" s="97"/>
      <c r="I176" s="97"/>
      <c r="O176" s="88" t="s">
        <v>76</v>
      </c>
      <c r="P176" s="88"/>
      <c r="Q176" s="88"/>
    </row>
    <row r="177" spans="3:17" ht="12" customHeight="1" x14ac:dyDescent="0.2">
      <c r="C177" s="98"/>
      <c r="D177" s="455" t="s">
        <v>77</v>
      </c>
      <c r="E177" s="456"/>
      <c r="F177" s="461" t="s">
        <v>78</v>
      </c>
      <c r="G177" s="462"/>
      <c r="H177" s="461" t="s">
        <v>79</v>
      </c>
      <c r="I177" s="462"/>
      <c r="J177" s="465" t="s">
        <v>80</v>
      </c>
      <c r="K177" s="467" t="s">
        <v>81</v>
      </c>
      <c r="L177" s="469" t="s">
        <v>82</v>
      </c>
      <c r="M177" s="471" t="s">
        <v>83</v>
      </c>
      <c r="N177" s="473" t="s">
        <v>84</v>
      </c>
      <c r="O177" s="475" t="s">
        <v>85</v>
      </c>
      <c r="P177" s="428"/>
      <c r="Q177" s="428"/>
    </row>
    <row r="178" spans="3:17" x14ac:dyDescent="0.2">
      <c r="C178" s="98"/>
      <c r="D178" s="457"/>
      <c r="E178" s="458"/>
      <c r="F178" s="463"/>
      <c r="G178" s="464"/>
      <c r="H178" s="463"/>
      <c r="I178" s="464"/>
      <c r="J178" s="466"/>
      <c r="K178" s="468"/>
      <c r="L178" s="470"/>
      <c r="M178" s="472"/>
      <c r="N178" s="474"/>
      <c r="O178" s="476"/>
      <c r="P178" s="429"/>
      <c r="Q178" s="429"/>
    </row>
    <row r="179" spans="3:17" s="99" customFormat="1" ht="12.5" thickBot="1" x14ac:dyDescent="0.25">
      <c r="C179" s="98"/>
      <c r="D179" s="459"/>
      <c r="E179" s="460"/>
      <c r="F179" s="430" t="s">
        <v>86</v>
      </c>
      <c r="G179" s="431"/>
      <c r="H179" s="430" t="s">
        <v>87</v>
      </c>
      <c r="I179" s="431"/>
      <c r="J179" s="101" t="s">
        <v>88</v>
      </c>
      <c r="K179" s="102" t="s">
        <v>89</v>
      </c>
      <c r="L179" s="103" t="s">
        <v>90</v>
      </c>
      <c r="M179" s="104" t="s">
        <v>91</v>
      </c>
      <c r="N179" s="105" t="s">
        <v>92</v>
      </c>
      <c r="O179" s="106" t="s">
        <v>93</v>
      </c>
      <c r="P179" s="128"/>
      <c r="Q179" s="129"/>
    </row>
    <row r="180" spans="3:17" ht="24" customHeight="1" x14ac:dyDescent="0.2">
      <c r="C180" s="107"/>
      <c r="D180" s="108" t="s">
        <v>94</v>
      </c>
      <c r="E180" s="109"/>
      <c r="F180" s="432">
        <v>30</v>
      </c>
      <c r="G180" s="433"/>
      <c r="H180" s="434" t="str">
        <f>IF($H$173="","",$H$173)</f>
        <v/>
      </c>
      <c r="I180" s="435"/>
      <c r="J180" s="111" t="str">
        <f>IF(H180="","",ROUNDDOWN(0.85*H180*F180,2))</f>
        <v/>
      </c>
      <c r="K180" s="112">
        <v>2200</v>
      </c>
      <c r="L180" s="113" t="str">
        <f>IF($H$174="","",$H$174)</f>
        <v/>
      </c>
      <c r="M180" s="114" t="str">
        <f>IF(L180="","",ROUNDDOWN(L180*K180,2))</f>
        <v/>
      </c>
      <c r="N180" s="115" t="str">
        <f>IF(M180="","",INT(M180+J180))</f>
        <v/>
      </c>
      <c r="O180" s="436" t="str">
        <f>IF(M180="","",INT(N180*3+N181*9))</f>
        <v/>
      </c>
      <c r="P180" s="124"/>
      <c r="Q180" s="72"/>
    </row>
    <row r="181" spans="3:17" ht="24" customHeight="1" thickBot="1" x14ac:dyDescent="0.25">
      <c r="C181" s="107"/>
      <c r="D181" s="116" t="s">
        <v>95</v>
      </c>
      <c r="E181" s="117"/>
      <c r="F181" s="438">
        <v>30</v>
      </c>
      <c r="G181" s="439"/>
      <c r="H181" s="440" t="str">
        <f>IF($H$173="","",$H$173)</f>
        <v/>
      </c>
      <c r="I181" s="441"/>
      <c r="J181" s="118" t="str">
        <f>IF(H181="","",ROUNDDOWN(0.85*H181*F181,2))</f>
        <v/>
      </c>
      <c r="K181" s="119">
        <v>1800</v>
      </c>
      <c r="L181" s="120" t="str">
        <f>IF($H$175="","",$H$175)</f>
        <v/>
      </c>
      <c r="M181" s="121" t="str">
        <f>IF(L181="","",ROUNDDOWN(L181*K181,2))</f>
        <v/>
      </c>
      <c r="N181" s="122" t="str">
        <f>IF(M181="","",INT(M181+J181))</f>
        <v/>
      </c>
      <c r="O181" s="437"/>
      <c r="P181" s="71" t="s">
        <v>128</v>
      </c>
      <c r="Q181" s="72"/>
    </row>
    <row r="182" spans="3:17" ht="20.149999999999999" customHeight="1" x14ac:dyDescent="0.2">
      <c r="D182" s="123"/>
      <c r="E182" s="123"/>
      <c r="F182" s="424"/>
      <c r="G182" s="425"/>
      <c r="H182" s="426"/>
      <c r="I182" s="427"/>
      <c r="J182" s="76"/>
      <c r="K182" s="126"/>
      <c r="L182" s="124"/>
      <c r="M182" s="76"/>
      <c r="N182" s="126"/>
      <c r="O182" s="124"/>
      <c r="P182" s="124"/>
      <c r="Q182" s="72"/>
    </row>
    <row r="183" spans="3:17" ht="20.25" hidden="1" customHeight="1" x14ac:dyDescent="0.2">
      <c r="D183" s="86" t="s">
        <v>105</v>
      </c>
      <c r="E183" s="618" t="s">
        <v>106</v>
      </c>
      <c r="F183" s="618"/>
      <c r="G183" s="618"/>
      <c r="H183" s="618"/>
      <c r="I183" s="618"/>
      <c r="J183" s="618"/>
    </row>
    <row r="184" spans="3:17" ht="20.25" hidden="1" customHeight="1" x14ac:dyDescent="0.2">
      <c r="I184" s="88" t="s">
        <v>70</v>
      </c>
    </row>
    <row r="185" spans="3:17" ht="20.25" hidden="1" customHeight="1" x14ac:dyDescent="0.2">
      <c r="D185" s="90" t="s">
        <v>71</v>
      </c>
      <c r="E185" s="91"/>
      <c r="F185" s="91"/>
      <c r="G185" s="92" t="s">
        <v>72</v>
      </c>
      <c r="H185" s="619">
        <v>1517.18</v>
      </c>
      <c r="I185" s="620"/>
    </row>
    <row r="186" spans="3:17" ht="20.25" hidden="1" customHeight="1" x14ac:dyDescent="0.2">
      <c r="C186" s="94"/>
      <c r="D186" s="446" t="s">
        <v>73</v>
      </c>
      <c r="E186" s="447"/>
      <c r="F186" s="448"/>
      <c r="G186" s="95" t="s">
        <v>74</v>
      </c>
      <c r="H186" s="621">
        <v>15.06</v>
      </c>
      <c r="I186" s="622"/>
    </row>
    <row r="187" spans="3:17" ht="20.25" hidden="1" customHeight="1" x14ac:dyDescent="0.2">
      <c r="C187" s="94"/>
      <c r="D187" s="449"/>
      <c r="E187" s="449"/>
      <c r="F187" s="450"/>
      <c r="G187" s="96" t="s">
        <v>75</v>
      </c>
      <c r="H187" s="623">
        <v>13.89</v>
      </c>
      <c r="I187" s="624"/>
    </row>
    <row r="188" spans="3:17" ht="13" hidden="1" x14ac:dyDescent="0.2">
      <c r="H188" s="97"/>
      <c r="I188" s="97"/>
      <c r="P188" s="88"/>
      <c r="Q188" s="88" t="s">
        <v>76</v>
      </c>
    </row>
    <row r="189" spans="3:17" ht="12" hidden="1" customHeight="1" x14ac:dyDescent="0.2">
      <c r="C189" s="98"/>
      <c r="D189" s="455" t="s">
        <v>77</v>
      </c>
      <c r="E189" s="456"/>
      <c r="F189" s="461" t="s">
        <v>78</v>
      </c>
      <c r="G189" s="462"/>
      <c r="H189" s="461" t="s">
        <v>79</v>
      </c>
      <c r="I189" s="462"/>
      <c r="J189" s="461" t="s">
        <v>107</v>
      </c>
      <c r="K189" s="465" t="s">
        <v>108</v>
      </c>
      <c r="L189" s="467" t="s">
        <v>109</v>
      </c>
      <c r="M189" s="109" t="s">
        <v>110</v>
      </c>
      <c r="N189" s="109"/>
      <c r="O189" s="471" t="s">
        <v>111</v>
      </c>
      <c r="P189" s="473" t="s">
        <v>112</v>
      </c>
      <c r="Q189" s="625" t="s">
        <v>113</v>
      </c>
    </row>
    <row r="190" spans="3:17" ht="22.5" hidden="1" customHeight="1" x14ac:dyDescent="0.2">
      <c r="C190" s="98"/>
      <c r="D190" s="457"/>
      <c r="E190" s="458"/>
      <c r="F190" s="463"/>
      <c r="G190" s="464"/>
      <c r="H190" s="463"/>
      <c r="I190" s="464"/>
      <c r="J190" s="463"/>
      <c r="K190" s="466"/>
      <c r="L190" s="468"/>
      <c r="M190" s="134" t="s">
        <v>114</v>
      </c>
      <c r="N190" s="134" t="s">
        <v>115</v>
      </c>
      <c r="O190" s="472"/>
      <c r="P190" s="474"/>
      <c r="Q190" s="626"/>
    </row>
    <row r="191" spans="3:17" s="99" customFormat="1" ht="21.75" hidden="1" customHeight="1" x14ac:dyDescent="0.2">
      <c r="C191" s="98"/>
      <c r="D191" s="459"/>
      <c r="E191" s="460"/>
      <c r="F191" s="430" t="s">
        <v>86</v>
      </c>
      <c r="G191" s="431"/>
      <c r="H191" s="430" t="s">
        <v>116</v>
      </c>
      <c r="I191" s="431"/>
      <c r="J191" s="100" t="s">
        <v>117</v>
      </c>
      <c r="K191" s="101" t="s">
        <v>118</v>
      </c>
      <c r="L191" s="102" t="s">
        <v>90</v>
      </c>
      <c r="M191" s="103" t="s">
        <v>119</v>
      </c>
      <c r="N191" s="103" t="s">
        <v>120</v>
      </c>
      <c r="O191" s="104" t="s">
        <v>121</v>
      </c>
      <c r="P191" s="105" t="s">
        <v>122</v>
      </c>
      <c r="Q191" s="135" t="s">
        <v>123</v>
      </c>
    </row>
    <row r="192" spans="3:17" ht="24" hidden="1" customHeight="1" x14ac:dyDescent="0.2">
      <c r="C192" s="107"/>
      <c r="D192" s="108" t="s">
        <v>94</v>
      </c>
      <c r="E192" s="109"/>
      <c r="F192" s="432">
        <v>1600</v>
      </c>
      <c r="G192" s="433"/>
      <c r="H192" s="434" t="e">
        <f>IF(#REF!="","",#REF!)</f>
        <v>#REF!</v>
      </c>
      <c r="I192" s="435"/>
      <c r="J192" s="110">
        <v>0.85</v>
      </c>
      <c r="K192" s="111" t="e">
        <f>IF(H192="","",ROUNDDOWN(J192*H192*F192,2))</f>
        <v>#REF!</v>
      </c>
      <c r="L192" s="112">
        <v>194000</v>
      </c>
      <c r="M192" s="113" t="e">
        <f>IF(#REF!="","",#REF!)</f>
        <v>#REF!</v>
      </c>
      <c r="N192" s="136"/>
      <c r="O192" s="114" t="e">
        <f>IF(M192="","",ROUNDDOWN(M192*L192,2))</f>
        <v>#REF!</v>
      </c>
      <c r="P192" s="115" t="e">
        <f>IF(O192="","",INT(O192+K192))</f>
        <v>#REF!</v>
      </c>
      <c r="Q192" s="137" t="e">
        <f>IF(P192="","",ROUNDDOWN(P192*3,2))</f>
        <v>#REF!</v>
      </c>
    </row>
    <row r="193" spans="3:17" ht="24" hidden="1" customHeight="1" x14ac:dyDescent="0.2">
      <c r="C193" s="107"/>
      <c r="D193" s="138" t="s">
        <v>95</v>
      </c>
      <c r="E193" s="139"/>
      <c r="F193" s="598">
        <v>1600</v>
      </c>
      <c r="G193" s="599"/>
      <c r="H193" s="600" t="e">
        <f>IF(#REF!="","",#REF!)</f>
        <v>#REF!</v>
      </c>
      <c r="I193" s="601"/>
      <c r="J193" s="140">
        <v>0.85</v>
      </c>
      <c r="K193" s="141" t="e">
        <f t="shared" ref="K193" si="9">IF(H193="","",ROUNDDOWN(J193*H193*F193,2))</f>
        <v>#REF!</v>
      </c>
      <c r="L193" s="142">
        <v>205000</v>
      </c>
      <c r="M193" s="143"/>
      <c r="N193" s="140" t="e">
        <f>IF(#REF!="","",#REF!)</f>
        <v>#REF!</v>
      </c>
      <c r="O193" s="144" t="e">
        <f>IF(N193="","",ROUNDDOWN(N193*L193,2))</f>
        <v>#REF!</v>
      </c>
      <c r="P193" s="145" t="e">
        <f>IF(O193="","",INT(O193+K193))</f>
        <v>#REF!</v>
      </c>
      <c r="Q193" s="146" t="e">
        <f>IF(P193="","",ROUNDDOWN(P193*3,2))</f>
        <v>#REF!</v>
      </c>
    </row>
    <row r="194" spans="3:17" ht="30" hidden="1" customHeight="1" x14ac:dyDescent="0.2">
      <c r="D194" s="147"/>
      <c r="E194" s="148"/>
      <c r="F194" s="602"/>
      <c r="G194" s="603"/>
      <c r="H194" s="604"/>
      <c r="I194" s="605"/>
      <c r="J194" s="150"/>
      <c r="K194" s="151"/>
      <c r="L194" s="149"/>
      <c r="M194" s="150"/>
      <c r="N194" s="150"/>
      <c r="O194" s="151"/>
      <c r="P194" s="149" t="str">
        <f>IF(O194="","",INT(O194+K194))</f>
        <v/>
      </c>
      <c r="Q194" s="152" t="e">
        <f>Q192+Q193</f>
        <v>#REF!</v>
      </c>
    </row>
    <row r="195" spans="3:17" ht="20.25" hidden="1" customHeight="1" x14ac:dyDescent="0.2">
      <c r="D195" s="123"/>
      <c r="E195" s="123"/>
      <c r="F195" s="124"/>
      <c r="G195" s="125"/>
      <c r="H195" s="76"/>
      <c r="I195" s="77"/>
      <c r="J195" s="76"/>
      <c r="K195" s="126"/>
      <c r="L195" s="124"/>
      <c r="M195" s="76"/>
      <c r="N195" s="76"/>
      <c r="O195" s="126"/>
      <c r="P195" s="124"/>
      <c r="Q195" s="72"/>
    </row>
    <row r="196" spans="3:17" ht="20.25" customHeight="1" x14ac:dyDescent="0.2">
      <c r="D196" s="86" t="s">
        <v>69</v>
      </c>
      <c r="E196" s="87"/>
      <c r="F196" s="87"/>
      <c r="G196" s="87" t="s">
        <v>185</v>
      </c>
      <c r="H196" s="87"/>
      <c r="I196" s="87"/>
      <c r="J196" s="87"/>
      <c r="K196" s="86"/>
    </row>
    <row r="197" spans="3:17" ht="20.25" customHeight="1" thickBot="1" x14ac:dyDescent="0.25">
      <c r="I197" s="88" t="s">
        <v>70</v>
      </c>
      <c r="L197" s="89"/>
      <c r="M197" s="89"/>
    </row>
    <row r="198" spans="3:17" ht="20.25" customHeight="1" x14ac:dyDescent="0.2">
      <c r="D198" s="90" t="s">
        <v>71</v>
      </c>
      <c r="E198" s="91"/>
      <c r="F198" s="91"/>
      <c r="G198" s="92" t="s">
        <v>72</v>
      </c>
      <c r="H198" s="444"/>
      <c r="I198" s="445"/>
      <c r="L198" s="93"/>
      <c r="M198" s="93"/>
    </row>
    <row r="199" spans="3:17" ht="20.25" customHeight="1" x14ac:dyDescent="0.2">
      <c r="C199" s="94"/>
      <c r="D199" s="446" t="s">
        <v>73</v>
      </c>
      <c r="E199" s="447"/>
      <c r="F199" s="448"/>
      <c r="G199" s="95" t="s">
        <v>74</v>
      </c>
      <c r="H199" s="451"/>
      <c r="I199" s="452"/>
    </row>
    <row r="200" spans="3:17" ht="20.25" customHeight="1" thickBot="1" x14ac:dyDescent="0.25">
      <c r="C200" s="94"/>
      <c r="D200" s="449"/>
      <c r="E200" s="449"/>
      <c r="F200" s="450"/>
      <c r="G200" s="96" t="s">
        <v>75</v>
      </c>
      <c r="H200" s="453"/>
      <c r="I200" s="454"/>
    </row>
    <row r="201" spans="3:17" ht="13.5" thickBot="1" x14ac:dyDescent="0.25">
      <c r="H201" s="97"/>
      <c r="I201" s="97"/>
      <c r="O201" s="88" t="s">
        <v>76</v>
      </c>
      <c r="P201" s="88"/>
      <c r="Q201" s="88"/>
    </row>
    <row r="202" spans="3:17" ht="12" customHeight="1" x14ac:dyDescent="0.2">
      <c r="C202" s="98"/>
      <c r="D202" s="455" t="s">
        <v>77</v>
      </c>
      <c r="E202" s="456"/>
      <c r="F202" s="461" t="s">
        <v>78</v>
      </c>
      <c r="G202" s="462"/>
      <c r="H202" s="461" t="s">
        <v>79</v>
      </c>
      <c r="I202" s="462"/>
      <c r="J202" s="465" t="s">
        <v>80</v>
      </c>
      <c r="K202" s="467" t="s">
        <v>81</v>
      </c>
      <c r="L202" s="469" t="s">
        <v>82</v>
      </c>
      <c r="M202" s="471" t="s">
        <v>83</v>
      </c>
      <c r="N202" s="473" t="s">
        <v>84</v>
      </c>
      <c r="O202" s="475" t="s">
        <v>85</v>
      </c>
      <c r="P202" s="428"/>
      <c r="Q202" s="428"/>
    </row>
    <row r="203" spans="3:17" x14ac:dyDescent="0.2">
      <c r="C203" s="98"/>
      <c r="D203" s="457"/>
      <c r="E203" s="458"/>
      <c r="F203" s="463"/>
      <c r="G203" s="464"/>
      <c r="H203" s="463"/>
      <c r="I203" s="464"/>
      <c r="J203" s="466"/>
      <c r="K203" s="468"/>
      <c r="L203" s="470"/>
      <c r="M203" s="472"/>
      <c r="N203" s="474"/>
      <c r="O203" s="476"/>
      <c r="P203" s="429"/>
      <c r="Q203" s="429"/>
    </row>
    <row r="204" spans="3:17" s="99" customFormat="1" ht="12.5" thickBot="1" x14ac:dyDescent="0.25">
      <c r="C204" s="98"/>
      <c r="D204" s="459"/>
      <c r="E204" s="460"/>
      <c r="F204" s="430" t="s">
        <v>86</v>
      </c>
      <c r="G204" s="431"/>
      <c r="H204" s="430" t="s">
        <v>87</v>
      </c>
      <c r="I204" s="431"/>
      <c r="J204" s="101" t="s">
        <v>88</v>
      </c>
      <c r="K204" s="102" t="s">
        <v>89</v>
      </c>
      <c r="L204" s="103" t="s">
        <v>90</v>
      </c>
      <c r="M204" s="104" t="s">
        <v>91</v>
      </c>
      <c r="N204" s="105" t="s">
        <v>92</v>
      </c>
      <c r="O204" s="106" t="s">
        <v>93</v>
      </c>
      <c r="P204" s="128"/>
      <c r="Q204" s="129"/>
    </row>
    <row r="205" spans="3:17" ht="24" customHeight="1" x14ac:dyDescent="0.2">
      <c r="C205" s="107"/>
      <c r="D205" s="108" t="s">
        <v>94</v>
      </c>
      <c r="E205" s="109"/>
      <c r="F205" s="432">
        <v>278</v>
      </c>
      <c r="G205" s="433"/>
      <c r="H205" s="434" t="str">
        <f>IF($H$198="","",$H$198)</f>
        <v/>
      </c>
      <c r="I205" s="435"/>
      <c r="J205" s="111" t="str">
        <f>IF(H205="","",ROUNDDOWN(0.85*H205*F205,2))</f>
        <v/>
      </c>
      <c r="K205" s="112">
        <v>89100</v>
      </c>
      <c r="L205" s="113" t="str">
        <f>IF($H$199="","",$H$199)</f>
        <v/>
      </c>
      <c r="M205" s="114" t="str">
        <f>IF(L205="","",ROUNDDOWN(L205*K205,2))</f>
        <v/>
      </c>
      <c r="N205" s="115" t="str">
        <f>IF(M205="","",INT(M205+J205))</f>
        <v/>
      </c>
      <c r="O205" s="436" t="str">
        <f t="shared" ref="O205" si="10">IF(M205="","",INT(N205*3+N206*9))</f>
        <v/>
      </c>
      <c r="P205" s="124"/>
      <c r="Q205" s="72"/>
    </row>
    <row r="206" spans="3:17" ht="24" customHeight="1" thickBot="1" x14ac:dyDescent="0.25">
      <c r="C206" s="107"/>
      <c r="D206" s="116" t="s">
        <v>95</v>
      </c>
      <c r="E206" s="117"/>
      <c r="F206" s="438">
        <v>278</v>
      </c>
      <c r="G206" s="439"/>
      <c r="H206" s="440" t="str">
        <f>IF($H$198="","",$H$198)</f>
        <v/>
      </c>
      <c r="I206" s="441"/>
      <c r="J206" s="118" t="str">
        <f>IF(H206="","",ROUNDDOWN(0.85*H206*F206,2))</f>
        <v/>
      </c>
      <c r="K206" s="119">
        <v>69200</v>
      </c>
      <c r="L206" s="120" t="str">
        <f>IF($H$200="","",$H$200)</f>
        <v/>
      </c>
      <c r="M206" s="121" t="str">
        <f>IF(L206="","",ROUNDDOWN(L206*K206,2))</f>
        <v/>
      </c>
      <c r="N206" s="122" t="str">
        <f>IF(M206="","",INT(M206+J206))</f>
        <v/>
      </c>
      <c r="O206" s="437"/>
      <c r="P206" s="71" t="s">
        <v>129</v>
      </c>
      <c r="Q206" s="72"/>
    </row>
    <row r="207" spans="3:17" ht="20.149999999999999" customHeight="1" x14ac:dyDescent="0.2">
      <c r="D207" s="123"/>
      <c r="E207" s="123"/>
      <c r="F207" s="424"/>
      <c r="G207" s="425"/>
      <c r="H207" s="426"/>
      <c r="I207" s="427"/>
      <c r="J207" s="76"/>
      <c r="K207" s="126"/>
      <c r="L207" s="124"/>
      <c r="M207" s="76"/>
      <c r="N207" s="126"/>
      <c r="O207" s="124"/>
      <c r="P207" s="124"/>
      <c r="Q207" s="72"/>
    </row>
    <row r="208" spans="3:17" ht="20.25" hidden="1" customHeight="1" x14ac:dyDescent="0.2">
      <c r="D208" s="86" t="s">
        <v>125</v>
      </c>
      <c r="E208" s="618" t="s">
        <v>106</v>
      </c>
      <c r="F208" s="618"/>
      <c r="G208" s="618"/>
      <c r="H208" s="618"/>
      <c r="I208" s="618"/>
      <c r="J208" s="618"/>
    </row>
    <row r="209" spans="3:17" ht="20.25" hidden="1" customHeight="1" x14ac:dyDescent="0.2">
      <c r="I209" s="88" t="s">
        <v>70</v>
      </c>
    </row>
    <row r="210" spans="3:17" ht="20.25" hidden="1" customHeight="1" x14ac:dyDescent="0.2">
      <c r="C210" s="94"/>
      <c r="D210" s="91" t="s">
        <v>71</v>
      </c>
      <c r="E210" s="91"/>
      <c r="F210" s="91"/>
      <c r="G210" s="92" t="s">
        <v>72</v>
      </c>
      <c r="H210" s="619">
        <v>1517.18</v>
      </c>
      <c r="I210" s="620"/>
    </row>
    <row r="211" spans="3:17" ht="20.25" hidden="1" customHeight="1" x14ac:dyDescent="0.2">
      <c r="C211" s="94"/>
      <c r="D211" s="446" t="s">
        <v>73</v>
      </c>
      <c r="E211" s="447"/>
      <c r="F211" s="448"/>
      <c r="G211" s="95" t="s">
        <v>74</v>
      </c>
      <c r="H211" s="621">
        <v>15.06</v>
      </c>
      <c r="I211" s="622"/>
    </row>
    <row r="212" spans="3:17" ht="20.25" hidden="1" customHeight="1" x14ac:dyDescent="0.2">
      <c r="C212" s="94"/>
      <c r="D212" s="449"/>
      <c r="E212" s="449"/>
      <c r="F212" s="450"/>
      <c r="G212" s="96" t="s">
        <v>75</v>
      </c>
      <c r="H212" s="623">
        <v>13.89</v>
      </c>
      <c r="I212" s="624"/>
    </row>
    <row r="213" spans="3:17" ht="20.25" hidden="1" customHeight="1" x14ac:dyDescent="0.2">
      <c r="C213" s="94"/>
      <c r="D213" s="81"/>
      <c r="E213" s="81"/>
      <c r="F213" s="154"/>
      <c r="G213" s="155"/>
      <c r="H213" s="156"/>
      <c r="I213" s="77"/>
    </row>
    <row r="214" spans="3:17" ht="24" hidden="1" customHeight="1" x14ac:dyDescent="0.2">
      <c r="C214" s="157"/>
      <c r="D214" s="158" t="s">
        <v>94</v>
      </c>
      <c r="E214" s="159"/>
      <c r="F214" s="606">
        <v>1600</v>
      </c>
      <c r="G214" s="607"/>
      <c r="H214" s="608" t="str">
        <f>IF($H$5="","",$H$5)</f>
        <v/>
      </c>
      <c r="I214" s="609"/>
      <c r="J214" s="160">
        <v>0.85</v>
      </c>
      <c r="K214" s="161" t="str">
        <f>IF(H214="","",ROUNDDOWN(J214*H214*F214,2))</f>
        <v/>
      </c>
      <c r="L214" s="162">
        <v>194000</v>
      </c>
      <c r="M214" s="163" t="str">
        <f>IF($H$6="","",$H$6)</f>
        <v/>
      </c>
      <c r="N214" s="164"/>
      <c r="O214" s="165" t="str">
        <f>IF(M214="","",ROUNDDOWN(M214*L214,2))</f>
        <v/>
      </c>
      <c r="P214" s="166" t="str">
        <f t="shared" ref="P214:P228" si="11">IF(O214="","",INT(O214+K214))</f>
        <v/>
      </c>
      <c r="Q214" s="167" t="str">
        <f>IF(P214="","",ROUNDDOWN(P214*3,2))</f>
        <v/>
      </c>
    </row>
    <row r="215" spans="3:17" ht="24" hidden="1" customHeight="1" x14ac:dyDescent="0.2">
      <c r="C215" s="157"/>
      <c r="D215" s="168" t="s">
        <v>95</v>
      </c>
      <c r="E215" s="139"/>
      <c r="F215" s="598">
        <v>1600</v>
      </c>
      <c r="G215" s="599"/>
      <c r="H215" s="600" t="str">
        <f>IF($H$5="","",$H$5)</f>
        <v/>
      </c>
      <c r="I215" s="601"/>
      <c r="J215" s="140">
        <v>0.85</v>
      </c>
      <c r="K215" s="141" t="str">
        <f t="shared" ref="K215" si="12">IF(H215="","",ROUNDDOWN(J215*H215*F215,2))</f>
        <v/>
      </c>
      <c r="L215" s="142">
        <v>205000</v>
      </c>
      <c r="M215" s="143"/>
      <c r="N215" s="140" t="str">
        <f>IF($H$7="","",$H$7)</f>
        <v/>
      </c>
      <c r="O215" s="144" t="str">
        <f>IF(N215="","",ROUNDDOWN(N215*L215,2))</f>
        <v/>
      </c>
      <c r="P215" s="145" t="str">
        <f t="shared" si="11"/>
        <v/>
      </c>
      <c r="Q215" s="146" t="str">
        <f>IF(P215="","",ROUNDDOWN(P215*3,2))</f>
        <v/>
      </c>
    </row>
    <row r="216" spans="3:17" ht="30" hidden="1" customHeight="1" x14ac:dyDescent="0.2">
      <c r="C216" s="94"/>
      <c r="D216" s="169"/>
      <c r="E216" s="169"/>
      <c r="F216" s="610"/>
      <c r="G216" s="611"/>
      <c r="H216" s="612"/>
      <c r="I216" s="613"/>
      <c r="J216" s="171"/>
      <c r="K216" s="172"/>
      <c r="L216" s="170"/>
      <c r="M216" s="171"/>
      <c r="N216" s="171"/>
      <c r="O216" s="172"/>
      <c r="P216" s="170" t="str">
        <f t="shared" si="11"/>
        <v/>
      </c>
      <c r="Q216" s="173" t="e">
        <f>Q214+Q215</f>
        <v>#VALUE!</v>
      </c>
    </row>
    <row r="217" spans="3:17" ht="24" hidden="1" customHeight="1" x14ac:dyDescent="0.2">
      <c r="C217" s="157"/>
      <c r="D217" s="174" t="s">
        <v>94</v>
      </c>
      <c r="E217" s="175"/>
      <c r="F217" s="594">
        <v>1600</v>
      </c>
      <c r="G217" s="595"/>
      <c r="H217" s="596" t="str">
        <f>IF($H$5="","",$H$5)</f>
        <v/>
      </c>
      <c r="I217" s="597"/>
      <c r="J217" s="176">
        <v>0.85</v>
      </c>
      <c r="K217" s="177" t="str">
        <f>IF(H217="","",ROUNDDOWN(J217*H217*F217,2))</f>
        <v/>
      </c>
      <c r="L217" s="178">
        <v>194000</v>
      </c>
      <c r="M217" s="179" t="str">
        <f>IF($H$6="","",$H$6)</f>
        <v/>
      </c>
      <c r="N217" s="180"/>
      <c r="O217" s="181" t="str">
        <f>IF(M217="","",ROUNDDOWN(M217*L217,2))</f>
        <v/>
      </c>
      <c r="P217" s="182" t="str">
        <f t="shared" si="11"/>
        <v/>
      </c>
      <c r="Q217" s="183" t="str">
        <f>IF(P217="","",ROUNDDOWN(P217*3,2))</f>
        <v/>
      </c>
    </row>
    <row r="218" spans="3:17" ht="24" hidden="1" customHeight="1" x14ac:dyDescent="0.2">
      <c r="C218" s="157"/>
      <c r="D218" s="168" t="s">
        <v>95</v>
      </c>
      <c r="E218" s="139"/>
      <c r="F218" s="598">
        <v>1600</v>
      </c>
      <c r="G218" s="599"/>
      <c r="H218" s="600" t="str">
        <f>IF($H$5="","",$H$5)</f>
        <v/>
      </c>
      <c r="I218" s="601"/>
      <c r="J218" s="140">
        <v>0.85</v>
      </c>
      <c r="K218" s="141" t="str">
        <f t="shared" ref="K218" si="13">IF(H218="","",ROUNDDOWN(J218*H218*F218,2))</f>
        <v/>
      </c>
      <c r="L218" s="142">
        <v>205000</v>
      </c>
      <c r="M218" s="143"/>
      <c r="N218" s="140" t="str">
        <f>IF($H$7="","",$H$7)</f>
        <v/>
      </c>
      <c r="O218" s="144" t="str">
        <f>IF(N218="","",ROUNDDOWN(N218*L218,2))</f>
        <v/>
      </c>
      <c r="P218" s="145" t="str">
        <f t="shared" si="11"/>
        <v/>
      </c>
      <c r="Q218" s="146" t="str">
        <f>IF(P218="","",ROUNDDOWN(P218*3,2))</f>
        <v/>
      </c>
    </row>
    <row r="219" spans="3:17" ht="30" hidden="1" customHeight="1" x14ac:dyDescent="0.2">
      <c r="C219" s="94"/>
      <c r="D219" s="169"/>
      <c r="E219" s="169"/>
      <c r="F219" s="610"/>
      <c r="G219" s="611"/>
      <c r="H219" s="612"/>
      <c r="I219" s="613"/>
      <c r="J219" s="171"/>
      <c r="K219" s="172"/>
      <c r="L219" s="170"/>
      <c r="M219" s="171"/>
      <c r="N219" s="171"/>
      <c r="O219" s="172"/>
      <c r="P219" s="170" t="str">
        <f t="shared" si="11"/>
        <v/>
      </c>
      <c r="Q219" s="173" t="e">
        <f>Q217+Q218</f>
        <v>#VALUE!</v>
      </c>
    </row>
    <row r="220" spans="3:17" ht="24" hidden="1" customHeight="1" x14ac:dyDescent="0.2">
      <c r="C220" s="157"/>
      <c r="D220" s="174" t="s">
        <v>94</v>
      </c>
      <c r="E220" s="175"/>
      <c r="F220" s="594">
        <v>1600</v>
      </c>
      <c r="G220" s="595"/>
      <c r="H220" s="596" t="str">
        <f>IF($H$5="","",$H$5)</f>
        <v/>
      </c>
      <c r="I220" s="597"/>
      <c r="J220" s="176">
        <v>0.85</v>
      </c>
      <c r="K220" s="177" t="str">
        <f>IF(H220="","",ROUNDDOWN(J220*H220*F220,2))</f>
        <v/>
      </c>
      <c r="L220" s="178">
        <v>194000</v>
      </c>
      <c r="M220" s="179" t="str">
        <f>IF($H$6="","",$H$6)</f>
        <v/>
      </c>
      <c r="N220" s="180"/>
      <c r="O220" s="181" t="str">
        <f>IF(M220="","",ROUNDDOWN(M220*L220,2))</f>
        <v/>
      </c>
      <c r="P220" s="182" t="str">
        <f t="shared" si="11"/>
        <v/>
      </c>
      <c r="Q220" s="183" t="str">
        <f>IF(P220="","",ROUNDDOWN(P220*3,2))</f>
        <v/>
      </c>
    </row>
    <row r="221" spans="3:17" ht="24" hidden="1" customHeight="1" x14ac:dyDescent="0.2">
      <c r="C221" s="157"/>
      <c r="D221" s="168" t="s">
        <v>95</v>
      </c>
      <c r="E221" s="139"/>
      <c r="F221" s="598">
        <v>1600</v>
      </c>
      <c r="G221" s="599"/>
      <c r="H221" s="600" t="str">
        <f>IF($H$5="","",$H$5)</f>
        <v/>
      </c>
      <c r="I221" s="601"/>
      <c r="J221" s="140">
        <v>0.85</v>
      </c>
      <c r="K221" s="141" t="str">
        <f t="shared" ref="K221" si="14">IF(H221="","",ROUNDDOWN(J221*H221*F221,2))</f>
        <v/>
      </c>
      <c r="L221" s="142">
        <v>205000</v>
      </c>
      <c r="M221" s="143"/>
      <c r="N221" s="140" t="str">
        <f>IF($H$7="","",$H$7)</f>
        <v/>
      </c>
      <c r="O221" s="144" t="str">
        <f>IF(N221="","",ROUNDDOWN(N221*L221,2))</f>
        <v/>
      </c>
      <c r="P221" s="145" t="str">
        <f t="shared" si="11"/>
        <v/>
      </c>
      <c r="Q221" s="146" t="str">
        <f>IF(P221="","",ROUNDDOWN(P221*3,2))</f>
        <v/>
      </c>
    </row>
    <row r="222" spans="3:17" ht="30" hidden="1" customHeight="1" x14ac:dyDescent="0.2">
      <c r="C222" s="94"/>
      <c r="D222" s="184"/>
      <c r="E222" s="184"/>
      <c r="F222" s="614"/>
      <c r="G222" s="615"/>
      <c r="H222" s="616"/>
      <c r="I222" s="617"/>
      <c r="J222" s="186"/>
      <c r="K222" s="187"/>
      <c r="L222" s="185"/>
      <c r="M222" s="186"/>
      <c r="N222" s="186"/>
      <c r="O222" s="187"/>
      <c r="P222" s="185" t="str">
        <f t="shared" si="11"/>
        <v/>
      </c>
      <c r="Q222" s="188" t="e">
        <f>Q220+Q221</f>
        <v>#VALUE!</v>
      </c>
    </row>
    <row r="223" spans="3:17" ht="24" hidden="1" customHeight="1" x14ac:dyDescent="0.2">
      <c r="C223" s="157"/>
      <c r="D223" s="158" t="s">
        <v>94</v>
      </c>
      <c r="E223" s="159"/>
      <c r="F223" s="606">
        <v>1600</v>
      </c>
      <c r="G223" s="607"/>
      <c r="H223" s="608" t="str">
        <f>IF($H$5="","",$H$5)</f>
        <v/>
      </c>
      <c r="I223" s="609"/>
      <c r="J223" s="160">
        <v>0.85</v>
      </c>
      <c r="K223" s="161" t="str">
        <f>IF(H223="","",ROUNDDOWN(J223*H223*F223,2))</f>
        <v/>
      </c>
      <c r="L223" s="162">
        <v>194000</v>
      </c>
      <c r="M223" s="163" t="str">
        <f>IF($H$6="","",$H$6)</f>
        <v/>
      </c>
      <c r="N223" s="164"/>
      <c r="O223" s="165" t="str">
        <f>IF(M223="","",ROUNDDOWN(M223*L223,2))</f>
        <v/>
      </c>
      <c r="P223" s="166" t="str">
        <f t="shared" si="11"/>
        <v/>
      </c>
      <c r="Q223" s="167" t="str">
        <f>IF(P223="","",ROUNDDOWN(P223*3,2))</f>
        <v/>
      </c>
    </row>
    <row r="224" spans="3:17" ht="24" hidden="1" customHeight="1" x14ac:dyDescent="0.2">
      <c r="C224" s="157"/>
      <c r="D224" s="168" t="s">
        <v>95</v>
      </c>
      <c r="E224" s="139"/>
      <c r="F224" s="598">
        <v>1600</v>
      </c>
      <c r="G224" s="599"/>
      <c r="H224" s="600" t="str">
        <f t="shared" ref="H224:H227" si="15">IF($H$5="","",$H$5)</f>
        <v/>
      </c>
      <c r="I224" s="601"/>
      <c r="J224" s="140">
        <v>0.85</v>
      </c>
      <c r="K224" s="141" t="str">
        <f t="shared" ref="K224" si="16">IF(H224="","",ROUNDDOWN(J224*H224*F224,2))</f>
        <v/>
      </c>
      <c r="L224" s="142">
        <v>205000</v>
      </c>
      <c r="M224" s="143"/>
      <c r="N224" s="140" t="str">
        <f>IF($H$7="","",$H$7)</f>
        <v/>
      </c>
      <c r="O224" s="144" t="str">
        <f>IF(N224="","",ROUNDDOWN(N224*L224,2))</f>
        <v/>
      </c>
      <c r="P224" s="145" t="str">
        <f t="shared" si="11"/>
        <v/>
      </c>
      <c r="Q224" s="146" t="str">
        <f>IF(P224="","",ROUNDDOWN(P224*3,2))</f>
        <v/>
      </c>
    </row>
    <row r="225" spans="3:17" ht="30" hidden="1" customHeight="1" x14ac:dyDescent="0.2">
      <c r="C225" s="94"/>
      <c r="D225" s="169"/>
      <c r="E225" s="169"/>
      <c r="F225" s="610"/>
      <c r="G225" s="611"/>
      <c r="H225" s="612"/>
      <c r="I225" s="613"/>
      <c r="J225" s="171"/>
      <c r="K225" s="172"/>
      <c r="L225" s="170"/>
      <c r="M225" s="171"/>
      <c r="N225" s="171"/>
      <c r="O225" s="172"/>
      <c r="P225" s="170" t="str">
        <f t="shared" si="11"/>
        <v/>
      </c>
      <c r="Q225" s="173" t="e">
        <f>Q223+Q224</f>
        <v>#VALUE!</v>
      </c>
    </row>
    <row r="226" spans="3:17" ht="24" hidden="1" customHeight="1" x14ac:dyDescent="0.2">
      <c r="C226" s="157"/>
      <c r="D226" s="174" t="s">
        <v>94</v>
      </c>
      <c r="E226" s="175"/>
      <c r="F226" s="594">
        <v>1600</v>
      </c>
      <c r="G226" s="595"/>
      <c r="H226" s="596" t="str">
        <f>IF($H$5="","",$H$5)</f>
        <v/>
      </c>
      <c r="I226" s="597"/>
      <c r="J226" s="176">
        <v>0.85</v>
      </c>
      <c r="K226" s="177" t="str">
        <f>IF(H226="","",ROUNDDOWN(J226*H226*F226,2))</f>
        <v/>
      </c>
      <c r="L226" s="178">
        <v>194000</v>
      </c>
      <c r="M226" s="179" t="str">
        <f>IF($H$6="","",$H$6)</f>
        <v/>
      </c>
      <c r="N226" s="180"/>
      <c r="O226" s="181" t="str">
        <f>IF(M226="","",ROUNDDOWN(M226*L226,2))</f>
        <v/>
      </c>
      <c r="P226" s="182" t="str">
        <f t="shared" si="11"/>
        <v/>
      </c>
      <c r="Q226" s="183" t="str">
        <f>IF(P226="","",ROUNDDOWN(P226*3,2))</f>
        <v/>
      </c>
    </row>
    <row r="227" spans="3:17" ht="24" hidden="1" customHeight="1" x14ac:dyDescent="0.2">
      <c r="C227" s="157"/>
      <c r="D227" s="168" t="s">
        <v>95</v>
      </c>
      <c r="E227" s="139"/>
      <c r="F227" s="598">
        <v>1600</v>
      </c>
      <c r="G227" s="599"/>
      <c r="H227" s="600" t="str">
        <f t="shared" si="15"/>
        <v/>
      </c>
      <c r="I227" s="601"/>
      <c r="J227" s="140">
        <v>0.85</v>
      </c>
      <c r="K227" s="141" t="str">
        <f t="shared" ref="K227" si="17">IF(H227="","",ROUNDDOWN(J227*H227*F227,2))</f>
        <v/>
      </c>
      <c r="L227" s="142">
        <v>205000</v>
      </c>
      <c r="M227" s="143"/>
      <c r="N227" s="140" t="str">
        <f>IF($H$7="","",$H$7)</f>
        <v/>
      </c>
      <c r="O227" s="144" t="str">
        <f>IF(N227="","",ROUNDDOWN(N227*L227,2))</f>
        <v/>
      </c>
      <c r="P227" s="145" t="str">
        <f t="shared" si="11"/>
        <v/>
      </c>
      <c r="Q227" s="146" t="str">
        <f>IF(P227="","",ROUNDDOWN(P227*3,2))</f>
        <v/>
      </c>
    </row>
    <row r="228" spans="3:17" ht="30" hidden="1" customHeight="1" x14ac:dyDescent="0.2">
      <c r="C228" s="94"/>
      <c r="D228" s="148"/>
      <c r="E228" s="148"/>
      <c r="F228" s="602"/>
      <c r="G228" s="603"/>
      <c r="H228" s="604"/>
      <c r="I228" s="605"/>
      <c r="J228" s="150"/>
      <c r="K228" s="151"/>
      <c r="L228" s="149"/>
      <c r="M228" s="150"/>
      <c r="N228" s="150"/>
      <c r="O228" s="151"/>
      <c r="P228" s="149" t="str">
        <f t="shared" si="11"/>
        <v/>
      </c>
      <c r="Q228" s="152" t="e">
        <f>Q226+Q227</f>
        <v>#VALUE!</v>
      </c>
    </row>
    <row r="229" spans="3:17" ht="24" hidden="1" customHeight="1" x14ac:dyDescent="0.2">
      <c r="C229" s="94"/>
      <c r="D229" s="189" t="s">
        <v>126</v>
      </c>
      <c r="E229" s="190"/>
      <c r="F229" s="191"/>
      <c r="G229" s="192"/>
      <c r="H229" s="191"/>
      <c r="I229" s="192"/>
      <c r="J229" s="193"/>
      <c r="K229" s="191"/>
      <c r="L229" s="194"/>
      <c r="M229" s="193"/>
      <c r="N229" s="193"/>
      <c r="O229" s="195"/>
      <c r="P229" s="196"/>
      <c r="Q229" s="197" t="e">
        <f>#REF!+Q216+Q219+Q222</f>
        <v>#REF!</v>
      </c>
    </row>
    <row r="230" spans="3:17" ht="23.25" customHeight="1" x14ac:dyDescent="0.2">
      <c r="D230" s="130" t="s">
        <v>98</v>
      </c>
      <c r="Q230" s="97"/>
    </row>
    <row r="231" spans="3:17" ht="13" x14ac:dyDescent="0.2">
      <c r="D231" s="71" t="s">
        <v>209</v>
      </c>
      <c r="E231" s="123"/>
      <c r="F231" s="72"/>
      <c r="G231" s="72"/>
      <c r="H231" s="72"/>
      <c r="I231" s="72"/>
      <c r="J231" s="72"/>
      <c r="K231" s="72"/>
      <c r="L231" s="72"/>
      <c r="M231" s="72"/>
      <c r="N231" s="131"/>
      <c r="O231" s="132"/>
      <c r="P231" s="72"/>
      <c r="Q231" s="422"/>
    </row>
    <row r="232" spans="3:17" x14ac:dyDescent="0.2">
      <c r="D232" s="71" t="s">
        <v>210</v>
      </c>
      <c r="N232" s="132"/>
      <c r="O232" s="132"/>
      <c r="P232" s="132"/>
      <c r="Q232" s="423"/>
    </row>
    <row r="233" spans="3:17" x14ac:dyDescent="0.2">
      <c r="D233" s="71" t="s">
        <v>211</v>
      </c>
    </row>
    <row r="234" spans="3:17" x14ac:dyDescent="0.2">
      <c r="D234" s="71" t="s">
        <v>99</v>
      </c>
    </row>
    <row r="235" spans="3:17" x14ac:dyDescent="0.2">
      <c r="D235" s="71" t="s">
        <v>215</v>
      </c>
    </row>
    <row r="236" spans="3:17" x14ac:dyDescent="0.2">
      <c r="D236" s="71" t="s">
        <v>212</v>
      </c>
    </row>
    <row r="237" spans="3:17" x14ac:dyDescent="0.2">
      <c r="D237" s="71" t="s">
        <v>213</v>
      </c>
    </row>
    <row r="238" spans="3:17" x14ac:dyDescent="0.2">
      <c r="D238" s="71" t="s">
        <v>214</v>
      </c>
    </row>
    <row r="242" spans="3:16" s="200" customFormat="1" ht="13" x14ac:dyDescent="0.2">
      <c r="D242" s="201" t="s">
        <v>161</v>
      </c>
    </row>
    <row r="243" spans="3:16" s="202" customFormat="1" ht="20" x14ac:dyDescent="0.3">
      <c r="D243" s="203" t="str">
        <f>D3</f>
        <v>「徳島県立農林水産総合技術支援センター水産研究課鳴門庁舎ほか２２施設で使用する電気」の入札内訳書</v>
      </c>
      <c r="E243" s="203"/>
      <c r="F243" s="203"/>
      <c r="G243" s="203"/>
      <c r="H243" s="203"/>
      <c r="I243" s="203"/>
      <c r="J243" s="203"/>
      <c r="K243" s="203"/>
      <c r="L243" s="203"/>
      <c r="M243" s="203"/>
      <c r="N243" s="203"/>
      <c r="O243" s="203"/>
      <c r="P243" s="203"/>
    </row>
    <row r="244" spans="3:16" s="200" customFormat="1" ht="14" x14ac:dyDescent="0.2">
      <c r="E244" s="533"/>
      <c r="F244" s="533"/>
      <c r="G244" s="533"/>
      <c r="H244" s="533"/>
      <c r="I244" s="533"/>
      <c r="J244" s="533"/>
    </row>
    <row r="245" spans="3:16" s="200" customFormat="1" ht="20.25" customHeight="1" x14ac:dyDescent="0.2">
      <c r="D245" s="204"/>
      <c r="E245" s="204"/>
      <c r="F245" s="204"/>
      <c r="G245" s="204"/>
      <c r="H245" s="205"/>
      <c r="I245" s="206"/>
      <c r="L245" s="198" t="s">
        <v>1</v>
      </c>
      <c r="M245" s="207"/>
      <c r="N245" s="207"/>
      <c r="O245" s="207"/>
    </row>
    <row r="246" spans="3:16" s="200" customFormat="1" ht="20.25" customHeight="1" x14ac:dyDescent="0.2">
      <c r="D246" s="208"/>
      <c r="E246" s="209"/>
      <c r="F246" s="209"/>
      <c r="G246" s="204"/>
      <c r="H246" s="205"/>
      <c r="I246" s="206"/>
      <c r="L246" s="210" t="s">
        <v>132</v>
      </c>
      <c r="M246" s="531"/>
      <c r="N246" s="532"/>
      <c r="O246" s="532"/>
    </row>
    <row r="247" spans="3:16" s="200" customFormat="1" ht="20.25" customHeight="1" x14ac:dyDescent="0.2">
      <c r="D247" s="209"/>
      <c r="E247" s="209"/>
      <c r="F247" s="209"/>
      <c r="G247" s="204"/>
      <c r="H247" s="205"/>
      <c r="I247" s="206"/>
      <c r="L247" s="198" t="s">
        <v>2</v>
      </c>
      <c r="M247" s="531"/>
      <c r="N247" s="532"/>
      <c r="O247" s="532"/>
      <c r="P247" s="211"/>
    </row>
    <row r="248" spans="3:16" s="200" customFormat="1" ht="20.25" customHeight="1" x14ac:dyDescent="0.2">
      <c r="D248" s="209"/>
      <c r="E248" s="209"/>
      <c r="F248" s="209"/>
      <c r="G248" s="204"/>
      <c r="H248" s="205"/>
      <c r="I248" s="206"/>
      <c r="L248" s="198"/>
      <c r="M248" s="212"/>
      <c r="N248" s="213"/>
      <c r="O248" s="213"/>
      <c r="P248" s="211"/>
    </row>
    <row r="249" spans="3:16" s="200" customFormat="1" ht="20.25" customHeight="1" x14ac:dyDescent="0.2">
      <c r="D249" s="214" t="s">
        <v>133</v>
      </c>
      <c r="E249" s="215"/>
      <c r="F249" s="215"/>
      <c r="G249" s="215" t="s">
        <v>186</v>
      </c>
      <c r="H249" s="215"/>
      <c r="I249" s="215"/>
      <c r="J249" s="215"/>
      <c r="K249" s="214"/>
      <c r="L249" s="214"/>
    </row>
    <row r="250" spans="3:16" s="200" customFormat="1" ht="20.25" customHeight="1" thickBot="1" x14ac:dyDescent="0.25">
      <c r="I250" s="216" t="s">
        <v>134</v>
      </c>
      <c r="L250" s="217"/>
      <c r="M250" s="217"/>
    </row>
    <row r="251" spans="3:16" s="200" customFormat="1" ht="20.25" customHeight="1" x14ac:dyDescent="0.2">
      <c r="D251" s="218" t="s">
        <v>135</v>
      </c>
      <c r="E251" s="219"/>
      <c r="F251" s="219"/>
      <c r="G251" s="220" t="s">
        <v>136</v>
      </c>
      <c r="H251" s="510"/>
      <c r="I251" s="511"/>
      <c r="L251" s="221"/>
      <c r="M251" s="221"/>
    </row>
    <row r="252" spans="3:16" s="200" customFormat="1" ht="20.25" customHeight="1" x14ac:dyDescent="0.2">
      <c r="C252" s="222"/>
      <c r="D252" s="512" t="s">
        <v>137</v>
      </c>
      <c r="E252" s="513"/>
      <c r="F252" s="514"/>
      <c r="G252" s="223" t="s">
        <v>138</v>
      </c>
      <c r="H252" s="517"/>
      <c r="I252" s="518"/>
    </row>
    <row r="253" spans="3:16" s="200" customFormat="1" ht="20.25" customHeight="1" thickBot="1" x14ac:dyDescent="0.25">
      <c r="C253" s="222"/>
      <c r="D253" s="515"/>
      <c r="E253" s="515"/>
      <c r="F253" s="516"/>
      <c r="G253" s="224" t="s">
        <v>139</v>
      </c>
      <c r="H253" s="519"/>
      <c r="I253" s="520"/>
    </row>
    <row r="254" spans="3:16" s="200" customFormat="1" ht="13.5" thickBot="1" x14ac:dyDescent="0.25">
      <c r="H254" s="225"/>
      <c r="I254" s="225"/>
      <c r="O254" s="216" t="s">
        <v>140</v>
      </c>
      <c r="P254" s="216"/>
    </row>
    <row r="255" spans="3:16" s="200" customFormat="1" ht="12" customHeight="1" x14ac:dyDescent="0.2">
      <c r="C255" s="226"/>
      <c r="D255" s="521" t="s">
        <v>141</v>
      </c>
      <c r="E255" s="522"/>
      <c r="F255" s="527" t="s">
        <v>142</v>
      </c>
      <c r="G255" s="528"/>
      <c r="H255" s="527" t="s">
        <v>143</v>
      </c>
      <c r="I255" s="528"/>
      <c r="J255" s="494" t="s">
        <v>144</v>
      </c>
      <c r="K255" s="496" t="s">
        <v>145</v>
      </c>
      <c r="L255" s="498" t="s">
        <v>146</v>
      </c>
      <c r="M255" s="500" t="s">
        <v>147</v>
      </c>
      <c r="N255" s="502" t="s">
        <v>148</v>
      </c>
      <c r="O255" s="504" t="s">
        <v>149</v>
      </c>
    </row>
    <row r="256" spans="3:16" s="200" customFormat="1" x14ac:dyDescent="0.2">
      <c r="C256" s="226"/>
      <c r="D256" s="523"/>
      <c r="E256" s="524"/>
      <c r="F256" s="529"/>
      <c r="G256" s="530"/>
      <c r="H256" s="529"/>
      <c r="I256" s="530"/>
      <c r="J256" s="495"/>
      <c r="K256" s="497"/>
      <c r="L256" s="499"/>
      <c r="M256" s="501"/>
      <c r="N256" s="503"/>
      <c r="O256" s="505"/>
    </row>
    <row r="257" spans="2:17" s="227" customFormat="1" ht="12.5" thickBot="1" x14ac:dyDescent="0.25">
      <c r="C257" s="226"/>
      <c r="D257" s="525"/>
      <c r="E257" s="526"/>
      <c r="F257" s="508" t="s">
        <v>150</v>
      </c>
      <c r="G257" s="509"/>
      <c r="H257" s="508" t="s">
        <v>151</v>
      </c>
      <c r="I257" s="509"/>
      <c r="J257" s="228" t="s">
        <v>152</v>
      </c>
      <c r="K257" s="229" t="s">
        <v>153</v>
      </c>
      <c r="L257" s="230" t="s">
        <v>154</v>
      </c>
      <c r="M257" s="231" t="s">
        <v>155</v>
      </c>
      <c r="N257" s="232" t="s">
        <v>156</v>
      </c>
      <c r="O257" s="233" t="s">
        <v>157</v>
      </c>
    </row>
    <row r="258" spans="2:17" s="200" customFormat="1" ht="24" customHeight="1" x14ac:dyDescent="0.2">
      <c r="C258" s="234"/>
      <c r="D258" s="235" t="s">
        <v>158</v>
      </c>
      <c r="E258" s="236"/>
      <c r="F258" s="478">
        <v>12</v>
      </c>
      <c r="G258" s="479"/>
      <c r="H258" s="480" t="str">
        <f>IF($H$251="","",$H$251)</f>
        <v/>
      </c>
      <c r="I258" s="481"/>
      <c r="J258" s="237" t="str">
        <f>IF(H258="","",ROUNDDOWN(0.85*H258*F258,2))</f>
        <v/>
      </c>
      <c r="K258" s="238">
        <v>1900</v>
      </c>
      <c r="L258" s="239" t="str">
        <f>IF($H$252="","",$H$252)</f>
        <v/>
      </c>
      <c r="M258" s="240" t="str">
        <f>IF(L258="","",ROUNDDOWN(L258*K258,2))</f>
        <v/>
      </c>
      <c r="N258" s="241" t="str">
        <f>IF(M258="","",INT(M258+J258))</f>
        <v/>
      </c>
      <c r="O258" s="482" t="str">
        <f>IF(M258="","",INT(N258*3+N259*9))</f>
        <v/>
      </c>
    </row>
    <row r="259" spans="2:17" s="200" customFormat="1" ht="24" customHeight="1" thickBot="1" x14ac:dyDescent="0.25">
      <c r="C259" s="234"/>
      <c r="D259" s="242" t="s">
        <v>159</v>
      </c>
      <c r="E259" s="243"/>
      <c r="F259" s="484">
        <v>12</v>
      </c>
      <c r="G259" s="485"/>
      <c r="H259" s="486" t="str">
        <f>IF($H$251="","",$H$251)</f>
        <v/>
      </c>
      <c r="I259" s="487"/>
      <c r="J259" s="244" t="str">
        <f>IF(H259="","",ROUNDDOWN(0.85*H259*F259,2))</f>
        <v/>
      </c>
      <c r="K259" s="245">
        <v>1000</v>
      </c>
      <c r="L259" s="246" t="str">
        <f>IF($H$253="","",$H$253)</f>
        <v/>
      </c>
      <c r="M259" s="247" t="str">
        <f>IF(L259="","",ROUNDDOWN(L259*K259,2))</f>
        <v/>
      </c>
      <c r="N259" s="248" t="str">
        <f>IF(M259="","",INT(M259+J259))</f>
        <v/>
      </c>
      <c r="O259" s="483"/>
      <c r="P259" s="200" t="s">
        <v>167</v>
      </c>
    </row>
    <row r="260" spans="2:17" s="200" customFormat="1" ht="20.149999999999999" customHeight="1" x14ac:dyDescent="0.2">
      <c r="D260" s="249"/>
      <c r="E260" s="249"/>
      <c r="F260" s="488"/>
      <c r="G260" s="489"/>
      <c r="H260" s="490"/>
      <c r="I260" s="491"/>
      <c r="J260" s="205"/>
      <c r="K260" s="250"/>
      <c r="L260" s="251"/>
      <c r="M260" s="205"/>
      <c r="N260" s="250"/>
      <c r="O260" s="251"/>
      <c r="P260" s="201"/>
    </row>
    <row r="261" spans="2:17" s="200" customFormat="1" ht="20.25" customHeight="1" x14ac:dyDescent="0.2">
      <c r="B261" s="200">
        <v>1</v>
      </c>
      <c r="D261" s="214" t="s">
        <v>133</v>
      </c>
      <c r="E261" s="215"/>
      <c r="F261" s="215"/>
      <c r="G261" s="215" t="s">
        <v>187</v>
      </c>
      <c r="H261" s="215"/>
      <c r="I261" s="215"/>
      <c r="J261" s="215"/>
      <c r="K261" s="214"/>
      <c r="L261" s="214"/>
    </row>
    <row r="262" spans="2:17" s="200" customFormat="1" ht="20.25" customHeight="1" thickBot="1" x14ac:dyDescent="0.25">
      <c r="I262" s="216" t="s">
        <v>134</v>
      </c>
      <c r="L262" s="217"/>
      <c r="M262" s="217"/>
    </row>
    <row r="263" spans="2:17" s="200" customFormat="1" ht="20.25" customHeight="1" x14ac:dyDescent="0.2">
      <c r="D263" s="218" t="s">
        <v>135</v>
      </c>
      <c r="E263" s="219"/>
      <c r="F263" s="219"/>
      <c r="G263" s="220" t="s">
        <v>136</v>
      </c>
      <c r="H263" s="510"/>
      <c r="I263" s="511"/>
      <c r="L263" s="221"/>
      <c r="M263" s="221"/>
    </row>
    <row r="264" spans="2:17" s="200" customFormat="1" ht="20.25" customHeight="1" x14ac:dyDescent="0.2">
      <c r="C264" s="222"/>
      <c r="D264" s="512" t="s">
        <v>137</v>
      </c>
      <c r="E264" s="513"/>
      <c r="F264" s="514"/>
      <c r="G264" s="223" t="s">
        <v>138</v>
      </c>
      <c r="H264" s="517"/>
      <c r="I264" s="518"/>
    </row>
    <row r="265" spans="2:17" s="200" customFormat="1" ht="20.25" customHeight="1" thickBot="1" x14ac:dyDescent="0.25">
      <c r="C265" s="222"/>
      <c r="D265" s="515"/>
      <c r="E265" s="515"/>
      <c r="F265" s="516"/>
      <c r="G265" s="224" t="s">
        <v>139</v>
      </c>
      <c r="H265" s="519"/>
      <c r="I265" s="520"/>
    </row>
    <row r="266" spans="2:17" s="200" customFormat="1" ht="13.5" thickBot="1" x14ac:dyDescent="0.25">
      <c r="H266" s="225"/>
      <c r="I266" s="225"/>
      <c r="O266" s="216" t="s">
        <v>140</v>
      </c>
      <c r="P266" s="216"/>
      <c r="Q266" s="216"/>
    </row>
    <row r="267" spans="2:17" s="200" customFormat="1" ht="12" customHeight="1" x14ac:dyDescent="0.2">
      <c r="C267" s="226"/>
      <c r="D267" s="521" t="s">
        <v>141</v>
      </c>
      <c r="E267" s="522"/>
      <c r="F267" s="527" t="s">
        <v>142</v>
      </c>
      <c r="G267" s="528"/>
      <c r="H267" s="527" t="s">
        <v>143</v>
      </c>
      <c r="I267" s="528"/>
      <c r="J267" s="494" t="s">
        <v>144</v>
      </c>
      <c r="K267" s="496" t="s">
        <v>145</v>
      </c>
      <c r="L267" s="498" t="s">
        <v>146</v>
      </c>
      <c r="M267" s="500" t="s">
        <v>147</v>
      </c>
      <c r="N267" s="502" t="s">
        <v>148</v>
      </c>
      <c r="O267" s="504" t="s">
        <v>149</v>
      </c>
      <c r="P267" s="506"/>
      <c r="Q267" s="506"/>
    </row>
    <row r="268" spans="2:17" s="200" customFormat="1" x14ac:dyDescent="0.2">
      <c r="C268" s="226"/>
      <c r="D268" s="523"/>
      <c r="E268" s="524"/>
      <c r="F268" s="529"/>
      <c r="G268" s="530"/>
      <c r="H268" s="529"/>
      <c r="I268" s="530"/>
      <c r="J268" s="495"/>
      <c r="K268" s="497"/>
      <c r="L268" s="499"/>
      <c r="M268" s="501"/>
      <c r="N268" s="503"/>
      <c r="O268" s="505"/>
      <c r="P268" s="507"/>
      <c r="Q268" s="507"/>
    </row>
    <row r="269" spans="2:17" s="227" customFormat="1" ht="12.5" thickBot="1" x14ac:dyDescent="0.25">
      <c r="C269" s="226"/>
      <c r="D269" s="525"/>
      <c r="E269" s="526"/>
      <c r="F269" s="508" t="s">
        <v>150</v>
      </c>
      <c r="G269" s="509"/>
      <c r="H269" s="508" t="s">
        <v>151</v>
      </c>
      <c r="I269" s="509"/>
      <c r="J269" s="228" t="s">
        <v>152</v>
      </c>
      <c r="K269" s="229" t="s">
        <v>153</v>
      </c>
      <c r="L269" s="230" t="s">
        <v>154</v>
      </c>
      <c r="M269" s="231" t="s">
        <v>155</v>
      </c>
      <c r="N269" s="232" t="s">
        <v>156</v>
      </c>
      <c r="O269" s="233" t="s">
        <v>157</v>
      </c>
      <c r="P269" s="252"/>
      <c r="Q269" s="253"/>
    </row>
    <row r="270" spans="2:17" s="200" customFormat="1" ht="24" customHeight="1" x14ac:dyDescent="0.2">
      <c r="C270" s="234"/>
      <c r="D270" s="235" t="s">
        <v>158</v>
      </c>
      <c r="E270" s="236"/>
      <c r="F270" s="478">
        <v>36</v>
      </c>
      <c r="G270" s="479"/>
      <c r="H270" s="480" t="str">
        <f>IF($H$263="","",$H$263)</f>
        <v/>
      </c>
      <c r="I270" s="481"/>
      <c r="J270" s="237" t="str">
        <f>IF(H270="","",ROUNDDOWN(0.85*H270*F270,2))</f>
        <v/>
      </c>
      <c r="K270" s="238">
        <v>7900</v>
      </c>
      <c r="L270" s="239" t="str">
        <f>IF($H$264="","",$H$264)</f>
        <v/>
      </c>
      <c r="M270" s="240" t="str">
        <f>IF(L270="","",ROUNDDOWN(L270*K270,2))</f>
        <v/>
      </c>
      <c r="N270" s="241" t="str">
        <f>IF(M270="","",INT(M270+J270))</f>
        <v/>
      </c>
      <c r="O270" s="482" t="str">
        <f>IF(M270="","",INT(N270*3+N271*9))</f>
        <v/>
      </c>
      <c r="P270" s="251"/>
      <c r="Q270" s="201"/>
    </row>
    <row r="271" spans="2:17" s="200" customFormat="1" ht="24" customHeight="1" thickBot="1" x14ac:dyDescent="0.25">
      <c r="C271" s="234"/>
      <c r="D271" s="242" t="s">
        <v>159</v>
      </c>
      <c r="E271" s="243"/>
      <c r="F271" s="484">
        <v>36</v>
      </c>
      <c r="G271" s="485"/>
      <c r="H271" s="486" t="str">
        <f>IF($H$263="","",$H$263)</f>
        <v/>
      </c>
      <c r="I271" s="487"/>
      <c r="J271" s="244" t="str">
        <f>IF(H271="","",ROUNDDOWN(0.85*H271*F271,2))</f>
        <v/>
      </c>
      <c r="K271" s="245">
        <v>5500</v>
      </c>
      <c r="L271" s="246" t="str">
        <f>IF($H$265="","",$H$265)</f>
        <v/>
      </c>
      <c r="M271" s="247" t="str">
        <f>IF(L271="","",ROUNDDOWN(L271*K271,2))</f>
        <v/>
      </c>
      <c r="N271" s="248" t="str">
        <f>IF(M271="","",INT(M271+J271))</f>
        <v/>
      </c>
      <c r="O271" s="483"/>
      <c r="P271" s="200" t="s">
        <v>168</v>
      </c>
      <c r="Q271" s="201"/>
    </row>
    <row r="272" spans="2:17" s="200" customFormat="1" ht="20.149999999999999" customHeight="1" x14ac:dyDescent="0.2">
      <c r="D272" s="249"/>
      <c r="E272" s="249"/>
      <c r="F272" s="488"/>
      <c r="G272" s="489"/>
      <c r="H272" s="490"/>
      <c r="I272" s="491"/>
      <c r="J272" s="205"/>
      <c r="K272" s="250"/>
      <c r="L272" s="251"/>
      <c r="M272" s="205"/>
      <c r="N272" s="250"/>
      <c r="O272" s="251"/>
      <c r="P272" s="251"/>
      <c r="Q272" s="201"/>
    </row>
    <row r="273" spans="4:17" s="200" customFormat="1" ht="23.25" customHeight="1" x14ac:dyDescent="0.2">
      <c r="D273" s="254" t="s">
        <v>160</v>
      </c>
      <c r="Q273" s="225"/>
    </row>
    <row r="274" spans="4:17" s="200" customFormat="1" ht="13" x14ac:dyDescent="0.2">
      <c r="D274" s="71" t="s">
        <v>209</v>
      </c>
      <c r="E274" s="249"/>
      <c r="F274" s="201"/>
      <c r="G274" s="201"/>
      <c r="H274" s="201"/>
      <c r="I274" s="201"/>
      <c r="J274" s="201"/>
      <c r="K274" s="201"/>
      <c r="L274" s="201"/>
      <c r="M274" s="201"/>
      <c r="N274" s="255"/>
      <c r="O274" s="256"/>
      <c r="P274" s="201"/>
      <c r="Q274" s="492"/>
    </row>
    <row r="275" spans="4:17" s="200" customFormat="1" x14ac:dyDescent="0.2">
      <c r="D275" s="71" t="s">
        <v>210</v>
      </c>
      <c r="N275" s="256"/>
      <c r="O275" s="256"/>
      <c r="P275" s="256"/>
      <c r="Q275" s="493"/>
    </row>
    <row r="276" spans="4:17" s="200" customFormat="1" x14ac:dyDescent="0.2">
      <c r="D276" s="71" t="s">
        <v>211</v>
      </c>
    </row>
    <row r="277" spans="4:17" s="200" customFormat="1" x14ac:dyDescent="0.2">
      <c r="D277" s="71" t="s">
        <v>99</v>
      </c>
    </row>
    <row r="278" spans="4:17" s="200" customFormat="1" x14ac:dyDescent="0.2">
      <c r="D278" s="71" t="s">
        <v>215</v>
      </c>
    </row>
    <row r="279" spans="4:17" s="200" customFormat="1" x14ac:dyDescent="0.2">
      <c r="D279" s="71" t="s">
        <v>212</v>
      </c>
    </row>
    <row r="280" spans="4:17" s="200" customFormat="1" x14ac:dyDescent="0.2">
      <c r="D280" s="71" t="s">
        <v>213</v>
      </c>
    </row>
    <row r="281" spans="4:17" s="200" customFormat="1" x14ac:dyDescent="0.2">
      <c r="D281" s="71" t="s">
        <v>214</v>
      </c>
    </row>
    <row r="282" spans="4:17" s="200" customFormat="1" x14ac:dyDescent="0.2"/>
    <row r="283" spans="4:17" s="200" customFormat="1" ht="13" x14ac:dyDescent="0.2">
      <c r="D283" s="201" t="s">
        <v>162</v>
      </c>
    </row>
    <row r="284" spans="4:17" s="202" customFormat="1" ht="20" x14ac:dyDescent="0.3">
      <c r="D284" s="203" t="str">
        <f>$D$3</f>
        <v>「徳島県立農林水産総合技術支援センター水産研究課鳴門庁舎ほか２２施設で使用する電気」の入札内訳書</v>
      </c>
      <c r="E284" s="203"/>
      <c r="F284" s="203"/>
      <c r="G284" s="203"/>
      <c r="H284" s="203"/>
      <c r="I284" s="203"/>
      <c r="J284" s="203"/>
      <c r="K284" s="203"/>
      <c r="L284" s="203"/>
      <c r="M284" s="203"/>
      <c r="N284" s="203"/>
      <c r="O284" s="203"/>
      <c r="P284" s="203"/>
    </row>
    <row r="285" spans="4:17" s="200" customFormat="1" ht="14" x14ac:dyDescent="0.2">
      <c r="E285" s="533"/>
      <c r="F285" s="533"/>
      <c r="G285" s="533"/>
      <c r="H285" s="533"/>
      <c r="I285" s="533"/>
      <c r="J285" s="533"/>
    </row>
    <row r="286" spans="4:17" s="200" customFormat="1" ht="20.25" customHeight="1" x14ac:dyDescent="0.2">
      <c r="D286" s="204"/>
      <c r="E286" s="204"/>
      <c r="F286" s="204"/>
      <c r="G286" s="204"/>
      <c r="H286" s="205"/>
      <c r="I286" s="206"/>
      <c r="L286" s="198" t="s">
        <v>1</v>
      </c>
      <c r="M286" s="207"/>
      <c r="N286" s="207"/>
      <c r="O286" s="207"/>
    </row>
    <row r="287" spans="4:17" s="200" customFormat="1" ht="20.25" customHeight="1" x14ac:dyDescent="0.2">
      <c r="D287" s="208"/>
      <c r="E287" s="209"/>
      <c r="F287" s="209"/>
      <c r="G287" s="204"/>
      <c r="H287" s="205"/>
      <c r="I287" s="206"/>
      <c r="L287" s="210" t="s">
        <v>132</v>
      </c>
      <c r="M287" s="531"/>
      <c r="N287" s="532"/>
      <c r="O287" s="532"/>
    </row>
    <row r="288" spans="4:17" s="200" customFormat="1" ht="20.25" customHeight="1" x14ac:dyDescent="0.2">
      <c r="D288" s="209"/>
      <c r="E288" s="209"/>
      <c r="F288" s="209"/>
      <c r="G288" s="204"/>
      <c r="H288" s="205"/>
      <c r="I288" s="206"/>
      <c r="L288" s="198" t="s">
        <v>2</v>
      </c>
      <c r="M288" s="531"/>
      <c r="N288" s="532"/>
      <c r="O288" s="532"/>
      <c r="P288" s="211"/>
    </row>
    <row r="289" spans="3:16" s="200" customFormat="1" ht="20.25" customHeight="1" x14ac:dyDescent="0.2">
      <c r="D289" s="209"/>
      <c r="E289" s="209"/>
      <c r="F289" s="209"/>
      <c r="G289" s="204"/>
      <c r="H289" s="205"/>
      <c r="I289" s="206"/>
      <c r="L289" s="198"/>
      <c r="M289" s="212"/>
      <c r="N289" s="213"/>
      <c r="O289" s="213"/>
      <c r="P289" s="211"/>
    </row>
    <row r="290" spans="3:16" s="200" customFormat="1" ht="20.25" customHeight="1" x14ac:dyDescent="0.2">
      <c r="D290" s="214" t="s">
        <v>133</v>
      </c>
      <c r="E290" s="215"/>
      <c r="F290" s="215"/>
      <c r="G290" s="215" t="s">
        <v>188</v>
      </c>
      <c r="H290" s="215"/>
      <c r="I290" s="215"/>
      <c r="J290" s="215"/>
      <c r="K290" s="214"/>
      <c r="L290" s="214"/>
    </row>
    <row r="291" spans="3:16" s="200" customFormat="1" ht="20.25" customHeight="1" thickBot="1" x14ac:dyDescent="0.25">
      <c r="I291" s="216" t="s">
        <v>134</v>
      </c>
      <c r="L291" s="217"/>
      <c r="M291" s="217"/>
    </row>
    <row r="292" spans="3:16" s="200" customFormat="1" ht="20.25" customHeight="1" x14ac:dyDescent="0.2">
      <c r="D292" s="218" t="s">
        <v>135</v>
      </c>
      <c r="E292" s="219"/>
      <c r="F292" s="219"/>
      <c r="G292" s="220" t="s">
        <v>136</v>
      </c>
      <c r="H292" s="510"/>
      <c r="I292" s="511"/>
      <c r="L292" s="221"/>
      <c r="M292" s="221"/>
    </row>
    <row r="293" spans="3:16" s="200" customFormat="1" ht="20.25" customHeight="1" x14ac:dyDescent="0.2">
      <c r="C293" s="222"/>
      <c r="D293" s="512" t="s">
        <v>137</v>
      </c>
      <c r="E293" s="513"/>
      <c r="F293" s="514"/>
      <c r="G293" s="223" t="s">
        <v>138</v>
      </c>
      <c r="H293" s="517"/>
      <c r="I293" s="518"/>
    </row>
    <row r="294" spans="3:16" s="200" customFormat="1" ht="20.25" customHeight="1" thickBot="1" x14ac:dyDescent="0.25">
      <c r="C294" s="222"/>
      <c r="D294" s="515"/>
      <c r="E294" s="515"/>
      <c r="F294" s="516"/>
      <c r="G294" s="224" t="s">
        <v>139</v>
      </c>
      <c r="H294" s="519"/>
      <c r="I294" s="520"/>
    </row>
    <row r="295" spans="3:16" s="200" customFormat="1" ht="13.5" thickBot="1" x14ac:dyDescent="0.25">
      <c r="H295" s="225"/>
      <c r="I295" s="225"/>
      <c r="O295" s="216" t="s">
        <v>140</v>
      </c>
      <c r="P295" s="216"/>
    </row>
    <row r="296" spans="3:16" s="200" customFormat="1" ht="12" customHeight="1" x14ac:dyDescent="0.2">
      <c r="C296" s="226"/>
      <c r="D296" s="521" t="s">
        <v>141</v>
      </c>
      <c r="E296" s="522"/>
      <c r="F296" s="527" t="s">
        <v>142</v>
      </c>
      <c r="G296" s="528"/>
      <c r="H296" s="527" t="s">
        <v>143</v>
      </c>
      <c r="I296" s="528"/>
      <c r="J296" s="494" t="s">
        <v>144</v>
      </c>
      <c r="K296" s="496" t="s">
        <v>145</v>
      </c>
      <c r="L296" s="498" t="s">
        <v>146</v>
      </c>
      <c r="M296" s="500" t="s">
        <v>147</v>
      </c>
      <c r="N296" s="502" t="s">
        <v>148</v>
      </c>
      <c r="O296" s="504" t="s">
        <v>149</v>
      </c>
      <c r="P296" s="506"/>
    </row>
    <row r="297" spans="3:16" s="200" customFormat="1" x14ac:dyDescent="0.2">
      <c r="C297" s="226"/>
      <c r="D297" s="523"/>
      <c r="E297" s="524"/>
      <c r="F297" s="529"/>
      <c r="G297" s="530"/>
      <c r="H297" s="529"/>
      <c r="I297" s="530"/>
      <c r="J297" s="495"/>
      <c r="K297" s="497"/>
      <c r="L297" s="499"/>
      <c r="M297" s="501"/>
      <c r="N297" s="503"/>
      <c r="O297" s="505"/>
      <c r="P297" s="507"/>
    </row>
    <row r="298" spans="3:16" s="227" customFormat="1" ht="12.5" thickBot="1" x14ac:dyDescent="0.25">
      <c r="C298" s="226"/>
      <c r="D298" s="525"/>
      <c r="E298" s="526"/>
      <c r="F298" s="508" t="s">
        <v>150</v>
      </c>
      <c r="G298" s="509"/>
      <c r="H298" s="508" t="s">
        <v>151</v>
      </c>
      <c r="I298" s="509"/>
      <c r="J298" s="228" t="s">
        <v>152</v>
      </c>
      <c r="K298" s="229" t="s">
        <v>153</v>
      </c>
      <c r="L298" s="230" t="s">
        <v>154</v>
      </c>
      <c r="M298" s="231" t="s">
        <v>155</v>
      </c>
      <c r="N298" s="232" t="s">
        <v>156</v>
      </c>
      <c r="O298" s="233" t="s">
        <v>157</v>
      </c>
      <c r="P298" s="252"/>
    </row>
    <row r="299" spans="3:16" s="200" customFormat="1" ht="24" customHeight="1" x14ac:dyDescent="0.2">
      <c r="C299" s="234"/>
      <c r="D299" s="235" t="s">
        <v>158</v>
      </c>
      <c r="E299" s="236"/>
      <c r="F299" s="478">
        <v>29</v>
      </c>
      <c r="G299" s="479"/>
      <c r="H299" s="480" t="str">
        <f>IF($H$292="","",$H$292)</f>
        <v/>
      </c>
      <c r="I299" s="481"/>
      <c r="J299" s="237" t="str">
        <f>IF(H299="","",ROUNDDOWN(0.85*H299*F299,2))</f>
        <v/>
      </c>
      <c r="K299" s="238">
        <v>2900</v>
      </c>
      <c r="L299" s="239" t="str">
        <f>IF($H$293="","",$H$293)</f>
        <v/>
      </c>
      <c r="M299" s="240" t="str">
        <f>IF(L299="","",ROUNDDOWN(L299*K299,2))</f>
        <v/>
      </c>
      <c r="N299" s="241" t="str">
        <f>IF(M299="","",INT(M299+J299))</f>
        <v/>
      </c>
      <c r="O299" s="482" t="str">
        <f>IF(M299="","",INT(N299*3+N300*9))</f>
        <v/>
      </c>
      <c r="P299" s="251"/>
    </row>
    <row r="300" spans="3:16" s="200" customFormat="1" ht="24" customHeight="1" thickBot="1" x14ac:dyDescent="0.25">
      <c r="C300" s="234"/>
      <c r="D300" s="242" t="s">
        <v>159</v>
      </c>
      <c r="E300" s="243"/>
      <c r="F300" s="484">
        <v>29</v>
      </c>
      <c r="G300" s="485"/>
      <c r="H300" s="486" t="str">
        <f>IF($H$292="","",$H$292)</f>
        <v/>
      </c>
      <c r="I300" s="487"/>
      <c r="J300" s="244" t="str">
        <f>IF(H300="","",ROUNDDOWN(0.85*H300*F300,2))</f>
        <v/>
      </c>
      <c r="K300" s="245">
        <v>2800</v>
      </c>
      <c r="L300" s="246" t="str">
        <f>IF($H$294="","",$H$294)</f>
        <v/>
      </c>
      <c r="M300" s="247" t="str">
        <f>IF(L300="","",ROUNDDOWN(L300*K300,2))</f>
        <v/>
      </c>
      <c r="N300" s="248" t="str">
        <f>IF(M300="","",INT(M300+J300))</f>
        <v/>
      </c>
      <c r="O300" s="483"/>
      <c r="P300" s="200" t="s">
        <v>169</v>
      </c>
    </row>
    <row r="301" spans="3:16" s="200" customFormat="1" ht="20.149999999999999" customHeight="1" x14ac:dyDescent="0.2">
      <c r="D301" s="249"/>
      <c r="E301" s="249"/>
      <c r="F301" s="488"/>
      <c r="G301" s="489"/>
      <c r="H301" s="490"/>
      <c r="I301" s="491"/>
      <c r="J301" s="205"/>
      <c r="K301" s="250"/>
      <c r="L301" s="251"/>
      <c r="M301" s="205"/>
      <c r="N301" s="250"/>
      <c r="O301" s="251"/>
      <c r="P301" s="201"/>
    </row>
    <row r="302" spans="3:16" s="200" customFormat="1" ht="20.25" customHeight="1" x14ac:dyDescent="0.2">
      <c r="D302" s="214" t="s">
        <v>133</v>
      </c>
      <c r="E302" s="215"/>
      <c r="F302" s="215"/>
      <c r="G302" s="215" t="s">
        <v>189</v>
      </c>
      <c r="H302" s="215"/>
      <c r="I302" s="215"/>
      <c r="J302" s="215"/>
      <c r="K302" s="214"/>
      <c r="L302" s="214"/>
    </row>
    <row r="303" spans="3:16" s="200" customFormat="1" ht="20.25" customHeight="1" thickBot="1" x14ac:dyDescent="0.25">
      <c r="I303" s="216" t="s">
        <v>134</v>
      </c>
      <c r="L303" s="217"/>
      <c r="M303" s="217"/>
    </row>
    <row r="304" spans="3:16" s="200" customFormat="1" ht="20.25" customHeight="1" x14ac:dyDescent="0.2">
      <c r="D304" s="218" t="s">
        <v>135</v>
      </c>
      <c r="E304" s="219"/>
      <c r="F304" s="219"/>
      <c r="G304" s="220" t="s">
        <v>136</v>
      </c>
      <c r="H304" s="510"/>
      <c r="I304" s="511"/>
      <c r="L304" s="221"/>
      <c r="M304" s="221"/>
    </row>
    <row r="305" spans="3:17" s="200" customFormat="1" ht="20.25" customHeight="1" x14ac:dyDescent="0.2">
      <c r="C305" s="222"/>
      <c r="D305" s="512" t="s">
        <v>137</v>
      </c>
      <c r="E305" s="513"/>
      <c r="F305" s="514"/>
      <c r="G305" s="223" t="s">
        <v>138</v>
      </c>
      <c r="H305" s="517"/>
      <c r="I305" s="518"/>
    </row>
    <row r="306" spans="3:17" s="200" customFormat="1" ht="20.25" customHeight="1" thickBot="1" x14ac:dyDescent="0.25">
      <c r="C306" s="222"/>
      <c r="D306" s="515"/>
      <c r="E306" s="515"/>
      <c r="F306" s="516"/>
      <c r="G306" s="224" t="s">
        <v>139</v>
      </c>
      <c r="H306" s="519"/>
      <c r="I306" s="520"/>
    </row>
    <row r="307" spans="3:17" s="200" customFormat="1" ht="13.5" thickBot="1" x14ac:dyDescent="0.25">
      <c r="H307" s="225"/>
      <c r="I307" s="225"/>
      <c r="O307" s="216" t="s">
        <v>140</v>
      </c>
      <c r="P307" s="216"/>
      <c r="Q307" s="216"/>
    </row>
    <row r="308" spans="3:17" s="200" customFormat="1" ht="12" customHeight="1" x14ac:dyDescent="0.2">
      <c r="C308" s="226"/>
      <c r="D308" s="521" t="s">
        <v>141</v>
      </c>
      <c r="E308" s="522"/>
      <c r="F308" s="527" t="s">
        <v>142</v>
      </c>
      <c r="G308" s="528"/>
      <c r="H308" s="527" t="s">
        <v>143</v>
      </c>
      <c r="I308" s="528"/>
      <c r="J308" s="494" t="s">
        <v>144</v>
      </c>
      <c r="K308" s="496" t="s">
        <v>145</v>
      </c>
      <c r="L308" s="498" t="s">
        <v>146</v>
      </c>
      <c r="M308" s="500" t="s">
        <v>147</v>
      </c>
      <c r="N308" s="502" t="s">
        <v>148</v>
      </c>
      <c r="O308" s="504" t="s">
        <v>149</v>
      </c>
      <c r="Q308" s="506"/>
    </row>
    <row r="309" spans="3:17" s="200" customFormat="1" x14ac:dyDescent="0.2">
      <c r="C309" s="226"/>
      <c r="D309" s="523"/>
      <c r="E309" s="524"/>
      <c r="F309" s="529"/>
      <c r="G309" s="530"/>
      <c r="H309" s="529"/>
      <c r="I309" s="530"/>
      <c r="J309" s="495"/>
      <c r="K309" s="497"/>
      <c r="L309" s="499"/>
      <c r="M309" s="501"/>
      <c r="N309" s="503"/>
      <c r="O309" s="505"/>
      <c r="Q309" s="507"/>
    </row>
    <row r="310" spans="3:17" s="227" customFormat="1" ht="12.5" thickBot="1" x14ac:dyDescent="0.25">
      <c r="C310" s="226"/>
      <c r="D310" s="525"/>
      <c r="E310" s="526"/>
      <c r="F310" s="508" t="s">
        <v>150</v>
      </c>
      <c r="G310" s="509"/>
      <c r="H310" s="508" t="s">
        <v>151</v>
      </c>
      <c r="I310" s="509"/>
      <c r="J310" s="228" t="s">
        <v>152</v>
      </c>
      <c r="K310" s="229" t="s">
        <v>153</v>
      </c>
      <c r="L310" s="230" t="s">
        <v>154</v>
      </c>
      <c r="M310" s="231" t="s">
        <v>155</v>
      </c>
      <c r="N310" s="232" t="s">
        <v>156</v>
      </c>
      <c r="O310" s="233" t="s">
        <v>157</v>
      </c>
      <c r="Q310" s="253"/>
    </row>
    <row r="311" spans="3:17" s="200" customFormat="1" ht="24" customHeight="1" x14ac:dyDescent="0.2">
      <c r="C311" s="234"/>
      <c r="D311" s="235" t="s">
        <v>158</v>
      </c>
      <c r="E311" s="236"/>
      <c r="F311" s="478">
        <v>358</v>
      </c>
      <c r="G311" s="479"/>
      <c r="H311" s="480" t="str">
        <f>IF($H$304="","",$H$304)</f>
        <v/>
      </c>
      <c r="I311" s="481"/>
      <c r="J311" s="237" t="str">
        <f>IF(H311="","",ROUNDDOWN(0.85*H311*F311,2))</f>
        <v/>
      </c>
      <c r="K311" s="238">
        <v>15500</v>
      </c>
      <c r="L311" s="239" t="str">
        <f>IF($H$305="","",$H$305)</f>
        <v/>
      </c>
      <c r="M311" s="240" t="str">
        <f>IF(L311="","",ROUNDDOWN(L311*K311,2))</f>
        <v/>
      </c>
      <c r="N311" s="241" t="str">
        <f>IF(M311="","",INT(M311+J311))</f>
        <v/>
      </c>
      <c r="O311" s="482" t="str">
        <f>IF(M311="","",INT(N311*3+N312*9))</f>
        <v/>
      </c>
      <c r="Q311" s="201"/>
    </row>
    <row r="312" spans="3:17" s="200" customFormat="1" ht="24" customHeight="1" thickBot="1" x14ac:dyDescent="0.25">
      <c r="C312" s="234"/>
      <c r="D312" s="242" t="s">
        <v>159</v>
      </c>
      <c r="E312" s="243"/>
      <c r="F312" s="484">
        <v>358</v>
      </c>
      <c r="G312" s="485"/>
      <c r="H312" s="486" t="str">
        <f>IF($H$304="","",$H$304)</f>
        <v/>
      </c>
      <c r="I312" s="487"/>
      <c r="J312" s="244" t="str">
        <f>IF(H312="","",ROUNDDOWN(0.85*H312*F312,2))</f>
        <v/>
      </c>
      <c r="K312" s="245">
        <v>12000</v>
      </c>
      <c r="L312" s="246" t="str">
        <f>IF($H$306="","",$H$306)</f>
        <v/>
      </c>
      <c r="M312" s="247" t="str">
        <f>IF(L312="","",ROUNDDOWN(L312*K312,2))</f>
        <v/>
      </c>
      <c r="N312" s="248" t="str">
        <f>IF(M312="","",INT(M312+J312))</f>
        <v/>
      </c>
      <c r="O312" s="483"/>
      <c r="P312" s="200" t="s">
        <v>170</v>
      </c>
      <c r="Q312" s="201"/>
    </row>
    <row r="313" spans="3:17" s="200" customFormat="1" ht="20.149999999999999" customHeight="1" x14ac:dyDescent="0.2">
      <c r="D313" s="249"/>
      <c r="E313" s="249"/>
      <c r="F313" s="488"/>
      <c r="G313" s="489"/>
      <c r="H313" s="490"/>
      <c r="I313" s="491"/>
      <c r="J313" s="205"/>
      <c r="K313" s="250"/>
      <c r="L313" s="251"/>
      <c r="M313" s="205"/>
      <c r="N313" s="250"/>
      <c r="O313" s="251"/>
      <c r="P313" s="251"/>
      <c r="Q313" s="201"/>
    </row>
    <row r="314" spans="3:17" s="200" customFormat="1" ht="23.25" customHeight="1" x14ac:dyDescent="0.2">
      <c r="D314" s="254" t="s">
        <v>160</v>
      </c>
      <c r="Q314" s="225"/>
    </row>
    <row r="315" spans="3:17" s="200" customFormat="1" ht="13" x14ac:dyDescent="0.2">
      <c r="D315" s="71" t="s">
        <v>209</v>
      </c>
      <c r="E315" s="249"/>
      <c r="F315" s="201"/>
      <c r="G315" s="201"/>
      <c r="H315" s="201"/>
      <c r="I315" s="201"/>
      <c r="J315" s="201"/>
      <c r="K315" s="201"/>
      <c r="L315" s="201"/>
      <c r="M315" s="201"/>
      <c r="N315" s="255"/>
      <c r="O315" s="256"/>
      <c r="P315" s="201"/>
      <c r="Q315" s="492"/>
    </row>
    <row r="316" spans="3:17" s="200" customFormat="1" x14ac:dyDescent="0.2">
      <c r="D316" s="71" t="s">
        <v>210</v>
      </c>
      <c r="N316" s="256"/>
      <c r="O316" s="256"/>
      <c r="P316" s="256"/>
      <c r="Q316" s="493"/>
    </row>
    <row r="317" spans="3:17" s="200" customFormat="1" x14ac:dyDescent="0.2">
      <c r="D317" s="71" t="s">
        <v>211</v>
      </c>
    </row>
    <row r="318" spans="3:17" s="200" customFormat="1" x14ac:dyDescent="0.2">
      <c r="D318" s="71" t="s">
        <v>99</v>
      </c>
    </row>
    <row r="319" spans="3:17" s="200" customFormat="1" x14ac:dyDescent="0.2">
      <c r="D319" s="71" t="s">
        <v>215</v>
      </c>
    </row>
    <row r="320" spans="3:17" s="200" customFormat="1" x14ac:dyDescent="0.2">
      <c r="D320" s="71" t="s">
        <v>212</v>
      </c>
    </row>
    <row r="321" spans="3:16" s="200" customFormat="1" x14ac:dyDescent="0.2">
      <c r="D321" s="71" t="s">
        <v>213</v>
      </c>
    </row>
    <row r="322" spans="3:16" s="200" customFormat="1" ht="12.75" customHeight="1" x14ac:dyDescent="0.2">
      <c r="D322" s="71" t="s">
        <v>214</v>
      </c>
    </row>
    <row r="323" spans="3:16" s="200" customFormat="1" x14ac:dyDescent="0.2"/>
    <row r="324" spans="3:16" s="200" customFormat="1" x14ac:dyDescent="0.2"/>
    <row r="325" spans="3:16" s="200" customFormat="1" x14ac:dyDescent="0.2"/>
    <row r="326" spans="3:16" s="200" customFormat="1" ht="13" x14ac:dyDescent="0.2">
      <c r="D326" s="201" t="s">
        <v>163</v>
      </c>
    </row>
    <row r="327" spans="3:16" s="202" customFormat="1" ht="20" x14ac:dyDescent="0.3">
      <c r="D327" s="203" t="str">
        <f>$D$3</f>
        <v>「徳島県立農林水産総合技術支援センター水産研究課鳴門庁舎ほか２２施設で使用する電気」の入札内訳書</v>
      </c>
      <c r="E327" s="203"/>
      <c r="F327" s="203"/>
      <c r="G327" s="203"/>
      <c r="H327" s="203"/>
      <c r="I327" s="203"/>
      <c r="J327" s="203"/>
      <c r="K327" s="203"/>
      <c r="L327" s="203"/>
      <c r="M327" s="203"/>
      <c r="N327" s="203"/>
      <c r="O327" s="203"/>
      <c r="P327" s="203"/>
    </row>
    <row r="328" spans="3:16" s="200" customFormat="1" ht="14" x14ac:dyDescent="0.2">
      <c r="E328" s="533"/>
      <c r="F328" s="533"/>
      <c r="G328" s="533"/>
      <c r="H328" s="533"/>
      <c r="I328" s="533"/>
      <c r="J328" s="533"/>
    </row>
    <row r="329" spans="3:16" s="200" customFormat="1" ht="20.25" customHeight="1" x14ac:dyDescent="0.2">
      <c r="D329" s="204"/>
      <c r="E329" s="204"/>
      <c r="F329" s="204"/>
      <c r="G329" s="204"/>
      <c r="H329" s="205"/>
      <c r="I329" s="206"/>
      <c r="L329" s="198" t="s">
        <v>1</v>
      </c>
      <c r="M329" s="207"/>
      <c r="N329" s="207"/>
      <c r="O329" s="207"/>
    </row>
    <row r="330" spans="3:16" s="200" customFormat="1" ht="20.25" customHeight="1" x14ac:dyDescent="0.2">
      <c r="D330" s="208"/>
      <c r="E330" s="209"/>
      <c r="F330" s="209"/>
      <c r="G330" s="204"/>
      <c r="H330" s="205"/>
      <c r="I330" s="206"/>
      <c r="L330" s="210" t="s">
        <v>132</v>
      </c>
      <c r="M330" s="531"/>
      <c r="N330" s="532"/>
      <c r="O330" s="532"/>
    </row>
    <row r="331" spans="3:16" s="200" customFormat="1" ht="20.25" customHeight="1" x14ac:dyDescent="0.2">
      <c r="D331" s="209"/>
      <c r="E331" s="209"/>
      <c r="F331" s="209"/>
      <c r="G331" s="204"/>
      <c r="H331" s="205"/>
      <c r="I331" s="206"/>
      <c r="L331" s="198" t="s">
        <v>2</v>
      </c>
      <c r="M331" s="531"/>
      <c r="N331" s="532"/>
      <c r="O331" s="532"/>
      <c r="P331" s="211"/>
    </row>
    <row r="332" spans="3:16" s="200" customFormat="1" ht="20.25" customHeight="1" x14ac:dyDescent="0.2">
      <c r="E332" s="257"/>
      <c r="F332" s="257"/>
      <c r="G332" s="257"/>
      <c r="H332" s="257"/>
      <c r="I332" s="257"/>
      <c r="J332" s="257"/>
    </row>
    <row r="333" spans="3:16" s="200" customFormat="1" ht="20.25" customHeight="1" x14ac:dyDescent="0.2">
      <c r="D333" s="214" t="s">
        <v>133</v>
      </c>
      <c r="E333" s="215"/>
      <c r="F333" s="215"/>
      <c r="G333" s="215" t="s">
        <v>190</v>
      </c>
      <c r="H333" s="215"/>
      <c r="I333" s="215"/>
      <c r="J333" s="215"/>
      <c r="K333" s="214"/>
      <c r="L333" s="214"/>
    </row>
    <row r="334" spans="3:16" s="200" customFormat="1" ht="20.25" customHeight="1" thickBot="1" x14ac:dyDescent="0.25">
      <c r="I334" s="216" t="s">
        <v>134</v>
      </c>
      <c r="L334" s="217"/>
      <c r="M334" s="217"/>
    </row>
    <row r="335" spans="3:16" s="200" customFormat="1" ht="20.25" customHeight="1" x14ac:dyDescent="0.2">
      <c r="D335" s="218" t="s">
        <v>135</v>
      </c>
      <c r="E335" s="219"/>
      <c r="F335" s="219"/>
      <c r="G335" s="220" t="s">
        <v>136</v>
      </c>
      <c r="H335" s="510"/>
      <c r="I335" s="511"/>
      <c r="L335" s="221"/>
      <c r="M335" s="221"/>
    </row>
    <row r="336" spans="3:16" s="200" customFormat="1" ht="20.25" customHeight="1" x14ac:dyDescent="0.2">
      <c r="C336" s="222"/>
      <c r="D336" s="512" t="s">
        <v>137</v>
      </c>
      <c r="E336" s="513"/>
      <c r="F336" s="514"/>
      <c r="G336" s="223" t="s">
        <v>138</v>
      </c>
      <c r="H336" s="517"/>
      <c r="I336" s="518"/>
    </row>
    <row r="337" spans="3:17" s="200" customFormat="1" ht="20.25" customHeight="1" thickBot="1" x14ac:dyDescent="0.25">
      <c r="C337" s="222"/>
      <c r="D337" s="515"/>
      <c r="E337" s="515"/>
      <c r="F337" s="516"/>
      <c r="G337" s="224" t="s">
        <v>139</v>
      </c>
      <c r="H337" s="519"/>
      <c r="I337" s="520"/>
    </row>
    <row r="338" spans="3:17" s="200" customFormat="1" ht="13.5" thickBot="1" x14ac:dyDescent="0.25">
      <c r="H338" s="225"/>
      <c r="I338" s="225"/>
      <c r="O338" s="216" t="s">
        <v>140</v>
      </c>
      <c r="P338" s="216"/>
      <c r="Q338" s="216"/>
    </row>
    <row r="339" spans="3:17" s="200" customFormat="1" ht="12" customHeight="1" x14ac:dyDescent="0.2">
      <c r="C339" s="226"/>
      <c r="D339" s="521" t="s">
        <v>141</v>
      </c>
      <c r="E339" s="522"/>
      <c r="F339" s="527" t="s">
        <v>142</v>
      </c>
      <c r="G339" s="528"/>
      <c r="H339" s="527" t="s">
        <v>143</v>
      </c>
      <c r="I339" s="528"/>
      <c r="J339" s="494" t="s">
        <v>144</v>
      </c>
      <c r="K339" s="496" t="s">
        <v>145</v>
      </c>
      <c r="L339" s="498" t="s">
        <v>146</v>
      </c>
      <c r="M339" s="500" t="s">
        <v>147</v>
      </c>
      <c r="N339" s="502" t="s">
        <v>148</v>
      </c>
      <c r="O339" s="504" t="s">
        <v>149</v>
      </c>
      <c r="P339" s="506"/>
      <c r="Q339" s="506"/>
    </row>
    <row r="340" spans="3:17" s="200" customFormat="1" x14ac:dyDescent="0.2">
      <c r="C340" s="226"/>
      <c r="D340" s="523"/>
      <c r="E340" s="524"/>
      <c r="F340" s="529"/>
      <c r="G340" s="530"/>
      <c r="H340" s="529"/>
      <c r="I340" s="530"/>
      <c r="J340" s="495"/>
      <c r="K340" s="497"/>
      <c r="L340" s="499"/>
      <c r="M340" s="501"/>
      <c r="N340" s="503"/>
      <c r="O340" s="505"/>
      <c r="P340" s="507"/>
      <c r="Q340" s="507"/>
    </row>
    <row r="341" spans="3:17" s="227" customFormat="1" ht="12.5" thickBot="1" x14ac:dyDescent="0.25">
      <c r="C341" s="226"/>
      <c r="D341" s="525"/>
      <c r="E341" s="526"/>
      <c r="F341" s="508" t="s">
        <v>150</v>
      </c>
      <c r="G341" s="509"/>
      <c r="H341" s="508" t="s">
        <v>151</v>
      </c>
      <c r="I341" s="509"/>
      <c r="J341" s="228" t="s">
        <v>152</v>
      </c>
      <c r="K341" s="229" t="s">
        <v>153</v>
      </c>
      <c r="L341" s="230" t="s">
        <v>154</v>
      </c>
      <c r="M341" s="231" t="s">
        <v>155</v>
      </c>
      <c r="N341" s="232" t="s">
        <v>156</v>
      </c>
      <c r="O341" s="233" t="s">
        <v>157</v>
      </c>
      <c r="P341" s="252"/>
      <c r="Q341" s="253"/>
    </row>
    <row r="342" spans="3:17" s="200" customFormat="1" ht="24" customHeight="1" x14ac:dyDescent="0.2">
      <c r="C342" s="234"/>
      <c r="D342" s="235" t="s">
        <v>158</v>
      </c>
      <c r="E342" s="236"/>
      <c r="F342" s="478">
        <v>167</v>
      </c>
      <c r="G342" s="479"/>
      <c r="H342" s="480" t="str">
        <f>IF($H$335="","",$H$335)</f>
        <v/>
      </c>
      <c r="I342" s="481"/>
      <c r="J342" s="237" t="str">
        <f>IF(H342="","",ROUNDDOWN(0.85*H342*F342,2))</f>
        <v/>
      </c>
      <c r="K342" s="238">
        <v>17200</v>
      </c>
      <c r="L342" s="239" t="str">
        <f>IF($H$336="","",$H$336)</f>
        <v/>
      </c>
      <c r="M342" s="240" t="str">
        <f>IF(L342="","",ROUNDDOWN(L342*K342,2))</f>
        <v/>
      </c>
      <c r="N342" s="241" t="str">
        <f>IF(M342="","",INT(M342+J342))</f>
        <v/>
      </c>
      <c r="O342" s="482" t="str">
        <f>IF(M342="","",INT(N342*3+N343*9))</f>
        <v/>
      </c>
      <c r="P342" s="251"/>
      <c r="Q342" s="201"/>
    </row>
    <row r="343" spans="3:17" s="200" customFormat="1" ht="24" customHeight="1" thickBot="1" x14ac:dyDescent="0.25">
      <c r="C343" s="234"/>
      <c r="D343" s="242" t="s">
        <v>159</v>
      </c>
      <c r="E343" s="243"/>
      <c r="F343" s="484">
        <v>167</v>
      </c>
      <c r="G343" s="485"/>
      <c r="H343" s="486" t="str">
        <f>IF($H$335="","",$H$335)</f>
        <v/>
      </c>
      <c r="I343" s="487"/>
      <c r="J343" s="244" t="str">
        <f>IF(H343="","",ROUNDDOWN(0.85*H343*F343,2))</f>
        <v/>
      </c>
      <c r="K343" s="245">
        <v>17500</v>
      </c>
      <c r="L343" s="246" t="str">
        <f>IF($H$337="","",$H$337)</f>
        <v/>
      </c>
      <c r="M343" s="247" t="str">
        <f>IF(L343="","",ROUNDDOWN(L343*K343,2))</f>
        <v/>
      </c>
      <c r="N343" s="248" t="str">
        <f>IF(M343="","",INT(M343+J343))</f>
        <v/>
      </c>
      <c r="O343" s="483"/>
      <c r="P343" s="200" t="s">
        <v>171</v>
      </c>
      <c r="Q343" s="201"/>
    </row>
    <row r="344" spans="3:17" s="200" customFormat="1" ht="20.149999999999999" customHeight="1" x14ac:dyDescent="0.2">
      <c r="D344" s="249"/>
      <c r="E344" s="249"/>
      <c r="F344" s="488"/>
      <c r="G344" s="489"/>
      <c r="H344" s="490"/>
      <c r="I344" s="491"/>
      <c r="J344" s="205"/>
      <c r="K344" s="250"/>
      <c r="L344" s="251"/>
      <c r="M344" s="205"/>
      <c r="N344" s="250"/>
      <c r="O344" s="251"/>
      <c r="P344" s="251"/>
      <c r="Q344" s="201"/>
    </row>
    <row r="345" spans="3:17" s="200" customFormat="1" ht="20.25" customHeight="1" x14ac:dyDescent="0.2">
      <c r="D345" s="214" t="s">
        <v>133</v>
      </c>
      <c r="E345" s="215"/>
      <c r="F345" s="215"/>
      <c r="G345" s="258" t="s">
        <v>191</v>
      </c>
      <c r="H345" s="258"/>
      <c r="I345" s="258"/>
      <c r="J345" s="258"/>
      <c r="K345" s="259"/>
      <c r="L345" s="259"/>
    </row>
    <row r="346" spans="3:17" s="200" customFormat="1" ht="20.25" customHeight="1" thickBot="1" x14ac:dyDescent="0.25">
      <c r="I346" s="216" t="s">
        <v>134</v>
      </c>
      <c r="L346" s="217"/>
      <c r="M346" s="217"/>
    </row>
    <row r="347" spans="3:17" s="200" customFormat="1" ht="20.25" customHeight="1" x14ac:dyDescent="0.2">
      <c r="D347" s="218" t="s">
        <v>135</v>
      </c>
      <c r="E347" s="219"/>
      <c r="F347" s="219"/>
      <c r="G347" s="220" t="s">
        <v>136</v>
      </c>
      <c r="H347" s="510"/>
      <c r="I347" s="511"/>
      <c r="L347" s="221"/>
      <c r="M347" s="221"/>
    </row>
    <row r="348" spans="3:17" s="200" customFormat="1" ht="20.25" customHeight="1" x14ac:dyDescent="0.2">
      <c r="C348" s="222"/>
      <c r="D348" s="512" t="s">
        <v>137</v>
      </c>
      <c r="E348" s="513"/>
      <c r="F348" s="514"/>
      <c r="G348" s="223" t="s">
        <v>138</v>
      </c>
      <c r="H348" s="517"/>
      <c r="I348" s="518"/>
    </row>
    <row r="349" spans="3:17" s="200" customFormat="1" ht="20.25" customHeight="1" thickBot="1" x14ac:dyDescent="0.25">
      <c r="C349" s="222"/>
      <c r="D349" s="515"/>
      <c r="E349" s="515"/>
      <c r="F349" s="516"/>
      <c r="G349" s="224" t="s">
        <v>139</v>
      </c>
      <c r="H349" s="519"/>
      <c r="I349" s="520"/>
    </row>
    <row r="350" spans="3:17" s="200" customFormat="1" ht="13.5" thickBot="1" x14ac:dyDescent="0.25">
      <c r="H350" s="225"/>
      <c r="I350" s="225"/>
      <c r="O350" s="216" t="s">
        <v>140</v>
      </c>
      <c r="P350" s="216"/>
      <c r="Q350" s="216"/>
    </row>
    <row r="351" spans="3:17" s="200" customFormat="1" ht="12" customHeight="1" x14ac:dyDescent="0.2">
      <c r="C351" s="226"/>
      <c r="D351" s="521" t="s">
        <v>141</v>
      </c>
      <c r="E351" s="522"/>
      <c r="F351" s="527" t="s">
        <v>142</v>
      </c>
      <c r="G351" s="528"/>
      <c r="H351" s="527" t="s">
        <v>143</v>
      </c>
      <c r="I351" s="528"/>
      <c r="J351" s="494" t="s">
        <v>144</v>
      </c>
      <c r="K351" s="496" t="s">
        <v>145</v>
      </c>
      <c r="L351" s="498" t="s">
        <v>146</v>
      </c>
      <c r="M351" s="500" t="s">
        <v>147</v>
      </c>
      <c r="N351" s="502" t="s">
        <v>148</v>
      </c>
      <c r="O351" s="504" t="s">
        <v>149</v>
      </c>
      <c r="P351" s="506"/>
      <c r="Q351" s="506"/>
    </row>
    <row r="352" spans="3:17" s="200" customFormat="1" x14ac:dyDescent="0.2">
      <c r="C352" s="226"/>
      <c r="D352" s="523"/>
      <c r="E352" s="524"/>
      <c r="F352" s="529"/>
      <c r="G352" s="530"/>
      <c r="H352" s="529"/>
      <c r="I352" s="530"/>
      <c r="J352" s="495"/>
      <c r="K352" s="497"/>
      <c r="L352" s="499"/>
      <c r="M352" s="501"/>
      <c r="N352" s="503"/>
      <c r="O352" s="505"/>
      <c r="P352" s="507"/>
      <c r="Q352" s="507"/>
    </row>
    <row r="353" spans="3:17" s="227" customFormat="1" ht="12.5" thickBot="1" x14ac:dyDescent="0.25">
      <c r="C353" s="226"/>
      <c r="D353" s="525"/>
      <c r="E353" s="526"/>
      <c r="F353" s="508" t="s">
        <v>150</v>
      </c>
      <c r="G353" s="509"/>
      <c r="H353" s="508" t="s">
        <v>151</v>
      </c>
      <c r="I353" s="509"/>
      <c r="J353" s="228" t="s">
        <v>152</v>
      </c>
      <c r="K353" s="229" t="s">
        <v>153</v>
      </c>
      <c r="L353" s="230" t="s">
        <v>154</v>
      </c>
      <c r="M353" s="231" t="s">
        <v>155</v>
      </c>
      <c r="N353" s="232" t="s">
        <v>156</v>
      </c>
      <c r="O353" s="233" t="s">
        <v>157</v>
      </c>
      <c r="P353" s="252"/>
      <c r="Q353" s="253"/>
    </row>
    <row r="354" spans="3:17" s="200" customFormat="1" ht="24" customHeight="1" x14ac:dyDescent="0.2">
      <c r="C354" s="234"/>
      <c r="D354" s="235" t="s">
        <v>158</v>
      </c>
      <c r="E354" s="236"/>
      <c r="F354" s="478">
        <v>23</v>
      </c>
      <c r="G354" s="479"/>
      <c r="H354" s="480" t="str">
        <f>IF($H$347="","",$H$347)</f>
        <v/>
      </c>
      <c r="I354" s="481"/>
      <c r="J354" s="237" t="str">
        <f>IF(H354="","",ROUNDDOWN(0.85*H354*F354,2))</f>
        <v/>
      </c>
      <c r="K354" s="238">
        <v>6100</v>
      </c>
      <c r="L354" s="239" t="str">
        <f>IF($H$348="","",$H$348)</f>
        <v/>
      </c>
      <c r="M354" s="240" t="str">
        <f>IF(L354="","",ROUNDDOWN(L354*K354,2))</f>
        <v/>
      </c>
      <c r="N354" s="241" t="str">
        <f>IF(M354="","",INT(M354+J354))</f>
        <v/>
      </c>
      <c r="O354" s="482" t="str">
        <f>IF(M354="","",INT(N354*3+N355*9))</f>
        <v/>
      </c>
      <c r="P354" s="251"/>
      <c r="Q354" s="201"/>
    </row>
    <row r="355" spans="3:17" s="200" customFormat="1" ht="24" customHeight="1" thickBot="1" x14ac:dyDescent="0.25">
      <c r="C355" s="234"/>
      <c r="D355" s="242" t="s">
        <v>159</v>
      </c>
      <c r="E355" s="243"/>
      <c r="F355" s="484">
        <v>23</v>
      </c>
      <c r="G355" s="485"/>
      <c r="H355" s="486" t="str">
        <f>IF($H$347="","",$H$347)</f>
        <v/>
      </c>
      <c r="I355" s="487"/>
      <c r="J355" s="244" t="str">
        <f>IF(H355="","",ROUNDDOWN(0.85*H355*F355,2))</f>
        <v/>
      </c>
      <c r="K355" s="245">
        <v>4900</v>
      </c>
      <c r="L355" s="246" t="str">
        <f>IF($H$349="","",$H$349)</f>
        <v/>
      </c>
      <c r="M355" s="247" t="str">
        <f>IF(L355="","",ROUNDDOWN(L355*K355,2))</f>
        <v/>
      </c>
      <c r="N355" s="248" t="str">
        <f>IF(M355="","",INT(M355+J355))</f>
        <v/>
      </c>
      <c r="O355" s="483"/>
      <c r="P355" s="200" t="s">
        <v>172</v>
      </c>
      <c r="Q355" s="201"/>
    </row>
    <row r="356" spans="3:17" s="200" customFormat="1" ht="20.149999999999999" customHeight="1" x14ac:dyDescent="0.2">
      <c r="D356" s="249"/>
      <c r="E356" s="249"/>
      <c r="F356" s="488"/>
      <c r="G356" s="489"/>
      <c r="H356" s="490"/>
      <c r="I356" s="491"/>
      <c r="J356" s="205"/>
      <c r="K356" s="250"/>
      <c r="L356" s="251"/>
      <c r="M356" s="205"/>
      <c r="N356" s="250"/>
      <c r="O356" s="251"/>
      <c r="P356" s="251"/>
      <c r="Q356" s="201"/>
    </row>
    <row r="357" spans="3:17" s="200" customFormat="1" ht="23.25" customHeight="1" x14ac:dyDescent="0.2">
      <c r="D357" s="254" t="s">
        <v>160</v>
      </c>
      <c r="Q357" s="225"/>
    </row>
    <row r="358" spans="3:17" s="200" customFormat="1" ht="13" x14ac:dyDescent="0.2">
      <c r="D358" s="71" t="s">
        <v>209</v>
      </c>
      <c r="E358" s="249"/>
      <c r="F358" s="201"/>
      <c r="G358" s="201"/>
      <c r="H358" s="201"/>
      <c r="I358" s="201"/>
      <c r="J358" s="201"/>
      <c r="K358" s="201"/>
      <c r="L358" s="201"/>
      <c r="M358" s="201"/>
      <c r="N358" s="255"/>
      <c r="O358" s="256"/>
      <c r="P358" s="201"/>
      <c r="Q358" s="492"/>
    </row>
    <row r="359" spans="3:17" s="200" customFormat="1" x14ac:dyDescent="0.2">
      <c r="D359" s="71" t="s">
        <v>210</v>
      </c>
      <c r="N359" s="256"/>
      <c r="O359" s="256"/>
      <c r="P359" s="256"/>
      <c r="Q359" s="493"/>
    </row>
    <row r="360" spans="3:17" s="200" customFormat="1" x14ac:dyDescent="0.2">
      <c r="D360" s="71" t="s">
        <v>211</v>
      </c>
    </row>
    <row r="361" spans="3:17" s="200" customFormat="1" x14ac:dyDescent="0.2">
      <c r="D361" s="71" t="s">
        <v>99</v>
      </c>
    </row>
    <row r="362" spans="3:17" s="200" customFormat="1" x14ac:dyDescent="0.2">
      <c r="D362" s="71" t="s">
        <v>215</v>
      </c>
    </row>
    <row r="363" spans="3:17" s="200" customFormat="1" x14ac:dyDescent="0.2">
      <c r="D363" s="71" t="s">
        <v>212</v>
      </c>
    </row>
    <row r="364" spans="3:17" s="200" customFormat="1" x14ac:dyDescent="0.2">
      <c r="D364" s="71" t="s">
        <v>213</v>
      </c>
    </row>
    <row r="365" spans="3:17" s="200" customFormat="1" x14ac:dyDescent="0.2">
      <c r="D365" s="71" t="s">
        <v>214</v>
      </c>
    </row>
    <row r="366" spans="3:17" s="200" customFormat="1" x14ac:dyDescent="0.2"/>
    <row r="367" spans="3:17" s="200" customFormat="1" x14ac:dyDescent="0.2"/>
    <row r="368" spans="3:17" s="200" customFormat="1" x14ac:dyDescent="0.2"/>
    <row r="369" spans="3:17" s="200" customFormat="1" ht="13" x14ac:dyDescent="0.2">
      <c r="D369" s="201" t="s">
        <v>164</v>
      </c>
    </row>
    <row r="370" spans="3:17" s="202" customFormat="1" ht="20" x14ac:dyDescent="0.3">
      <c r="D370" s="203" t="str">
        <f>$D$3</f>
        <v>「徳島県立農林水産総合技術支援センター水産研究課鳴門庁舎ほか２２施設で使用する電気」の入札内訳書</v>
      </c>
      <c r="E370" s="203"/>
      <c r="F370" s="203"/>
      <c r="G370" s="203"/>
      <c r="H370" s="203"/>
      <c r="I370" s="203"/>
      <c r="J370" s="203"/>
      <c r="K370" s="203"/>
      <c r="L370" s="203"/>
      <c r="M370" s="203"/>
      <c r="N370" s="203"/>
      <c r="O370" s="203"/>
      <c r="P370" s="203"/>
    </row>
    <row r="371" spans="3:17" s="200" customFormat="1" ht="14" x14ac:dyDescent="0.2">
      <c r="E371" s="533"/>
      <c r="F371" s="533"/>
      <c r="G371" s="533"/>
      <c r="H371" s="533"/>
      <c r="I371" s="533"/>
      <c r="J371" s="533"/>
    </row>
    <row r="372" spans="3:17" s="200" customFormat="1" ht="20.25" customHeight="1" x14ac:dyDescent="0.2">
      <c r="D372" s="204"/>
      <c r="E372" s="204"/>
      <c r="F372" s="204"/>
      <c r="G372" s="204"/>
      <c r="H372" s="205"/>
      <c r="I372" s="206"/>
      <c r="L372" s="198" t="s">
        <v>1</v>
      </c>
      <c r="M372" s="207"/>
      <c r="N372" s="207"/>
      <c r="O372" s="207"/>
    </row>
    <row r="373" spans="3:17" s="200" customFormat="1" ht="20.25" customHeight="1" x14ac:dyDescent="0.2">
      <c r="D373" s="208"/>
      <c r="E373" s="209"/>
      <c r="F373" s="209"/>
      <c r="G373" s="204"/>
      <c r="H373" s="205"/>
      <c r="I373" s="206"/>
      <c r="L373" s="210" t="s">
        <v>132</v>
      </c>
      <c r="M373" s="531"/>
      <c r="N373" s="532"/>
      <c r="O373" s="532"/>
    </row>
    <row r="374" spans="3:17" s="200" customFormat="1" ht="20.25" customHeight="1" x14ac:dyDescent="0.2">
      <c r="D374" s="209"/>
      <c r="E374" s="209"/>
      <c r="F374" s="209"/>
      <c r="G374" s="204"/>
      <c r="H374" s="205"/>
      <c r="I374" s="206"/>
      <c r="L374" s="198" t="s">
        <v>2</v>
      </c>
      <c r="M374" s="531"/>
      <c r="N374" s="532"/>
      <c r="O374" s="532"/>
      <c r="P374" s="211"/>
    </row>
    <row r="375" spans="3:17" s="200" customFormat="1" ht="20.25" customHeight="1" x14ac:dyDescent="0.2">
      <c r="E375" s="257"/>
      <c r="F375" s="257"/>
      <c r="G375" s="257"/>
      <c r="H375" s="257"/>
      <c r="I375" s="257"/>
      <c r="J375" s="257"/>
    </row>
    <row r="376" spans="3:17" s="200" customFormat="1" ht="20.25" customHeight="1" x14ac:dyDescent="0.2">
      <c r="D376" s="214" t="s">
        <v>133</v>
      </c>
      <c r="E376" s="215"/>
      <c r="F376" s="215"/>
      <c r="G376" s="215" t="s">
        <v>205</v>
      </c>
      <c r="H376" s="215"/>
      <c r="I376" s="215"/>
      <c r="J376" s="215"/>
      <c r="K376" s="214"/>
      <c r="L376" s="214"/>
    </row>
    <row r="377" spans="3:17" s="200" customFormat="1" ht="20.25" customHeight="1" thickBot="1" x14ac:dyDescent="0.25">
      <c r="I377" s="216" t="s">
        <v>134</v>
      </c>
      <c r="L377" s="217"/>
      <c r="M377" s="217"/>
    </row>
    <row r="378" spans="3:17" s="200" customFormat="1" ht="20.25" customHeight="1" x14ac:dyDescent="0.2">
      <c r="D378" s="218" t="s">
        <v>135</v>
      </c>
      <c r="E378" s="219"/>
      <c r="F378" s="219"/>
      <c r="G378" s="220" t="s">
        <v>136</v>
      </c>
      <c r="H378" s="510"/>
      <c r="I378" s="511"/>
      <c r="L378" s="221"/>
      <c r="M378" s="221"/>
    </row>
    <row r="379" spans="3:17" s="200" customFormat="1" ht="20.25" customHeight="1" x14ac:dyDescent="0.2">
      <c r="C379" s="222"/>
      <c r="D379" s="512" t="s">
        <v>137</v>
      </c>
      <c r="E379" s="513"/>
      <c r="F379" s="514"/>
      <c r="G379" s="223" t="s">
        <v>138</v>
      </c>
      <c r="H379" s="517"/>
      <c r="I379" s="518"/>
    </row>
    <row r="380" spans="3:17" s="200" customFormat="1" ht="20.25" customHeight="1" thickBot="1" x14ac:dyDescent="0.25">
      <c r="C380" s="222"/>
      <c r="D380" s="515"/>
      <c r="E380" s="515"/>
      <c r="F380" s="516"/>
      <c r="G380" s="224" t="s">
        <v>139</v>
      </c>
      <c r="H380" s="519"/>
      <c r="I380" s="520"/>
    </row>
    <row r="381" spans="3:17" s="200" customFormat="1" ht="13.5" thickBot="1" x14ac:dyDescent="0.25">
      <c r="H381" s="225"/>
      <c r="I381" s="225"/>
      <c r="O381" s="216" t="s">
        <v>140</v>
      </c>
      <c r="P381" s="216"/>
      <c r="Q381" s="216"/>
    </row>
    <row r="382" spans="3:17" s="200" customFormat="1" ht="12" customHeight="1" x14ac:dyDescent="0.2">
      <c r="C382" s="226"/>
      <c r="D382" s="521" t="s">
        <v>141</v>
      </c>
      <c r="E382" s="522"/>
      <c r="F382" s="527" t="s">
        <v>142</v>
      </c>
      <c r="G382" s="528"/>
      <c r="H382" s="527" t="s">
        <v>143</v>
      </c>
      <c r="I382" s="528"/>
      <c r="J382" s="494" t="s">
        <v>144</v>
      </c>
      <c r="K382" s="496" t="s">
        <v>145</v>
      </c>
      <c r="L382" s="498" t="s">
        <v>146</v>
      </c>
      <c r="M382" s="500" t="s">
        <v>147</v>
      </c>
      <c r="N382" s="502" t="s">
        <v>148</v>
      </c>
      <c r="O382" s="504" t="s">
        <v>149</v>
      </c>
      <c r="P382" s="506"/>
      <c r="Q382" s="506"/>
    </row>
    <row r="383" spans="3:17" s="200" customFormat="1" x14ac:dyDescent="0.2">
      <c r="C383" s="226"/>
      <c r="D383" s="523"/>
      <c r="E383" s="524"/>
      <c r="F383" s="529"/>
      <c r="G383" s="530"/>
      <c r="H383" s="529"/>
      <c r="I383" s="530"/>
      <c r="J383" s="495"/>
      <c r="K383" s="497"/>
      <c r="L383" s="499"/>
      <c r="M383" s="501"/>
      <c r="N383" s="503"/>
      <c r="O383" s="505"/>
      <c r="P383" s="507"/>
      <c r="Q383" s="507"/>
    </row>
    <row r="384" spans="3:17" s="227" customFormat="1" ht="12.5" thickBot="1" x14ac:dyDescent="0.25">
      <c r="C384" s="226"/>
      <c r="D384" s="525"/>
      <c r="E384" s="526"/>
      <c r="F384" s="508" t="s">
        <v>150</v>
      </c>
      <c r="G384" s="509"/>
      <c r="H384" s="508" t="s">
        <v>151</v>
      </c>
      <c r="I384" s="509"/>
      <c r="J384" s="228" t="s">
        <v>152</v>
      </c>
      <c r="K384" s="229" t="s">
        <v>153</v>
      </c>
      <c r="L384" s="230" t="s">
        <v>154</v>
      </c>
      <c r="M384" s="231" t="s">
        <v>155</v>
      </c>
      <c r="N384" s="232" t="s">
        <v>156</v>
      </c>
      <c r="O384" s="233" t="s">
        <v>157</v>
      </c>
      <c r="P384" s="252"/>
      <c r="Q384" s="253"/>
    </row>
    <row r="385" spans="3:17" s="200" customFormat="1" ht="24" customHeight="1" x14ac:dyDescent="0.2">
      <c r="C385" s="234"/>
      <c r="D385" s="235" t="s">
        <v>158</v>
      </c>
      <c r="E385" s="236"/>
      <c r="F385" s="478">
        <v>21</v>
      </c>
      <c r="G385" s="479"/>
      <c r="H385" s="480" t="str">
        <f>IF($H$378="","",$H$378)</f>
        <v/>
      </c>
      <c r="I385" s="481"/>
      <c r="J385" s="237" t="str">
        <f>IF(H385="","",ROUNDDOWN(0.85*H385*F385,2))</f>
        <v/>
      </c>
      <c r="K385" s="238">
        <v>1300</v>
      </c>
      <c r="L385" s="239" t="str">
        <f>IF($H$379="","",$H$379)</f>
        <v/>
      </c>
      <c r="M385" s="240" t="str">
        <f>IF(L385="","",ROUNDDOWN(L385*K385,2))</f>
        <v/>
      </c>
      <c r="N385" s="241" t="str">
        <f>IF(M385="","",INT(M385+J385))</f>
        <v/>
      </c>
      <c r="O385" s="482" t="str">
        <f>IF(M385="","",INT(N385*3+N386*9))</f>
        <v/>
      </c>
      <c r="P385" s="251"/>
      <c r="Q385" s="201"/>
    </row>
    <row r="386" spans="3:17" s="200" customFormat="1" ht="24" customHeight="1" thickBot="1" x14ac:dyDescent="0.25">
      <c r="C386" s="234"/>
      <c r="D386" s="242" t="s">
        <v>159</v>
      </c>
      <c r="E386" s="243"/>
      <c r="F386" s="484">
        <v>21</v>
      </c>
      <c r="G386" s="485"/>
      <c r="H386" s="486" t="str">
        <f>IF($H$378="","",$H$378)</f>
        <v/>
      </c>
      <c r="I386" s="487"/>
      <c r="J386" s="244" t="str">
        <f>IF(H386="","",ROUNDDOWN(0.85*H386*F386,2))</f>
        <v/>
      </c>
      <c r="K386" s="245">
        <v>1500</v>
      </c>
      <c r="L386" s="246" t="str">
        <f>IF($H$380="","",$H$380)</f>
        <v/>
      </c>
      <c r="M386" s="247" t="str">
        <f>IF(L386="","",ROUNDDOWN(L386*K386,2))</f>
        <v/>
      </c>
      <c r="N386" s="248" t="str">
        <f>IF(M386="","",INT(M386+J386))</f>
        <v/>
      </c>
      <c r="O386" s="483"/>
      <c r="P386" s="200" t="s">
        <v>173</v>
      </c>
      <c r="Q386" s="201"/>
    </row>
    <row r="387" spans="3:17" s="200" customFormat="1" ht="20.149999999999999" customHeight="1" x14ac:dyDescent="0.2">
      <c r="D387" s="249"/>
      <c r="E387" s="249"/>
      <c r="F387" s="488"/>
      <c r="G387" s="489"/>
      <c r="H387" s="490"/>
      <c r="I387" s="491"/>
      <c r="J387" s="205"/>
      <c r="K387" s="250"/>
      <c r="L387" s="251"/>
      <c r="M387" s="205"/>
      <c r="N387" s="250"/>
      <c r="O387" s="251"/>
      <c r="P387" s="251"/>
      <c r="Q387" s="201"/>
    </row>
    <row r="388" spans="3:17" s="200" customFormat="1" ht="20.25" customHeight="1" x14ac:dyDescent="0.2">
      <c r="D388" s="214" t="s">
        <v>133</v>
      </c>
      <c r="E388" s="215"/>
      <c r="F388" s="215"/>
      <c r="G388" s="215" t="s">
        <v>192</v>
      </c>
      <c r="H388" s="215"/>
      <c r="I388" s="215"/>
      <c r="J388" s="215"/>
      <c r="K388" s="214"/>
    </row>
    <row r="389" spans="3:17" s="200" customFormat="1" ht="20.25" customHeight="1" thickBot="1" x14ac:dyDescent="0.25">
      <c r="I389" s="216" t="s">
        <v>134</v>
      </c>
      <c r="L389" s="217"/>
      <c r="M389" s="217"/>
    </row>
    <row r="390" spans="3:17" s="200" customFormat="1" ht="20.25" customHeight="1" x14ac:dyDescent="0.2">
      <c r="D390" s="218" t="s">
        <v>135</v>
      </c>
      <c r="E390" s="219"/>
      <c r="F390" s="219"/>
      <c r="G390" s="220" t="s">
        <v>136</v>
      </c>
      <c r="H390" s="510"/>
      <c r="I390" s="511"/>
      <c r="L390" s="221"/>
      <c r="M390" s="221"/>
    </row>
    <row r="391" spans="3:17" s="200" customFormat="1" ht="20.25" customHeight="1" x14ac:dyDescent="0.2">
      <c r="C391" s="222"/>
      <c r="D391" s="512" t="s">
        <v>137</v>
      </c>
      <c r="E391" s="513"/>
      <c r="F391" s="514"/>
      <c r="G391" s="223" t="s">
        <v>138</v>
      </c>
      <c r="H391" s="517"/>
      <c r="I391" s="518"/>
    </row>
    <row r="392" spans="3:17" s="200" customFormat="1" ht="20.25" customHeight="1" thickBot="1" x14ac:dyDescent="0.25">
      <c r="C392" s="222"/>
      <c r="D392" s="515"/>
      <c r="E392" s="515"/>
      <c r="F392" s="516"/>
      <c r="G392" s="224" t="s">
        <v>139</v>
      </c>
      <c r="H392" s="519"/>
      <c r="I392" s="520"/>
    </row>
    <row r="393" spans="3:17" s="200" customFormat="1" ht="13.5" thickBot="1" x14ac:dyDescent="0.25">
      <c r="H393" s="225"/>
      <c r="I393" s="225"/>
      <c r="O393" s="216" t="s">
        <v>140</v>
      </c>
      <c r="P393" s="216"/>
      <c r="Q393" s="216"/>
    </row>
    <row r="394" spans="3:17" s="200" customFormat="1" ht="12" customHeight="1" x14ac:dyDescent="0.2">
      <c r="C394" s="226"/>
      <c r="D394" s="521" t="s">
        <v>141</v>
      </c>
      <c r="E394" s="522"/>
      <c r="F394" s="527" t="s">
        <v>142</v>
      </c>
      <c r="G394" s="528"/>
      <c r="H394" s="527" t="s">
        <v>143</v>
      </c>
      <c r="I394" s="528"/>
      <c r="J394" s="494" t="s">
        <v>144</v>
      </c>
      <c r="K394" s="496" t="s">
        <v>145</v>
      </c>
      <c r="L394" s="498" t="s">
        <v>146</v>
      </c>
      <c r="M394" s="500" t="s">
        <v>147</v>
      </c>
      <c r="N394" s="502" t="s">
        <v>148</v>
      </c>
      <c r="O394" s="504" t="s">
        <v>149</v>
      </c>
      <c r="P394" s="506"/>
      <c r="Q394" s="506"/>
    </row>
    <row r="395" spans="3:17" s="200" customFormat="1" x14ac:dyDescent="0.2">
      <c r="C395" s="226"/>
      <c r="D395" s="523"/>
      <c r="E395" s="524"/>
      <c r="F395" s="529"/>
      <c r="G395" s="530"/>
      <c r="H395" s="529"/>
      <c r="I395" s="530"/>
      <c r="J395" s="495"/>
      <c r="K395" s="497"/>
      <c r="L395" s="499"/>
      <c r="M395" s="501"/>
      <c r="N395" s="503"/>
      <c r="O395" s="505"/>
      <c r="P395" s="507"/>
      <c r="Q395" s="507"/>
    </row>
    <row r="396" spans="3:17" s="227" customFormat="1" ht="12.5" thickBot="1" x14ac:dyDescent="0.25">
      <c r="C396" s="226"/>
      <c r="D396" s="525"/>
      <c r="E396" s="526"/>
      <c r="F396" s="508" t="s">
        <v>150</v>
      </c>
      <c r="G396" s="509"/>
      <c r="H396" s="508" t="s">
        <v>151</v>
      </c>
      <c r="I396" s="509"/>
      <c r="J396" s="228" t="s">
        <v>152</v>
      </c>
      <c r="K396" s="229" t="s">
        <v>153</v>
      </c>
      <c r="L396" s="230" t="s">
        <v>154</v>
      </c>
      <c r="M396" s="231" t="s">
        <v>155</v>
      </c>
      <c r="N396" s="232" t="s">
        <v>156</v>
      </c>
      <c r="O396" s="233" t="s">
        <v>157</v>
      </c>
      <c r="P396" s="252"/>
      <c r="Q396" s="253"/>
    </row>
    <row r="397" spans="3:17" s="200" customFormat="1" ht="24" customHeight="1" x14ac:dyDescent="0.2">
      <c r="C397" s="234"/>
      <c r="D397" s="235" t="s">
        <v>158</v>
      </c>
      <c r="E397" s="236"/>
      <c r="F397" s="478">
        <v>26</v>
      </c>
      <c r="G397" s="479"/>
      <c r="H397" s="480" t="str">
        <f>IF($H$390="","",$H$390)</f>
        <v/>
      </c>
      <c r="I397" s="481"/>
      <c r="J397" s="237" t="str">
        <f>IF(H397="","",ROUNDDOWN(0.85*H397*F397,2))</f>
        <v/>
      </c>
      <c r="K397" s="238">
        <v>1000</v>
      </c>
      <c r="L397" s="239" t="str">
        <f>IF($H$391="","",$H$391)</f>
        <v/>
      </c>
      <c r="M397" s="240" t="str">
        <f>IF(L397="","",ROUNDDOWN(L397*K397,2))</f>
        <v/>
      </c>
      <c r="N397" s="241" t="str">
        <f>IF(M397="","",INT(M397+J397))</f>
        <v/>
      </c>
      <c r="O397" s="482" t="str">
        <f>IF(M397="","",INT(N397*3+N398*9))</f>
        <v/>
      </c>
      <c r="P397" s="251"/>
      <c r="Q397" s="201"/>
    </row>
    <row r="398" spans="3:17" s="200" customFormat="1" ht="24" customHeight="1" thickBot="1" x14ac:dyDescent="0.25">
      <c r="C398" s="234"/>
      <c r="D398" s="242" t="s">
        <v>159</v>
      </c>
      <c r="E398" s="243"/>
      <c r="F398" s="484">
        <v>26</v>
      </c>
      <c r="G398" s="485"/>
      <c r="H398" s="486" t="str">
        <f>IF($H$390="","",$H$390)</f>
        <v/>
      </c>
      <c r="I398" s="487"/>
      <c r="J398" s="244" t="str">
        <f>IF(H398="","",ROUNDDOWN(0.85*H398*F398,2))</f>
        <v/>
      </c>
      <c r="K398" s="245">
        <v>1000</v>
      </c>
      <c r="L398" s="246" t="str">
        <f>IF($H$392="","",$H$392)</f>
        <v/>
      </c>
      <c r="M398" s="247" t="str">
        <f>IF(L398="","",ROUNDDOWN(L398*K398,2))</f>
        <v/>
      </c>
      <c r="N398" s="248" t="str">
        <f>IF(M398="","",INT(M398+J398))</f>
        <v/>
      </c>
      <c r="O398" s="483"/>
      <c r="P398" s="200" t="s">
        <v>174</v>
      </c>
      <c r="Q398" s="201"/>
    </row>
    <row r="399" spans="3:17" s="200" customFormat="1" ht="20.149999999999999" customHeight="1" x14ac:dyDescent="0.2">
      <c r="D399" s="249"/>
      <c r="E399" s="249"/>
      <c r="F399" s="488"/>
      <c r="G399" s="489"/>
      <c r="H399" s="490"/>
      <c r="I399" s="491"/>
      <c r="J399" s="205"/>
      <c r="K399" s="250"/>
      <c r="L399" s="251"/>
      <c r="M399" s="205"/>
      <c r="N399" s="250"/>
      <c r="O399" s="251"/>
      <c r="P399" s="251"/>
      <c r="Q399" s="201"/>
    </row>
    <row r="400" spans="3:17" s="200" customFormat="1" ht="23.25" customHeight="1" x14ac:dyDescent="0.2">
      <c r="D400" s="254" t="s">
        <v>160</v>
      </c>
      <c r="Q400" s="225"/>
    </row>
    <row r="401" spans="4:17" s="200" customFormat="1" ht="13" x14ac:dyDescent="0.2">
      <c r="D401" s="71" t="s">
        <v>209</v>
      </c>
      <c r="E401" s="249"/>
      <c r="F401" s="201"/>
      <c r="G401" s="201"/>
      <c r="H401" s="201"/>
      <c r="I401" s="201"/>
      <c r="J401" s="201"/>
      <c r="K401" s="201"/>
      <c r="L401" s="201"/>
      <c r="M401" s="201"/>
      <c r="N401" s="255"/>
      <c r="O401" s="256"/>
      <c r="P401" s="201"/>
      <c r="Q401" s="492"/>
    </row>
    <row r="402" spans="4:17" s="200" customFormat="1" x14ac:dyDescent="0.2">
      <c r="D402" s="71" t="s">
        <v>210</v>
      </c>
      <c r="N402" s="256"/>
      <c r="O402" s="256"/>
      <c r="P402" s="256"/>
      <c r="Q402" s="493"/>
    </row>
    <row r="403" spans="4:17" s="200" customFormat="1" x14ac:dyDescent="0.2">
      <c r="D403" s="71" t="s">
        <v>211</v>
      </c>
    </row>
    <row r="404" spans="4:17" s="200" customFormat="1" x14ac:dyDescent="0.2">
      <c r="D404" s="71" t="s">
        <v>99</v>
      </c>
    </row>
    <row r="405" spans="4:17" s="200" customFormat="1" x14ac:dyDescent="0.2">
      <c r="D405" s="71" t="s">
        <v>215</v>
      </c>
    </row>
    <row r="406" spans="4:17" s="200" customFormat="1" x14ac:dyDescent="0.2">
      <c r="D406" s="71" t="s">
        <v>212</v>
      </c>
    </row>
    <row r="407" spans="4:17" s="200" customFormat="1" x14ac:dyDescent="0.2">
      <c r="D407" s="71" t="s">
        <v>213</v>
      </c>
    </row>
    <row r="408" spans="4:17" s="200" customFormat="1" x14ac:dyDescent="0.2">
      <c r="D408" s="71" t="s">
        <v>214</v>
      </c>
    </row>
    <row r="409" spans="4:17" s="200" customFormat="1" x14ac:dyDescent="0.2"/>
    <row r="410" spans="4:17" s="200" customFormat="1" x14ac:dyDescent="0.2"/>
    <row r="411" spans="4:17" s="200" customFormat="1" x14ac:dyDescent="0.2"/>
    <row r="412" spans="4:17" ht="13" x14ac:dyDescent="0.2">
      <c r="D412" s="72" t="s">
        <v>165</v>
      </c>
    </row>
    <row r="413" spans="4:17" s="73" customFormat="1" ht="20" x14ac:dyDescent="0.3">
      <c r="D413" s="74" t="str">
        <f>$D$3</f>
        <v>「徳島県立農林水産総合技術支援センター水産研究課鳴門庁舎ほか２２施設で使用する電気」の入札内訳書</v>
      </c>
      <c r="E413" s="74"/>
      <c r="F413" s="74"/>
      <c r="G413" s="74"/>
      <c r="H413" s="74"/>
      <c r="I413" s="74"/>
      <c r="J413" s="74"/>
      <c r="K413" s="74"/>
      <c r="L413" s="74"/>
      <c r="M413" s="74"/>
      <c r="N413" s="74"/>
      <c r="O413" s="74"/>
      <c r="P413" s="74"/>
    </row>
    <row r="414" spans="4:17" ht="14" x14ac:dyDescent="0.2">
      <c r="E414" s="477"/>
      <c r="F414" s="477"/>
      <c r="G414" s="477"/>
      <c r="H414" s="477"/>
      <c r="I414" s="477"/>
      <c r="J414" s="477"/>
    </row>
    <row r="415" spans="4:17" ht="20.25" customHeight="1" x14ac:dyDescent="0.2">
      <c r="D415" s="75"/>
      <c r="E415" s="75"/>
      <c r="F415" s="75"/>
      <c r="G415" s="75"/>
      <c r="H415" s="76"/>
      <c r="I415" s="77"/>
      <c r="L415" s="78" t="s">
        <v>66</v>
      </c>
      <c r="M415" s="79"/>
      <c r="N415" s="79"/>
      <c r="O415" s="79"/>
    </row>
    <row r="416" spans="4:17" ht="20.25" customHeight="1" x14ac:dyDescent="0.2">
      <c r="D416" s="80"/>
      <c r="E416" s="81"/>
      <c r="F416" s="81"/>
      <c r="G416" s="75"/>
      <c r="H416" s="76"/>
      <c r="I416" s="77"/>
      <c r="L416" s="82" t="s">
        <v>67</v>
      </c>
      <c r="M416" s="442"/>
      <c r="N416" s="443"/>
      <c r="O416" s="443"/>
    </row>
    <row r="417" spans="3:17" ht="20.25" customHeight="1" x14ac:dyDescent="0.2">
      <c r="D417" s="81"/>
      <c r="E417" s="81"/>
      <c r="F417" s="81"/>
      <c r="G417" s="75"/>
      <c r="H417" s="76"/>
      <c r="I417" s="77"/>
      <c r="L417" s="78" t="s">
        <v>68</v>
      </c>
      <c r="M417" s="442"/>
      <c r="N417" s="443"/>
      <c r="O417" s="443"/>
      <c r="P417" s="83"/>
    </row>
    <row r="418" spans="3:17" ht="20.25" customHeight="1" x14ac:dyDescent="0.2">
      <c r="E418" s="133"/>
      <c r="F418" s="133"/>
      <c r="G418" s="133"/>
      <c r="H418" s="133"/>
      <c r="I418" s="133"/>
      <c r="J418" s="133"/>
    </row>
    <row r="419" spans="3:17" ht="20.25" customHeight="1" x14ac:dyDescent="0.2">
      <c r="D419" s="86" t="s">
        <v>69</v>
      </c>
      <c r="E419" s="87"/>
      <c r="F419" s="87"/>
      <c r="G419" s="87" t="s">
        <v>193</v>
      </c>
      <c r="H419" s="87"/>
      <c r="I419" s="87"/>
      <c r="J419" s="87"/>
      <c r="K419" s="86"/>
      <c r="L419" s="86"/>
    </row>
    <row r="420" spans="3:17" ht="20.25" customHeight="1" thickBot="1" x14ac:dyDescent="0.25">
      <c r="I420" s="88" t="s">
        <v>70</v>
      </c>
      <c r="L420" s="89"/>
      <c r="M420" s="89"/>
    </row>
    <row r="421" spans="3:17" ht="20.25" customHeight="1" x14ac:dyDescent="0.2">
      <c r="D421" s="90" t="s">
        <v>71</v>
      </c>
      <c r="E421" s="91"/>
      <c r="F421" s="91"/>
      <c r="G421" s="92" t="s">
        <v>72</v>
      </c>
      <c r="H421" s="444"/>
      <c r="I421" s="445"/>
      <c r="L421" s="93"/>
      <c r="M421" s="93"/>
    </row>
    <row r="422" spans="3:17" ht="20.25" customHeight="1" x14ac:dyDescent="0.2">
      <c r="C422" s="94"/>
      <c r="D422" s="446" t="s">
        <v>73</v>
      </c>
      <c r="E422" s="447"/>
      <c r="F422" s="448"/>
      <c r="G422" s="95" t="s">
        <v>74</v>
      </c>
      <c r="H422" s="451"/>
      <c r="I422" s="452"/>
    </row>
    <row r="423" spans="3:17" ht="20.25" customHeight="1" thickBot="1" x14ac:dyDescent="0.25">
      <c r="C423" s="94"/>
      <c r="D423" s="449"/>
      <c r="E423" s="449"/>
      <c r="F423" s="450"/>
      <c r="G423" s="96" t="s">
        <v>75</v>
      </c>
      <c r="H423" s="453"/>
      <c r="I423" s="454"/>
    </row>
    <row r="424" spans="3:17" ht="13.5" thickBot="1" x14ac:dyDescent="0.25">
      <c r="H424" s="97"/>
      <c r="I424" s="97"/>
      <c r="O424" s="88" t="s">
        <v>76</v>
      </c>
      <c r="P424" s="88"/>
      <c r="Q424" s="88"/>
    </row>
    <row r="425" spans="3:17" ht="12" customHeight="1" x14ac:dyDescent="0.2">
      <c r="C425" s="98"/>
      <c r="D425" s="455" t="s">
        <v>77</v>
      </c>
      <c r="E425" s="456"/>
      <c r="F425" s="461" t="s">
        <v>78</v>
      </c>
      <c r="G425" s="462"/>
      <c r="H425" s="461" t="s">
        <v>79</v>
      </c>
      <c r="I425" s="462"/>
      <c r="J425" s="465" t="s">
        <v>80</v>
      </c>
      <c r="K425" s="467" t="s">
        <v>81</v>
      </c>
      <c r="L425" s="469" t="s">
        <v>82</v>
      </c>
      <c r="M425" s="471" t="s">
        <v>83</v>
      </c>
      <c r="N425" s="473" t="s">
        <v>84</v>
      </c>
      <c r="O425" s="475" t="s">
        <v>85</v>
      </c>
      <c r="P425" s="428"/>
      <c r="Q425" s="428"/>
    </row>
    <row r="426" spans="3:17" x14ac:dyDescent="0.2">
      <c r="C426" s="98"/>
      <c r="D426" s="457"/>
      <c r="E426" s="458"/>
      <c r="F426" s="463"/>
      <c r="G426" s="464"/>
      <c r="H426" s="463"/>
      <c r="I426" s="464"/>
      <c r="J426" s="466"/>
      <c r="K426" s="468"/>
      <c r="L426" s="470"/>
      <c r="M426" s="472"/>
      <c r="N426" s="474"/>
      <c r="O426" s="476"/>
      <c r="P426" s="429"/>
      <c r="Q426" s="429"/>
    </row>
    <row r="427" spans="3:17" s="99" customFormat="1" ht="12.5" thickBot="1" x14ac:dyDescent="0.25">
      <c r="C427" s="98"/>
      <c r="D427" s="459"/>
      <c r="E427" s="460"/>
      <c r="F427" s="430" t="s">
        <v>86</v>
      </c>
      <c r="G427" s="431"/>
      <c r="H427" s="430" t="s">
        <v>87</v>
      </c>
      <c r="I427" s="431"/>
      <c r="J427" s="101" t="s">
        <v>88</v>
      </c>
      <c r="K427" s="102" t="s">
        <v>89</v>
      </c>
      <c r="L427" s="103" t="s">
        <v>90</v>
      </c>
      <c r="M427" s="104" t="s">
        <v>91</v>
      </c>
      <c r="N427" s="105" t="s">
        <v>92</v>
      </c>
      <c r="O427" s="106" t="s">
        <v>93</v>
      </c>
      <c r="P427" s="128"/>
      <c r="Q427" s="129"/>
    </row>
    <row r="428" spans="3:17" ht="24" customHeight="1" x14ac:dyDescent="0.2">
      <c r="C428" s="107"/>
      <c r="D428" s="108" t="s">
        <v>94</v>
      </c>
      <c r="E428" s="109"/>
      <c r="F428" s="432">
        <v>19</v>
      </c>
      <c r="G428" s="433"/>
      <c r="H428" s="434" t="str">
        <f>IF($H$421="","",$H$421)</f>
        <v/>
      </c>
      <c r="I428" s="435"/>
      <c r="J428" s="111" t="str">
        <f>IF(H428="","",ROUNDDOWN(0.85*H428*F428,2))</f>
        <v/>
      </c>
      <c r="K428" s="112">
        <v>5100</v>
      </c>
      <c r="L428" s="113" t="str">
        <f>IF($H$422="","",$H$422)</f>
        <v/>
      </c>
      <c r="M428" s="114" t="str">
        <f>IF(L428="","",ROUNDDOWN(L428*K428,2))</f>
        <v/>
      </c>
      <c r="N428" s="115" t="str">
        <f>IF(M428="","",INT(M428+J428))</f>
        <v/>
      </c>
      <c r="O428" s="436" t="str">
        <f>IF(M428="","",INT(N428*3+N429*9))</f>
        <v/>
      </c>
      <c r="P428" s="124"/>
      <c r="Q428" s="72"/>
    </row>
    <row r="429" spans="3:17" ht="24" customHeight="1" thickBot="1" x14ac:dyDescent="0.25">
      <c r="C429" s="107"/>
      <c r="D429" s="116" t="s">
        <v>95</v>
      </c>
      <c r="E429" s="117"/>
      <c r="F429" s="438">
        <v>19</v>
      </c>
      <c r="G429" s="439"/>
      <c r="H429" s="440" t="str">
        <f>IF($H$421="","",$H$421)</f>
        <v/>
      </c>
      <c r="I429" s="441"/>
      <c r="J429" s="118" t="str">
        <f>IF(H429="","",ROUNDDOWN(0.85*H429*F429,2))</f>
        <v/>
      </c>
      <c r="K429" s="119">
        <v>4400</v>
      </c>
      <c r="L429" s="120" t="str">
        <f>IF($H$423="","",$H$423)</f>
        <v/>
      </c>
      <c r="M429" s="121" t="str">
        <f>IF(L429="","",ROUNDDOWN(L429*K429,2))</f>
        <v/>
      </c>
      <c r="N429" s="122" t="str">
        <f>IF(M429="","",INT(M429+J429))</f>
        <v/>
      </c>
      <c r="O429" s="437"/>
      <c r="P429" s="71" t="s">
        <v>175</v>
      </c>
      <c r="Q429" s="72"/>
    </row>
    <row r="430" spans="3:17" ht="20.149999999999999" customHeight="1" x14ac:dyDescent="0.2">
      <c r="D430" s="123"/>
      <c r="E430" s="123"/>
      <c r="F430" s="424"/>
      <c r="G430" s="425"/>
      <c r="H430" s="426"/>
      <c r="I430" s="427"/>
      <c r="J430" s="76"/>
      <c r="K430" s="126"/>
      <c r="L430" s="124"/>
      <c r="M430" s="76"/>
      <c r="N430" s="126"/>
      <c r="O430" s="124"/>
      <c r="P430" s="124"/>
      <c r="Q430" s="72"/>
    </row>
    <row r="431" spans="3:17" ht="20.25" customHeight="1" x14ac:dyDescent="0.2">
      <c r="D431" s="86" t="s">
        <v>69</v>
      </c>
      <c r="E431" s="87"/>
      <c r="F431" s="87"/>
      <c r="G431" s="87" t="s">
        <v>206</v>
      </c>
      <c r="H431" s="87"/>
      <c r="I431" s="87"/>
      <c r="J431" s="87"/>
      <c r="K431" s="86"/>
      <c r="L431" s="86"/>
    </row>
    <row r="432" spans="3:17" ht="20.25" customHeight="1" thickBot="1" x14ac:dyDescent="0.25">
      <c r="I432" s="88" t="s">
        <v>70</v>
      </c>
      <c r="L432" s="89"/>
      <c r="M432" s="89"/>
    </row>
    <row r="433" spans="3:17" ht="20.25" customHeight="1" x14ac:dyDescent="0.2">
      <c r="D433" s="90" t="s">
        <v>71</v>
      </c>
      <c r="E433" s="91"/>
      <c r="F433" s="91"/>
      <c r="G433" s="92" t="s">
        <v>72</v>
      </c>
      <c r="H433" s="444"/>
      <c r="I433" s="445"/>
      <c r="L433" s="93"/>
      <c r="M433" s="93"/>
    </row>
    <row r="434" spans="3:17" ht="20.25" customHeight="1" x14ac:dyDescent="0.2">
      <c r="C434" s="94"/>
      <c r="D434" s="446" t="s">
        <v>73</v>
      </c>
      <c r="E434" s="447"/>
      <c r="F434" s="448"/>
      <c r="G434" s="95" t="s">
        <v>74</v>
      </c>
      <c r="H434" s="451"/>
      <c r="I434" s="452"/>
    </row>
    <row r="435" spans="3:17" ht="20.25" customHeight="1" thickBot="1" x14ac:dyDescent="0.25">
      <c r="C435" s="94"/>
      <c r="D435" s="449"/>
      <c r="E435" s="449"/>
      <c r="F435" s="450"/>
      <c r="G435" s="96" t="s">
        <v>75</v>
      </c>
      <c r="H435" s="453"/>
      <c r="I435" s="454"/>
    </row>
    <row r="436" spans="3:17" ht="13.5" thickBot="1" x14ac:dyDescent="0.25">
      <c r="H436" s="97"/>
      <c r="I436" s="97"/>
      <c r="O436" s="88" t="s">
        <v>76</v>
      </c>
      <c r="P436" s="88"/>
      <c r="Q436" s="88"/>
    </row>
    <row r="437" spans="3:17" ht="12" customHeight="1" x14ac:dyDescent="0.2">
      <c r="C437" s="98"/>
      <c r="D437" s="455" t="s">
        <v>77</v>
      </c>
      <c r="E437" s="456"/>
      <c r="F437" s="461" t="s">
        <v>78</v>
      </c>
      <c r="G437" s="462"/>
      <c r="H437" s="461" t="s">
        <v>79</v>
      </c>
      <c r="I437" s="462"/>
      <c r="J437" s="465" t="s">
        <v>80</v>
      </c>
      <c r="K437" s="467" t="s">
        <v>81</v>
      </c>
      <c r="L437" s="469" t="s">
        <v>82</v>
      </c>
      <c r="M437" s="471" t="s">
        <v>83</v>
      </c>
      <c r="N437" s="473" t="s">
        <v>84</v>
      </c>
      <c r="O437" s="475" t="s">
        <v>85</v>
      </c>
      <c r="P437" s="428"/>
      <c r="Q437" s="428"/>
    </row>
    <row r="438" spans="3:17" x14ac:dyDescent="0.2">
      <c r="C438" s="98"/>
      <c r="D438" s="457"/>
      <c r="E438" s="458"/>
      <c r="F438" s="463"/>
      <c r="G438" s="464"/>
      <c r="H438" s="463"/>
      <c r="I438" s="464"/>
      <c r="J438" s="466"/>
      <c r="K438" s="468"/>
      <c r="L438" s="470"/>
      <c r="M438" s="472"/>
      <c r="N438" s="474"/>
      <c r="O438" s="476"/>
      <c r="P438" s="429"/>
      <c r="Q438" s="429"/>
    </row>
    <row r="439" spans="3:17" s="99" customFormat="1" ht="12.5" thickBot="1" x14ac:dyDescent="0.25">
      <c r="C439" s="98"/>
      <c r="D439" s="459"/>
      <c r="E439" s="460"/>
      <c r="F439" s="430" t="s">
        <v>86</v>
      </c>
      <c r="G439" s="431"/>
      <c r="H439" s="430" t="s">
        <v>87</v>
      </c>
      <c r="I439" s="431"/>
      <c r="J439" s="101" t="s">
        <v>88</v>
      </c>
      <c r="K439" s="102" t="s">
        <v>89</v>
      </c>
      <c r="L439" s="103" t="s">
        <v>90</v>
      </c>
      <c r="M439" s="104" t="s">
        <v>91</v>
      </c>
      <c r="N439" s="105" t="s">
        <v>92</v>
      </c>
      <c r="O439" s="106" t="s">
        <v>93</v>
      </c>
      <c r="P439" s="128"/>
      <c r="Q439" s="129"/>
    </row>
    <row r="440" spans="3:17" ht="24" customHeight="1" x14ac:dyDescent="0.2">
      <c r="C440" s="107"/>
      <c r="D440" s="108" t="s">
        <v>94</v>
      </c>
      <c r="E440" s="109"/>
      <c r="F440" s="432">
        <v>11</v>
      </c>
      <c r="G440" s="433"/>
      <c r="H440" s="434" t="str">
        <f>IF($H$433="","",$H$433)</f>
        <v/>
      </c>
      <c r="I440" s="435"/>
      <c r="J440" s="111" t="str">
        <f>IF(H440="","",ROUNDDOWN(0.85*H440*F440,2))</f>
        <v/>
      </c>
      <c r="K440" s="112">
        <v>900</v>
      </c>
      <c r="L440" s="113" t="str">
        <f>IF($H$434="","",$H$434)</f>
        <v/>
      </c>
      <c r="M440" s="114" t="str">
        <f>IF(L440="","",ROUNDDOWN(L440*K440,2))</f>
        <v/>
      </c>
      <c r="N440" s="115" t="str">
        <f>IF(M440="","",INT(M440+J440))</f>
        <v/>
      </c>
      <c r="O440" s="436" t="str">
        <f>IF(M440="","",INT(N440*3+N441*9))</f>
        <v/>
      </c>
      <c r="P440" s="124"/>
      <c r="Q440" s="72"/>
    </row>
    <row r="441" spans="3:17" ht="24" customHeight="1" thickBot="1" x14ac:dyDescent="0.25">
      <c r="C441" s="107"/>
      <c r="D441" s="116" t="s">
        <v>95</v>
      </c>
      <c r="E441" s="117"/>
      <c r="F441" s="438">
        <v>11</v>
      </c>
      <c r="G441" s="439"/>
      <c r="H441" s="440" t="str">
        <f>IF($H$433="","",$H$433)</f>
        <v/>
      </c>
      <c r="I441" s="441"/>
      <c r="J441" s="118" t="str">
        <f>IF(H441="","",ROUNDDOWN(0.85*H441*F441,2))</f>
        <v/>
      </c>
      <c r="K441" s="119">
        <v>800</v>
      </c>
      <c r="L441" s="120" t="str">
        <f>IF($H$435="","",$H$435)</f>
        <v/>
      </c>
      <c r="M441" s="121" t="str">
        <f>IF(L441="","",ROUNDDOWN(L441*K441,2))</f>
        <v/>
      </c>
      <c r="N441" s="122" t="str">
        <f>IF(M441="","",INT(M441+J441))</f>
        <v/>
      </c>
      <c r="O441" s="437"/>
      <c r="P441" s="71" t="s">
        <v>176</v>
      </c>
      <c r="Q441" s="72"/>
    </row>
    <row r="442" spans="3:17" ht="20.149999999999999" customHeight="1" x14ac:dyDescent="0.2">
      <c r="D442" s="123"/>
      <c r="E442" s="123"/>
      <c r="F442" s="424"/>
      <c r="G442" s="425"/>
      <c r="H442" s="426"/>
      <c r="I442" s="427"/>
      <c r="J442" s="76"/>
      <c r="K442" s="126"/>
      <c r="L442" s="124"/>
      <c r="M442" s="76"/>
      <c r="N442" s="126"/>
      <c r="O442" s="124"/>
      <c r="P442" s="124"/>
      <c r="Q442" s="72"/>
    </row>
    <row r="443" spans="3:17" ht="20.25" hidden="1" customHeight="1" x14ac:dyDescent="0.2">
      <c r="D443" s="86" t="s">
        <v>125</v>
      </c>
      <c r="E443" s="618" t="s">
        <v>106</v>
      </c>
      <c r="F443" s="618"/>
      <c r="G443" s="618"/>
      <c r="H443" s="618"/>
      <c r="I443" s="618"/>
      <c r="J443" s="618"/>
    </row>
    <row r="444" spans="3:17" ht="20.25" hidden="1" customHeight="1" x14ac:dyDescent="0.2">
      <c r="I444" s="88" t="s">
        <v>70</v>
      </c>
    </row>
    <row r="445" spans="3:17" ht="20.25" hidden="1" customHeight="1" x14ac:dyDescent="0.2">
      <c r="C445" s="94"/>
      <c r="D445" s="91" t="s">
        <v>71</v>
      </c>
      <c r="E445" s="91"/>
      <c r="F445" s="91"/>
      <c r="G445" s="92" t="s">
        <v>72</v>
      </c>
      <c r="H445" s="619">
        <v>1517.18</v>
      </c>
      <c r="I445" s="620"/>
    </row>
    <row r="446" spans="3:17" ht="20.25" hidden="1" customHeight="1" x14ac:dyDescent="0.2">
      <c r="C446" s="94"/>
      <c r="D446" s="446" t="s">
        <v>73</v>
      </c>
      <c r="E446" s="447"/>
      <c r="F446" s="448"/>
      <c r="G446" s="95" t="s">
        <v>74</v>
      </c>
      <c r="H446" s="621">
        <v>15.06</v>
      </c>
      <c r="I446" s="622"/>
    </row>
    <row r="447" spans="3:17" ht="20.25" hidden="1" customHeight="1" x14ac:dyDescent="0.2">
      <c r="C447" s="94"/>
      <c r="D447" s="449"/>
      <c r="E447" s="449"/>
      <c r="F447" s="450"/>
      <c r="G447" s="96" t="s">
        <v>75</v>
      </c>
      <c r="H447" s="623">
        <v>13.89</v>
      </c>
      <c r="I447" s="624"/>
    </row>
    <row r="448" spans="3:17" ht="20.25" hidden="1" customHeight="1" x14ac:dyDescent="0.2">
      <c r="C448" s="94"/>
      <c r="D448" s="81"/>
      <c r="E448" s="81"/>
      <c r="F448" s="154"/>
      <c r="G448" s="155"/>
      <c r="H448" s="156"/>
      <c r="I448" s="77"/>
    </row>
    <row r="449" spans="3:17" ht="24" hidden="1" customHeight="1" x14ac:dyDescent="0.2">
      <c r="C449" s="157"/>
      <c r="D449" s="158" t="s">
        <v>94</v>
      </c>
      <c r="E449" s="159"/>
      <c r="F449" s="606">
        <v>1600</v>
      </c>
      <c r="G449" s="607"/>
      <c r="H449" s="608" t="str">
        <f>IF($H$5="","",$H$5)</f>
        <v/>
      </c>
      <c r="I449" s="609"/>
      <c r="J449" s="160">
        <v>0.85</v>
      </c>
      <c r="K449" s="161" t="str">
        <f>IF(H449="","",ROUNDDOWN(J449*H449*F449,2))</f>
        <v/>
      </c>
      <c r="L449" s="162">
        <v>194000</v>
      </c>
      <c r="M449" s="163" t="str">
        <f>IF($H$6="","",$H$6)</f>
        <v/>
      </c>
      <c r="N449" s="164"/>
      <c r="O449" s="165" t="str">
        <f>IF(M449="","",ROUNDDOWN(M449*L449,2))</f>
        <v/>
      </c>
      <c r="P449" s="166" t="str">
        <f t="shared" ref="P449:P463" si="18">IF(O449="","",INT(O449+K449))</f>
        <v/>
      </c>
      <c r="Q449" s="167" t="str">
        <f>IF(P449="","",ROUNDDOWN(P449*3,2))</f>
        <v/>
      </c>
    </row>
    <row r="450" spans="3:17" ht="24" hidden="1" customHeight="1" x14ac:dyDescent="0.2">
      <c r="C450" s="157"/>
      <c r="D450" s="168" t="s">
        <v>95</v>
      </c>
      <c r="E450" s="139"/>
      <c r="F450" s="598">
        <v>1600</v>
      </c>
      <c r="G450" s="599"/>
      <c r="H450" s="600" t="str">
        <f>IF($H$5="","",$H$5)</f>
        <v/>
      </c>
      <c r="I450" s="601"/>
      <c r="J450" s="140">
        <v>0.85</v>
      </c>
      <c r="K450" s="141" t="str">
        <f t="shared" ref="K450" si="19">IF(H450="","",ROUNDDOWN(J450*H450*F450,2))</f>
        <v/>
      </c>
      <c r="L450" s="142">
        <v>205000</v>
      </c>
      <c r="M450" s="143"/>
      <c r="N450" s="140" t="str">
        <f>IF($H$7="","",$H$7)</f>
        <v/>
      </c>
      <c r="O450" s="144" t="str">
        <f>IF(N450="","",ROUNDDOWN(N450*L450,2))</f>
        <v/>
      </c>
      <c r="P450" s="145" t="str">
        <f t="shared" si="18"/>
        <v/>
      </c>
      <c r="Q450" s="146" t="str">
        <f>IF(P450="","",ROUNDDOWN(P450*3,2))</f>
        <v/>
      </c>
    </row>
    <row r="451" spans="3:17" ht="30" hidden="1" customHeight="1" x14ac:dyDescent="0.2">
      <c r="C451" s="94"/>
      <c r="D451" s="169"/>
      <c r="E451" s="169"/>
      <c r="F451" s="610"/>
      <c r="G451" s="611"/>
      <c r="H451" s="612"/>
      <c r="I451" s="613"/>
      <c r="J451" s="171"/>
      <c r="K451" s="172"/>
      <c r="L451" s="170"/>
      <c r="M451" s="171"/>
      <c r="N451" s="171"/>
      <c r="O451" s="172"/>
      <c r="P451" s="170" t="str">
        <f t="shared" si="18"/>
        <v/>
      </c>
      <c r="Q451" s="173" t="e">
        <f>Q449+Q450</f>
        <v>#VALUE!</v>
      </c>
    </row>
    <row r="452" spans="3:17" ht="24" hidden="1" customHeight="1" x14ac:dyDescent="0.2">
      <c r="C452" s="157"/>
      <c r="D452" s="174" t="s">
        <v>94</v>
      </c>
      <c r="E452" s="175"/>
      <c r="F452" s="594">
        <v>1600</v>
      </c>
      <c r="G452" s="595"/>
      <c r="H452" s="596" t="str">
        <f>IF($H$5="","",$H$5)</f>
        <v/>
      </c>
      <c r="I452" s="597"/>
      <c r="J452" s="176">
        <v>0.85</v>
      </c>
      <c r="K452" s="177" t="str">
        <f>IF(H452="","",ROUNDDOWN(J452*H452*F452,2))</f>
        <v/>
      </c>
      <c r="L452" s="178">
        <v>194000</v>
      </c>
      <c r="M452" s="179" t="str">
        <f>IF($H$6="","",$H$6)</f>
        <v/>
      </c>
      <c r="N452" s="180"/>
      <c r="O452" s="181" t="str">
        <f>IF(M452="","",ROUNDDOWN(M452*L452,2))</f>
        <v/>
      </c>
      <c r="P452" s="182" t="str">
        <f t="shared" si="18"/>
        <v/>
      </c>
      <c r="Q452" s="183" t="str">
        <f>IF(P452="","",ROUNDDOWN(P452*3,2))</f>
        <v/>
      </c>
    </row>
    <row r="453" spans="3:17" ht="24" hidden="1" customHeight="1" x14ac:dyDescent="0.2">
      <c r="C453" s="157"/>
      <c r="D453" s="168" t="s">
        <v>95</v>
      </c>
      <c r="E453" s="139"/>
      <c r="F453" s="598">
        <v>1600</v>
      </c>
      <c r="G453" s="599"/>
      <c r="H453" s="600" t="str">
        <f>IF($H$5="","",$H$5)</f>
        <v/>
      </c>
      <c r="I453" s="601"/>
      <c r="J453" s="140">
        <v>0.85</v>
      </c>
      <c r="K453" s="141" t="str">
        <f t="shared" ref="K453" si="20">IF(H453="","",ROUNDDOWN(J453*H453*F453,2))</f>
        <v/>
      </c>
      <c r="L453" s="142">
        <v>205000</v>
      </c>
      <c r="M453" s="143"/>
      <c r="N453" s="140" t="str">
        <f>IF($H$7="","",$H$7)</f>
        <v/>
      </c>
      <c r="O453" s="144" t="str">
        <f>IF(N453="","",ROUNDDOWN(N453*L453,2))</f>
        <v/>
      </c>
      <c r="P453" s="145" t="str">
        <f t="shared" si="18"/>
        <v/>
      </c>
      <c r="Q453" s="146" t="str">
        <f>IF(P453="","",ROUNDDOWN(P453*3,2))</f>
        <v/>
      </c>
    </row>
    <row r="454" spans="3:17" ht="30" hidden="1" customHeight="1" x14ac:dyDescent="0.2">
      <c r="C454" s="94"/>
      <c r="D454" s="169"/>
      <c r="E454" s="169"/>
      <c r="F454" s="610"/>
      <c r="G454" s="611"/>
      <c r="H454" s="612"/>
      <c r="I454" s="613"/>
      <c r="J454" s="171"/>
      <c r="K454" s="172"/>
      <c r="L454" s="170"/>
      <c r="M454" s="171"/>
      <c r="N454" s="171"/>
      <c r="O454" s="172"/>
      <c r="P454" s="170" t="str">
        <f t="shared" si="18"/>
        <v/>
      </c>
      <c r="Q454" s="173" t="e">
        <f>Q452+Q453</f>
        <v>#VALUE!</v>
      </c>
    </row>
    <row r="455" spans="3:17" ht="24" hidden="1" customHeight="1" x14ac:dyDescent="0.2">
      <c r="C455" s="157"/>
      <c r="D455" s="174" t="s">
        <v>94</v>
      </c>
      <c r="E455" s="175"/>
      <c r="F455" s="594">
        <v>1600</v>
      </c>
      <c r="G455" s="595"/>
      <c r="H455" s="596" t="str">
        <f>IF($H$5="","",$H$5)</f>
        <v/>
      </c>
      <c r="I455" s="597"/>
      <c r="J455" s="176">
        <v>0.85</v>
      </c>
      <c r="K455" s="177" t="str">
        <f>IF(H455="","",ROUNDDOWN(J455*H455*F455,2))</f>
        <v/>
      </c>
      <c r="L455" s="178">
        <v>194000</v>
      </c>
      <c r="M455" s="179" t="str">
        <f>IF($H$6="","",$H$6)</f>
        <v/>
      </c>
      <c r="N455" s="180"/>
      <c r="O455" s="181" t="str">
        <f>IF(M455="","",ROUNDDOWN(M455*L455,2))</f>
        <v/>
      </c>
      <c r="P455" s="182" t="str">
        <f t="shared" si="18"/>
        <v/>
      </c>
      <c r="Q455" s="183" t="str">
        <f>IF(P455="","",ROUNDDOWN(P455*3,2))</f>
        <v/>
      </c>
    </row>
    <row r="456" spans="3:17" ht="24" hidden="1" customHeight="1" x14ac:dyDescent="0.2">
      <c r="C456" s="157"/>
      <c r="D456" s="168" t="s">
        <v>95</v>
      </c>
      <c r="E456" s="139"/>
      <c r="F456" s="598">
        <v>1600</v>
      </c>
      <c r="G456" s="599"/>
      <c r="H456" s="600" t="str">
        <f>IF($H$5="","",$H$5)</f>
        <v/>
      </c>
      <c r="I456" s="601"/>
      <c r="J456" s="140">
        <v>0.85</v>
      </c>
      <c r="K456" s="141" t="str">
        <f t="shared" ref="K456" si="21">IF(H456="","",ROUNDDOWN(J456*H456*F456,2))</f>
        <v/>
      </c>
      <c r="L456" s="142">
        <v>205000</v>
      </c>
      <c r="M456" s="143"/>
      <c r="N456" s="140" t="str">
        <f>IF($H$7="","",$H$7)</f>
        <v/>
      </c>
      <c r="O456" s="144" t="str">
        <f>IF(N456="","",ROUNDDOWN(N456*L456,2))</f>
        <v/>
      </c>
      <c r="P456" s="145" t="str">
        <f t="shared" si="18"/>
        <v/>
      </c>
      <c r="Q456" s="146" t="str">
        <f>IF(P456="","",ROUNDDOWN(P456*3,2))</f>
        <v/>
      </c>
    </row>
    <row r="457" spans="3:17" ht="30" hidden="1" customHeight="1" x14ac:dyDescent="0.2">
      <c r="C457" s="94"/>
      <c r="D457" s="184"/>
      <c r="E457" s="184"/>
      <c r="F457" s="614"/>
      <c r="G457" s="615"/>
      <c r="H457" s="616"/>
      <c r="I457" s="617"/>
      <c r="J457" s="186"/>
      <c r="K457" s="187"/>
      <c r="L457" s="185"/>
      <c r="M457" s="186"/>
      <c r="N457" s="186"/>
      <c r="O457" s="187"/>
      <c r="P457" s="185" t="str">
        <f t="shared" si="18"/>
        <v/>
      </c>
      <c r="Q457" s="188" t="e">
        <f>Q455+Q456</f>
        <v>#VALUE!</v>
      </c>
    </row>
    <row r="458" spans="3:17" ht="24" hidden="1" customHeight="1" x14ac:dyDescent="0.2">
      <c r="C458" s="157"/>
      <c r="D458" s="158" t="s">
        <v>94</v>
      </c>
      <c r="E458" s="159"/>
      <c r="F458" s="606">
        <v>1600</v>
      </c>
      <c r="G458" s="607"/>
      <c r="H458" s="608" t="str">
        <f>IF($H$5="","",$H$5)</f>
        <v/>
      </c>
      <c r="I458" s="609"/>
      <c r="J458" s="160">
        <v>0.85</v>
      </c>
      <c r="K458" s="161" t="str">
        <f>IF(H458="","",ROUNDDOWN(J458*H458*F458,2))</f>
        <v/>
      </c>
      <c r="L458" s="162">
        <v>194000</v>
      </c>
      <c r="M458" s="163" t="str">
        <f>IF($H$6="","",$H$6)</f>
        <v/>
      </c>
      <c r="N458" s="164"/>
      <c r="O458" s="165" t="str">
        <f>IF(M458="","",ROUNDDOWN(M458*L458,2))</f>
        <v/>
      </c>
      <c r="P458" s="166" t="str">
        <f t="shared" si="18"/>
        <v/>
      </c>
      <c r="Q458" s="167" t="str">
        <f>IF(P458="","",ROUNDDOWN(P458*3,2))</f>
        <v/>
      </c>
    </row>
    <row r="459" spans="3:17" ht="24" hidden="1" customHeight="1" x14ac:dyDescent="0.2">
      <c r="C459" s="157"/>
      <c r="D459" s="168" t="s">
        <v>95</v>
      </c>
      <c r="E459" s="139"/>
      <c r="F459" s="598">
        <v>1600</v>
      </c>
      <c r="G459" s="599"/>
      <c r="H459" s="600" t="str">
        <f t="shared" ref="H459:H462" si="22">IF($H$5="","",$H$5)</f>
        <v/>
      </c>
      <c r="I459" s="601"/>
      <c r="J459" s="140">
        <v>0.85</v>
      </c>
      <c r="K459" s="141" t="str">
        <f t="shared" ref="K459" si="23">IF(H459="","",ROUNDDOWN(J459*H459*F459,2))</f>
        <v/>
      </c>
      <c r="L459" s="142">
        <v>205000</v>
      </c>
      <c r="M459" s="143"/>
      <c r="N459" s="140" t="str">
        <f>IF($H$7="","",$H$7)</f>
        <v/>
      </c>
      <c r="O459" s="144" t="str">
        <f>IF(N459="","",ROUNDDOWN(N459*L459,2))</f>
        <v/>
      </c>
      <c r="P459" s="145" t="str">
        <f t="shared" si="18"/>
        <v/>
      </c>
      <c r="Q459" s="146" t="str">
        <f>IF(P459="","",ROUNDDOWN(P459*3,2))</f>
        <v/>
      </c>
    </row>
    <row r="460" spans="3:17" ht="30" hidden="1" customHeight="1" x14ac:dyDescent="0.2">
      <c r="C460" s="94"/>
      <c r="D460" s="169"/>
      <c r="E460" s="169"/>
      <c r="F460" s="610"/>
      <c r="G460" s="611"/>
      <c r="H460" s="612"/>
      <c r="I460" s="613"/>
      <c r="J460" s="171"/>
      <c r="K460" s="172"/>
      <c r="L460" s="170"/>
      <c r="M460" s="171"/>
      <c r="N460" s="171"/>
      <c r="O460" s="172"/>
      <c r="P460" s="170" t="str">
        <f t="shared" si="18"/>
        <v/>
      </c>
      <c r="Q460" s="173" t="e">
        <f>Q458+Q459</f>
        <v>#VALUE!</v>
      </c>
    </row>
    <row r="461" spans="3:17" ht="24" hidden="1" customHeight="1" x14ac:dyDescent="0.2">
      <c r="C461" s="157"/>
      <c r="D461" s="174" t="s">
        <v>94</v>
      </c>
      <c r="E461" s="175"/>
      <c r="F461" s="594">
        <v>1600</v>
      </c>
      <c r="G461" s="595"/>
      <c r="H461" s="596" t="str">
        <f>IF($H$5="","",$H$5)</f>
        <v/>
      </c>
      <c r="I461" s="597"/>
      <c r="J461" s="176">
        <v>0.85</v>
      </c>
      <c r="K461" s="177" t="str">
        <f>IF(H461="","",ROUNDDOWN(J461*H461*F461,2))</f>
        <v/>
      </c>
      <c r="L461" s="178">
        <v>194000</v>
      </c>
      <c r="M461" s="179" t="str">
        <f>IF($H$6="","",$H$6)</f>
        <v/>
      </c>
      <c r="N461" s="180"/>
      <c r="O461" s="181" t="str">
        <f>IF(M461="","",ROUNDDOWN(M461*L461,2))</f>
        <v/>
      </c>
      <c r="P461" s="182" t="str">
        <f t="shared" si="18"/>
        <v/>
      </c>
      <c r="Q461" s="183" t="str">
        <f>IF(P461="","",ROUNDDOWN(P461*3,2))</f>
        <v/>
      </c>
    </row>
    <row r="462" spans="3:17" ht="24" hidden="1" customHeight="1" x14ac:dyDescent="0.2">
      <c r="C462" s="157"/>
      <c r="D462" s="168" t="s">
        <v>95</v>
      </c>
      <c r="E462" s="139"/>
      <c r="F462" s="598">
        <v>1600</v>
      </c>
      <c r="G462" s="599"/>
      <c r="H462" s="600" t="str">
        <f t="shared" si="22"/>
        <v/>
      </c>
      <c r="I462" s="601"/>
      <c r="J462" s="140">
        <v>0.85</v>
      </c>
      <c r="K462" s="141" t="str">
        <f t="shared" ref="K462" si="24">IF(H462="","",ROUNDDOWN(J462*H462*F462,2))</f>
        <v/>
      </c>
      <c r="L462" s="142">
        <v>205000</v>
      </c>
      <c r="M462" s="143"/>
      <c r="N462" s="140" t="str">
        <f>IF($H$7="","",$H$7)</f>
        <v/>
      </c>
      <c r="O462" s="144" t="str">
        <f>IF(N462="","",ROUNDDOWN(N462*L462,2))</f>
        <v/>
      </c>
      <c r="P462" s="145" t="str">
        <f t="shared" si="18"/>
        <v/>
      </c>
      <c r="Q462" s="146" t="str">
        <f>IF(P462="","",ROUNDDOWN(P462*3,2))</f>
        <v/>
      </c>
    </row>
    <row r="463" spans="3:17" ht="30" hidden="1" customHeight="1" x14ac:dyDescent="0.2">
      <c r="C463" s="94"/>
      <c r="D463" s="148"/>
      <c r="E463" s="148"/>
      <c r="F463" s="602"/>
      <c r="G463" s="603"/>
      <c r="H463" s="604"/>
      <c r="I463" s="605"/>
      <c r="J463" s="150"/>
      <c r="K463" s="151"/>
      <c r="L463" s="149"/>
      <c r="M463" s="150"/>
      <c r="N463" s="150"/>
      <c r="O463" s="151"/>
      <c r="P463" s="149" t="str">
        <f t="shared" si="18"/>
        <v/>
      </c>
      <c r="Q463" s="152" t="e">
        <f>Q461+Q462</f>
        <v>#VALUE!</v>
      </c>
    </row>
    <row r="464" spans="3:17" ht="24" hidden="1" customHeight="1" x14ac:dyDescent="0.2">
      <c r="C464" s="94"/>
      <c r="D464" s="189" t="s">
        <v>126</v>
      </c>
      <c r="E464" s="190"/>
      <c r="F464" s="191"/>
      <c r="G464" s="192"/>
      <c r="H464" s="191"/>
      <c r="I464" s="192"/>
      <c r="J464" s="193"/>
      <c r="K464" s="191"/>
      <c r="L464" s="194"/>
      <c r="M464" s="193"/>
      <c r="N464" s="193"/>
      <c r="O464" s="195"/>
      <c r="P464" s="196"/>
      <c r="Q464" s="197" t="e">
        <f>#REF!+Q451+Q454+Q457</f>
        <v>#REF!</v>
      </c>
    </row>
    <row r="465" spans="4:17" ht="23.25" customHeight="1" x14ac:dyDescent="0.2">
      <c r="D465" s="130" t="s">
        <v>98</v>
      </c>
      <c r="Q465" s="97"/>
    </row>
    <row r="466" spans="4:17" ht="13" x14ac:dyDescent="0.2">
      <c r="D466" s="71" t="s">
        <v>209</v>
      </c>
      <c r="E466" s="123"/>
      <c r="F466" s="72"/>
      <c r="G466" s="72"/>
      <c r="H466" s="72"/>
      <c r="I466" s="72"/>
      <c r="J466" s="72"/>
      <c r="K466" s="72"/>
      <c r="L466" s="72"/>
      <c r="M466" s="72"/>
      <c r="N466" s="131"/>
      <c r="O466" s="132"/>
      <c r="P466" s="72"/>
      <c r="Q466" s="422"/>
    </row>
    <row r="467" spans="4:17" x14ac:dyDescent="0.2">
      <c r="D467" s="71" t="s">
        <v>210</v>
      </c>
      <c r="N467" s="132"/>
      <c r="O467" s="132"/>
      <c r="P467" s="132"/>
      <c r="Q467" s="423"/>
    </row>
    <row r="468" spans="4:17" x14ac:dyDescent="0.2">
      <c r="D468" s="71" t="s">
        <v>211</v>
      </c>
    </row>
    <row r="469" spans="4:17" x14ac:dyDescent="0.2">
      <c r="D469" s="71" t="s">
        <v>99</v>
      </c>
    </row>
    <row r="470" spans="4:17" x14ac:dyDescent="0.2">
      <c r="D470" s="71" t="s">
        <v>215</v>
      </c>
    </row>
    <row r="471" spans="4:17" x14ac:dyDescent="0.2">
      <c r="D471" s="71" t="s">
        <v>212</v>
      </c>
    </row>
    <row r="472" spans="4:17" x14ac:dyDescent="0.2">
      <c r="D472" s="71" t="s">
        <v>213</v>
      </c>
    </row>
    <row r="473" spans="4:17" x14ac:dyDescent="0.2">
      <c r="D473" s="71" t="s">
        <v>214</v>
      </c>
    </row>
    <row r="477" spans="4:17" ht="13" x14ac:dyDescent="0.2">
      <c r="D477" s="72" t="s">
        <v>166</v>
      </c>
    </row>
    <row r="478" spans="4:17" s="73" customFormat="1" ht="20" x14ac:dyDescent="0.3">
      <c r="D478" s="74" t="str">
        <f>$D$3</f>
        <v>「徳島県立農林水産総合技術支援センター水産研究課鳴門庁舎ほか２２施設で使用する電気」の入札内訳書</v>
      </c>
      <c r="E478" s="74"/>
      <c r="F478" s="74"/>
      <c r="G478" s="74"/>
      <c r="H478" s="74"/>
      <c r="I478" s="74"/>
      <c r="J478" s="74"/>
      <c r="K478" s="74"/>
      <c r="L478" s="74"/>
      <c r="M478" s="74"/>
      <c r="N478" s="74"/>
      <c r="O478" s="74"/>
      <c r="P478" s="74"/>
    </row>
    <row r="479" spans="4:17" ht="14" x14ac:dyDescent="0.2">
      <c r="E479" s="477"/>
      <c r="F479" s="477"/>
      <c r="G479" s="477"/>
      <c r="H479" s="477"/>
      <c r="I479" s="477"/>
      <c r="J479" s="477"/>
    </row>
    <row r="480" spans="4:17" ht="20.25" customHeight="1" x14ac:dyDescent="0.2">
      <c r="D480" s="75"/>
      <c r="E480" s="75"/>
      <c r="F480" s="75"/>
      <c r="G480" s="75"/>
      <c r="H480" s="76"/>
      <c r="I480" s="77"/>
      <c r="L480" s="78" t="s">
        <v>66</v>
      </c>
      <c r="M480" s="79"/>
      <c r="N480" s="79"/>
      <c r="O480" s="79"/>
    </row>
    <row r="481" spans="3:17" ht="20.25" customHeight="1" x14ac:dyDescent="0.2">
      <c r="D481" s="80"/>
      <c r="E481" s="81"/>
      <c r="F481" s="81"/>
      <c r="G481" s="75"/>
      <c r="H481" s="76"/>
      <c r="I481" s="77"/>
      <c r="L481" s="82" t="s">
        <v>67</v>
      </c>
      <c r="M481" s="442"/>
      <c r="N481" s="443"/>
      <c r="O481" s="443"/>
    </row>
    <row r="482" spans="3:17" ht="20.25" customHeight="1" x14ac:dyDescent="0.2">
      <c r="D482" s="81"/>
      <c r="E482" s="81"/>
      <c r="F482" s="81"/>
      <c r="G482" s="75"/>
      <c r="H482" s="76"/>
      <c r="I482" s="77"/>
      <c r="L482" s="78" t="s">
        <v>68</v>
      </c>
      <c r="M482" s="442"/>
      <c r="N482" s="443"/>
      <c r="O482" s="443"/>
      <c r="P482" s="83"/>
    </row>
    <row r="483" spans="3:17" ht="20.25" customHeight="1" x14ac:dyDescent="0.2">
      <c r="E483" s="133"/>
      <c r="F483" s="133"/>
      <c r="G483" s="133"/>
      <c r="H483" s="133"/>
      <c r="I483" s="133"/>
      <c r="J483" s="133"/>
    </row>
    <row r="484" spans="3:17" ht="20.25" customHeight="1" x14ac:dyDescent="0.2">
      <c r="D484" s="86" t="s">
        <v>69</v>
      </c>
      <c r="E484" s="87"/>
      <c r="F484" s="87"/>
      <c r="G484" s="87" t="s">
        <v>194</v>
      </c>
      <c r="H484" s="87"/>
      <c r="I484" s="87"/>
      <c r="J484" s="87"/>
      <c r="K484" s="86"/>
      <c r="L484" s="86"/>
    </row>
    <row r="485" spans="3:17" ht="20.25" customHeight="1" thickBot="1" x14ac:dyDescent="0.25">
      <c r="I485" s="88" t="s">
        <v>70</v>
      </c>
      <c r="L485" s="89"/>
      <c r="M485" s="89"/>
    </row>
    <row r="486" spans="3:17" ht="20.25" customHeight="1" x14ac:dyDescent="0.2">
      <c r="D486" s="90" t="s">
        <v>71</v>
      </c>
      <c r="E486" s="91"/>
      <c r="F486" s="91"/>
      <c r="G486" s="92" t="s">
        <v>72</v>
      </c>
      <c r="H486" s="444"/>
      <c r="I486" s="445"/>
      <c r="L486" s="93"/>
      <c r="M486" s="93"/>
    </row>
    <row r="487" spans="3:17" ht="20.25" customHeight="1" x14ac:dyDescent="0.2">
      <c r="C487" s="94"/>
      <c r="D487" s="446" t="s">
        <v>73</v>
      </c>
      <c r="E487" s="447"/>
      <c r="F487" s="448"/>
      <c r="G487" s="95" t="s">
        <v>74</v>
      </c>
      <c r="H487" s="451"/>
      <c r="I487" s="452"/>
    </row>
    <row r="488" spans="3:17" ht="20.25" customHeight="1" thickBot="1" x14ac:dyDescent="0.25">
      <c r="C488" s="94"/>
      <c r="D488" s="449"/>
      <c r="E488" s="449"/>
      <c r="F488" s="450"/>
      <c r="G488" s="96" t="s">
        <v>75</v>
      </c>
      <c r="H488" s="453"/>
      <c r="I488" s="454"/>
    </row>
    <row r="489" spans="3:17" ht="13.5" thickBot="1" x14ac:dyDescent="0.25">
      <c r="H489" s="97"/>
      <c r="I489" s="97"/>
      <c r="O489" s="88" t="s">
        <v>76</v>
      </c>
      <c r="P489" s="88"/>
      <c r="Q489" s="88"/>
    </row>
    <row r="490" spans="3:17" ht="12" customHeight="1" x14ac:dyDescent="0.2">
      <c r="C490" s="98"/>
      <c r="D490" s="455" t="s">
        <v>77</v>
      </c>
      <c r="E490" s="456"/>
      <c r="F490" s="461" t="s">
        <v>78</v>
      </c>
      <c r="G490" s="462"/>
      <c r="H490" s="461" t="s">
        <v>79</v>
      </c>
      <c r="I490" s="462"/>
      <c r="J490" s="465" t="s">
        <v>80</v>
      </c>
      <c r="K490" s="467" t="s">
        <v>81</v>
      </c>
      <c r="L490" s="469" t="s">
        <v>82</v>
      </c>
      <c r="M490" s="471" t="s">
        <v>83</v>
      </c>
      <c r="N490" s="473" t="s">
        <v>84</v>
      </c>
      <c r="O490" s="475" t="s">
        <v>85</v>
      </c>
      <c r="P490" s="428"/>
      <c r="Q490" s="428"/>
    </row>
    <row r="491" spans="3:17" x14ac:dyDescent="0.2">
      <c r="C491" s="98"/>
      <c r="D491" s="457"/>
      <c r="E491" s="458"/>
      <c r="F491" s="463"/>
      <c r="G491" s="464"/>
      <c r="H491" s="463"/>
      <c r="I491" s="464"/>
      <c r="J491" s="466"/>
      <c r="K491" s="468"/>
      <c r="L491" s="470"/>
      <c r="M491" s="472"/>
      <c r="N491" s="474"/>
      <c r="O491" s="476"/>
      <c r="P491" s="429"/>
      <c r="Q491" s="429"/>
    </row>
    <row r="492" spans="3:17" s="99" customFormat="1" ht="12.5" thickBot="1" x14ac:dyDescent="0.25">
      <c r="C492" s="98"/>
      <c r="D492" s="459"/>
      <c r="E492" s="460"/>
      <c r="F492" s="430" t="s">
        <v>86</v>
      </c>
      <c r="G492" s="431"/>
      <c r="H492" s="430" t="s">
        <v>87</v>
      </c>
      <c r="I492" s="431"/>
      <c r="J492" s="101" t="s">
        <v>88</v>
      </c>
      <c r="K492" s="102" t="s">
        <v>89</v>
      </c>
      <c r="L492" s="103" t="s">
        <v>90</v>
      </c>
      <c r="M492" s="104" t="s">
        <v>91</v>
      </c>
      <c r="N492" s="105" t="s">
        <v>92</v>
      </c>
      <c r="O492" s="106" t="s">
        <v>93</v>
      </c>
      <c r="P492" s="128"/>
      <c r="Q492" s="129"/>
    </row>
    <row r="493" spans="3:17" ht="24" customHeight="1" x14ac:dyDescent="0.2">
      <c r="C493" s="107"/>
      <c r="D493" s="108" t="s">
        <v>94</v>
      </c>
      <c r="E493" s="109"/>
      <c r="F493" s="432">
        <v>59</v>
      </c>
      <c r="G493" s="433"/>
      <c r="H493" s="434" t="str">
        <f>IF($H$486="","",$H$486)</f>
        <v/>
      </c>
      <c r="I493" s="435"/>
      <c r="J493" s="111" t="str">
        <f>IF(H493="","",ROUNDDOWN(0.85*H493*F493,2))</f>
        <v/>
      </c>
      <c r="K493" s="112">
        <v>16200</v>
      </c>
      <c r="L493" s="113" t="str">
        <f>IF($H$487="","",$H$487)</f>
        <v/>
      </c>
      <c r="M493" s="114" t="str">
        <f>IF(L493="","",ROUNDDOWN(L493*K493,2))</f>
        <v/>
      </c>
      <c r="N493" s="115" t="str">
        <f>IF(M493="","",INT(M493+J493))</f>
        <v/>
      </c>
      <c r="O493" s="436" t="str">
        <f>IF(M493="","",INT(N493*3+N494*9))</f>
        <v/>
      </c>
      <c r="P493" s="124"/>
      <c r="Q493" s="72"/>
    </row>
    <row r="494" spans="3:17" ht="24" customHeight="1" thickBot="1" x14ac:dyDescent="0.25">
      <c r="C494" s="107"/>
      <c r="D494" s="116" t="s">
        <v>95</v>
      </c>
      <c r="E494" s="117"/>
      <c r="F494" s="438">
        <v>59</v>
      </c>
      <c r="G494" s="439"/>
      <c r="H494" s="440" t="str">
        <f>IF($H$486="","",$H$486)</f>
        <v/>
      </c>
      <c r="I494" s="441"/>
      <c r="J494" s="118" t="str">
        <f>IF(H494="","",ROUNDDOWN(0.85*H494*F494,2))</f>
        <v/>
      </c>
      <c r="K494" s="119">
        <v>13400</v>
      </c>
      <c r="L494" s="120" t="str">
        <f>IF($H$488="","",$H$488)</f>
        <v/>
      </c>
      <c r="M494" s="121" t="str">
        <f>IF(L494="","",ROUNDDOWN(L494*K494,2))</f>
        <v/>
      </c>
      <c r="N494" s="122" t="str">
        <f>IF(M494="","",INT(M494+J494))</f>
        <v/>
      </c>
      <c r="O494" s="437"/>
      <c r="P494" s="71" t="s">
        <v>177</v>
      </c>
      <c r="Q494" s="72"/>
    </row>
    <row r="495" spans="3:17" ht="20.149999999999999" customHeight="1" x14ac:dyDescent="0.2">
      <c r="D495" s="123"/>
      <c r="E495" s="123"/>
      <c r="F495" s="424"/>
      <c r="G495" s="425"/>
      <c r="H495" s="426"/>
      <c r="I495" s="427"/>
      <c r="J495" s="76"/>
      <c r="K495" s="126"/>
      <c r="L495" s="124"/>
      <c r="M495" s="76"/>
      <c r="N495" s="126"/>
      <c r="O495" s="124"/>
      <c r="P495" s="124"/>
      <c r="Q495" s="72"/>
    </row>
    <row r="496" spans="3:17" ht="20.25" customHeight="1" x14ac:dyDescent="0.2">
      <c r="D496" s="86" t="s">
        <v>69</v>
      </c>
      <c r="E496" s="87"/>
      <c r="F496" s="87"/>
      <c r="G496" s="87" t="s">
        <v>196</v>
      </c>
      <c r="H496" s="87"/>
      <c r="I496" s="87"/>
      <c r="J496" s="87"/>
      <c r="K496" s="86"/>
      <c r="L496" s="86"/>
    </row>
    <row r="497" spans="3:17" ht="20.25" customHeight="1" thickBot="1" x14ac:dyDescent="0.25">
      <c r="I497" s="88" t="s">
        <v>70</v>
      </c>
      <c r="L497" s="341"/>
      <c r="M497" s="341"/>
    </row>
    <row r="498" spans="3:17" ht="20.25" customHeight="1" x14ac:dyDescent="0.2">
      <c r="D498" s="90" t="s">
        <v>71</v>
      </c>
      <c r="E498" s="91"/>
      <c r="F498" s="91"/>
      <c r="G498" s="92" t="s">
        <v>72</v>
      </c>
      <c r="H498" s="444"/>
      <c r="I498" s="445"/>
      <c r="L498" s="93"/>
      <c r="M498" s="93"/>
    </row>
    <row r="499" spans="3:17" ht="20.25" customHeight="1" x14ac:dyDescent="0.2">
      <c r="C499" s="94"/>
      <c r="D499" s="446" t="s">
        <v>73</v>
      </c>
      <c r="E499" s="447"/>
      <c r="F499" s="448"/>
      <c r="G499" s="95" t="s">
        <v>74</v>
      </c>
      <c r="H499" s="451"/>
      <c r="I499" s="452"/>
    </row>
    <row r="500" spans="3:17" ht="20.25" customHeight="1" thickBot="1" x14ac:dyDescent="0.25">
      <c r="C500" s="94"/>
      <c r="D500" s="449"/>
      <c r="E500" s="449"/>
      <c r="F500" s="450"/>
      <c r="G500" s="96" t="s">
        <v>75</v>
      </c>
      <c r="H500" s="453"/>
      <c r="I500" s="454"/>
    </row>
    <row r="501" spans="3:17" ht="13.5" thickBot="1" x14ac:dyDescent="0.25">
      <c r="H501" s="97"/>
      <c r="I501" s="97"/>
      <c r="O501" s="88" t="s">
        <v>76</v>
      </c>
      <c r="P501" s="88"/>
      <c r="Q501" s="88"/>
    </row>
    <row r="502" spans="3:17" ht="12" customHeight="1" x14ac:dyDescent="0.2">
      <c r="C502" s="98"/>
      <c r="D502" s="455" t="s">
        <v>77</v>
      </c>
      <c r="E502" s="456"/>
      <c r="F502" s="461" t="s">
        <v>78</v>
      </c>
      <c r="G502" s="462"/>
      <c r="H502" s="461" t="s">
        <v>79</v>
      </c>
      <c r="I502" s="462"/>
      <c r="J502" s="465" t="s">
        <v>80</v>
      </c>
      <c r="K502" s="467" t="s">
        <v>81</v>
      </c>
      <c r="L502" s="469" t="s">
        <v>82</v>
      </c>
      <c r="M502" s="471" t="s">
        <v>83</v>
      </c>
      <c r="N502" s="473" t="s">
        <v>84</v>
      </c>
      <c r="O502" s="475" t="s">
        <v>85</v>
      </c>
      <c r="P502" s="428"/>
      <c r="Q502" s="428"/>
    </row>
    <row r="503" spans="3:17" x14ac:dyDescent="0.2">
      <c r="C503" s="98"/>
      <c r="D503" s="457"/>
      <c r="E503" s="458"/>
      <c r="F503" s="463"/>
      <c r="G503" s="464"/>
      <c r="H503" s="463"/>
      <c r="I503" s="464"/>
      <c r="J503" s="466"/>
      <c r="K503" s="468"/>
      <c r="L503" s="470"/>
      <c r="M503" s="472"/>
      <c r="N503" s="474"/>
      <c r="O503" s="476"/>
      <c r="P503" s="429"/>
      <c r="Q503" s="429"/>
    </row>
    <row r="504" spans="3:17" s="99" customFormat="1" ht="12.5" thickBot="1" x14ac:dyDescent="0.25">
      <c r="C504" s="98"/>
      <c r="D504" s="459"/>
      <c r="E504" s="460"/>
      <c r="F504" s="430" t="s">
        <v>86</v>
      </c>
      <c r="G504" s="431"/>
      <c r="H504" s="430" t="s">
        <v>87</v>
      </c>
      <c r="I504" s="431"/>
      <c r="J504" s="101" t="s">
        <v>88</v>
      </c>
      <c r="K504" s="102" t="s">
        <v>89</v>
      </c>
      <c r="L504" s="103" t="s">
        <v>90</v>
      </c>
      <c r="M504" s="104" t="s">
        <v>91</v>
      </c>
      <c r="N504" s="105" t="s">
        <v>92</v>
      </c>
      <c r="O504" s="106" t="s">
        <v>93</v>
      </c>
      <c r="P504" s="128"/>
      <c r="Q504" s="129"/>
    </row>
    <row r="505" spans="3:17" ht="24" customHeight="1" x14ac:dyDescent="0.2">
      <c r="C505" s="107"/>
      <c r="D505" s="108" t="s">
        <v>94</v>
      </c>
      <c r="E505" s="109"/>
      <c r="F505" s="432">
        <v>157</v>
      </c>
      <c r="G505" s="433"/>
      <c r="H505" s="434" t="str">
        <f>IF($H$498="","",$H$498)</f>
        <v/>
      </c>
      <c r="I505" s="435"/>
      <c r="J505" s="111" t="str">
        <f>IF(H505="","",ROUNDDOWN(0.85*H505*F505,2))</f>
        <v/>
      </c>
      <c r="K505" s="112">
        <v>36200</v>
      </c>
      <c r="L505" s="113" t="str">
        <f>IF($H$499="","",$H$499)</f>
        <v/>
      </c>
      <c r="M505" s="114" t="str">
        <f>IF(L505="","",ROUNDDOWN(L505*K505,2))</f>
        <v/>
      </c>
      <c r="N505" s="115" t="str">
        <f>IF(M505="","",INT(M505+J505))</f>
        <v/>
      </c>
      <c r="O505" s="436" t="str">
        <f>IF(M505="","",INT(N505*3+N506*9))</f>
        <v/>
      </c>
      <c r="P505" s="342"/>
      <c r="Q505" s="72"/>
    </row>
    <row r="506" spans="3:17" ht="24" customHeight="1" thickBot="1" x14ac:dyDescent="0.25">
      <c r="C506" s="107"/>
      <c r="D506" s="116" t="s">
        <v>95</v>
      </c>
      <c r="E506" s="117"/>
      <c r="F506" s="438">
        <v>157</v>
      </c>
      <c r="G506" s="439"/>
      <c r="H506" s="440" t="str">
        <f>IF($H$498="","",$H$498)</f>
        <v/>
      </c>
      <c r="I506" s="441"/>
      <c r="J506" s="118" t="str">
        <f>IF(H506="","",ROUNDDOWN(0.85*H506*F506,2))</f>
        <v/>
      </c>
      <c r="K506" s="119">
        <v>21100</v>
      </c>
      <c r="L506" s="120" t="str">
        <f>IF($H$500="","",$H$500)</f>
        <v/>
      </c>
      <c r="M506" s="121" t="str">
        <f>IF(L506="","",ROUNDDOWN(L506*K506,2))</f>
        <v/>
      </c>
      <c r="N506" s="122" t="str">
        <f>IF(M506="","",INT(M506+J506))</f>
        <v/>
      </c>
      <c r="O506" s="437"/>
      <c r="P506" s="71" t="s">
        <v>195</v>
      </c>
      <c r="Q506" s="72"/>
    </row>
    <row r="507" spans="3:17" ht="20.149999999999999" customHeight="1" x14ac:dyDescent="0.2">
      <c r="D507" s="123"/>
      <c r="E507" s="123"/>
      <c r="F507" s="424"/>
      <c r="G507" s="425"/>
      <c r="H507" s="426"/>
      <c r="I507" s="427"/>
      <c r="J507" s="343"/>
      <c r="K507" s="126"/>
      <c r="L507" s="342"/>
      <c r="M507" s="343"/>
      <c r="N507" s="126"/>
      <c r="O507" s="342"/>
      <c r="P507" s="342"/>
      <c r="Q507" s="72"/>
    </row>
    <row r="508" spans="3:17" ht="23.25" customHeight="1" x14ac:dyDescent="0.2">
      <c r="D508" s="130" t="s">
        <v>98</v>
      </c>
      <c r="Q508" s="97"/>
    </row>
    <row r="509" spans="3:17" ht="13" x14ac:dyDescent="0.2">
      <c r="D509" s="71" t="s">
        <v>209</v>
      </c>
      <c r="E509" s="123"/>
      <c r="F509" s="72"/>
      <c r="G509" s="72"/>
      <c r="H509" s="72"/>
      <c r="I509" s="72"/>
      <c r="J509" s="72"/>
      <c r="K509" s="72"/>
      <c r="L509" s="72"/>
      <c r="M509" s="72"/>
      <c r="N509" s="131"/>
      <c r="O509" s="199"/>
      <c r="P509" s="72"/>
      <c r="Q509" s="422"/>
    </row>
    <row r="510" spans="3:17" x14ac:dyDescent="0.2">
      <c r="D510" s="71" t="s">
        <v>210</v>
      </c>
      <c r="N510" s="199"/>
      <c r="O510" s="199"/>
      <c r="P510" s="199"/>
      <c r="Q510" s="423"/>
    </row>
    <row r="511" spans="3:17" x14ac:dyDescent="0.2">
      <c r="D511" s="71" t="s">
        <v>211</v>
      </c>
    </row>
    <row r="512" spans="3:17" x14ac:dyDescent="0.2">
      <c r="D512" s="71" t="s">
        <v>99</v>
      </c>
    </row>
    <row r="513" spans="4:16" x14ac:dyDescent="0.2">
      <c r="D513" s="71" t="s">
        <v>215</v>
      </c>
    </row>
    <row r="514" spans="4:16" x14ac:dyDescent="0.2">
      <c r="D514" s="71" t="s">
        <v>212</v>
      </c>
    </row>
    <row r="515" spans="4:16" x14ac:dyDescent="0.2">
      <c r="D515" s="71" t="s">
        <v>213</v>
      </c>
    </row>
    <row r="516" spans="4:16" x14ac:dyDescent="0.2">
      <c r="D516" s="71" t="s">
        <v>214</v>
      </c>
    </row>
    <row r="520" spans="4:16" ht="13" x14ac:dyDescent="0.2">
      <c r="D520" s="72" t="s">
        <v>197</v>
      </c>
    </row>
    <row r="521" spans="4:16" s="73" customFormat="1" ht="20" x14ac:dyDescent="0.3">
      <c r="D521" s="74" t="str">
        <f>$D$3</f>
        <v>「徳島県立農林水産総合技術支援センター水産研究課鳴門庁舎ほか２２施設で使用する電気」の入札内訳書</v>
      </c>
      <c r="E521" s="74"/>
      <c r="F521" s="74"/>
      <c r="G521" s="74"/>
      <c r="H521" s="74"/>
      <c r="I521" s="74"/>
      <c r="J521" s="74"/>
      <c r="K521" s="74"/>
      <c r="L521" s="74"/>
      <c r="M521" s="74"/>
      <c r="N521" s="74"/>
      <c r="O521" s="74"/>
      <c r="P521" s="74"/>
    </row>
    <row r="522" spans="4:16" ht="14" x14ac:dyDescent="0.2">
      <c r="E522" s="477"/>
      <c r="F522" s="477"/>
      <c r="G522" s="477"/>
      <c r="H522" s="477"/>
      <c r="I522" s="477"/>
      <c r="J522" s="477"/>
    </row>
    <row r="523" spans="4:16" ht="20.25" customHeight="1" x14ac:dyDescent="0.2">
      <c r="D523" s="75"/>
      <c r="E523" s="75"/>
      <c r="F523" s="75"/>
      <c r="G523" s="75"/>
      <c r="H523" s="343"/>
      <c r="I523" s="344"/>
      <c r="L523" s="78" t="s">
        <v>66</v>
      </c>
      <c r="M523" s="79"/>
      <c r="N523" s="79"/>
      <c r="O523" s="79"/>
    </row>
    <row r="524" spans="4:16" ht="20.25" customHeight="1" x14ac:dyDescent="0.2">
      <c r="D524" s="80"/>
      <c r="E524" s="81"/>
      <c r="F524" s="81"/>
      <c r="G524" s="75"/>
      <c r="H524" s="343"/>
      <c r="I524" s="344"/>
      <c r="L524" s="82" t="s">
        <v>67</v>
      </c>
      <c r="M524" s="442"/>
      <c r="N524" s="443"/>
      <c r="O524" s="443"/>
    </row>
    <row r="525" spans="4:16" ht="20.25" customHeight="1" x14ac:dyDescent="0.2">
      <c r="D525" s="81"/>
      <c r="E525" s="81"/>
      <c r="F525" s="81"/>
      <c r="G525" s="75"/>
      <c r="H525" s="343"/>
      <c r="I525" s="344"/>
      <c r="L525" s="78" t="s">
        <v>68</v>
      </c>
      <c r="M525" s="442"/>
      <c r="N525" s="443"/>
      <c r="O525" s="443"/>
      <c r="P525" s="83"/>
    </row>
    <row r="526" spans="4:16" ht="20.25" customHeight="1" x14ac:dyDescent="0.2">
      <c r="E526" s="133"/>
      <c r="F526" s="133"/>
      <c r="G526" s="133"/>
      <c r="H526" s="133"/>
      <c r="I526" s="133"/>
      <c r="J526" s="133"/>
    </row>
    <row r="527" spans="4:16" ht="20.25" customHeight="1" x14ac:dyDescent="0.2">
      <c r="D527" s="86" t="s">
        <v>69</v>
      </c>
      <c r="E527" s="87"/>
      <c r="F527" s="87"/>
      <c r="G527" s="87" t="s">
        <v>201</v>
      </c>
      <c r="H527" s="87"/>
      <c r="I527" s="87"/>
      <c r="J527" s="87"/>
      <c r="K527" s="86"/>
      <c r="L527" s="86"/>
    </row>
    <row r="528" spans="4:16" ht="20.25" customHeight="1" thickBot="1" x14ac:dyDescent="0.25">
      <c r="I528" s="88" t="s">
        <v>70</v>
      </c>
      <c r="L528" s="341"/>
      <c r="M528" s="341"/>
    </row>
    <row r="529" spans="3:17" ht="20.25" customHeight="1" x14ac:dyDescent="0.2">
      <c r="D529" s="90" t="s">
        <v>71</v>
      </c>
      <c r="E529" s="91"/>
      <c r="F529" s="91"/>
      <c r="G529" s="92" t="s">
        <v>72</v>
      </c>
      <c r="H529" s="444"/>
      <c r="I529" s="445"/>
      <c r="L529" s="93"/>
      <c r="M529" s="93"/>
    </row>
    <row r="530" spans="3:17" ht="20.25" customHeight="1" x14ac:dyDescent="0.2">
      <c r="C530" s="94"/>
      <c r="D530" s="446" t="s">
        <v>73</v>
      </c>
      <c r="E530" s="447"/>
      <c r="F530" s="448"/>
      <c r="G530" s="95" t="s">
        <v>74</v>
      </c>
      <c r="H530" s="451"/>
      <c r="I530" s="452"/>
    </row>
    <row r="531" spans="3:17" ht="20.25" customHeight="1" thickBot="1" x14ac:dyDescent="0.25">
      <c r="C531" s="94"/>
      <c r="D531" s="449"/>
      <c r="E531" s="449"/>
      <c r="F531" s="450"/>
      <c r="G531" s="96" t="s">
        <v>75</v>
      </c>
      <c r="H531" s="453"/>
      <c r="I531" s="454"/>
    </row>
    <row r="532" spans="3:17" ht="13.5" thickBot="1" x14ac:dyDescent="0.25">
      <c r="H532" s="97"/>
      <c r="I532" s="97"/>
      <c r="O532" s="88" t="s">
        <v>76</v>
      </c>
      <c r="P532" s="88"/>
      <c r="Q532" s="88"/>
    </row>
    <row r="533" spans="3:17" ht="12" customHeight="1" x14ac:dyDescent="0.2">
      <c r="C533" s="98"/>
      <c r="D533" s="455" t="s">
        <v>77</v>
      </c>
      <c r="E533" s="456"/>
      <c r="F533" s="461" t="s">
        <v>78</v>
      </c>
      <c r="G533" s="462"/>
      <c r="H533" s="461" t="s">
        <v>79</v>
      </c>
      <c r="I533" s="462"/>
      <c r="J533" s="465" t="s">
        <v>80</v>
      </c>
      <c r="K533" s="467" t="s">
        <v>81</v>
      </c>
      <c r="L533" s="469" t="s">
        <v>82</v>
      </c>
      <c r="M533" s="471" t="s">
        <v>83</v>
      </c>
      <c r="N533" s="473" t="s">
        <v>84</v>
      </c>
      <c r="O533" s="475" t="s">
        <v>85</v>
      </c>
      <c r="P533" s="428"/>
      <c r="Q533" s="428"/>
    </row>
    <row r="534" spans="3:17" x14ac:dyDescent="0.2">
      <c r="C534" s="98"/>
      <c r="D534" s="457"/>
      <c r="E534" s="458"/>
      <c r="F534" s="463"/>
      <c r="G534" s="464"/>
      <c r="H534" s="463"/>
      <c r="I534" s="464"/>
      <c r="J534" s="466"/>
      <c r="K534" s="468"/>
      <c r="L534" s="470"/>
      <c r="M534" s="472"/>
      <c r="N534" s="474"/>
      <c r="O534" s="476"/>
      <c r="P534" s="429"/>
      <c r="Q534" s="429"/>
    </row>
    <row r="535" spans="3:17" s="99" customFormat="1" ht="12.5" thickBot="1" x14ac:dyDescent="0.25">
      <c r="C535" s="98"/>
      <c r="D535" s="459"/>
      <c r="E535" s="460"/>
      <c r="F535" s="430" t="s">
        <v>86</v>
      </c>
      <c r="G535" s="431"/>
      <c r="H535" s="430" t="s">
        <v>87</v>
      </c>
      <c r="I535" s="431"/>
      <c r="J535" s="101" t="s">
        <v>88</v>
      </c>
      <c r="K535" s="102" t="s">
        <v>89</v>
      </c>
      <c r="L535" s="103" t="s">
        <v>90</v>
      </c>
      <c r="M535" s="104" t="s">
        <v>91</v>
      </c>
      <c r="N535" s="105" t="s">
        <v>92</v>
      </c>
      <c r="O535" s="106" t="s">
        <v>93</v>
      </c>
      <c r="P535" s="128"/>
      <c r="Q535" s="129"/>
    </row>
    <row r="536" spans="3:17" ht="24" customHeight="1" x14ac:dyDescent="0.2">
      <c r="C536" s="107"/>
      <c r="D536" s="108" t="s">
        <v>94</v>
      </c>
      <c r="E536" s="109"/>
      <c r="F536" s="432">
        <v>56</v>
      </c>
      <c r="G536" s="433"/>
      <c r="H536" s="434" t="str">
        <f>IF($H$529="","",$H$529)</f>
        <v/>
      </c>
      <c r="I536" s="435"/>
      <c r="J536" s="111" t="str">
        <f>IF(H536="","",ROUNDDOWN(0.85*H536*F536,2))</f>
        <v/>
      </c>
      <c r="K536" s="112">
        <v>18900</v>
      </c>
      <c r="L536" s="113" t="str">
        <f>IF($H$530="","",$H$530)</f>
        <v/>
      </c>
      <c r="M536" s="114" t="str">
        <f>IF(L536="","",ROUNDDOWN(L536*K536,2))</f>
        <v/>
      </c>
      <c r="N536" s="115" t="str">
        <f>IF(M536="","",INT(M536+J536))</f>
        <v/>
      </c>
      <c r="O536" s="436" t="str">
        <f>IF(M536="","",INT(N536*3+N537*9))</f>
        <v/>
      </c>
      <c r="P536" s="342"/>
      <c r="Q536" s="72"/>
    </row>
    <row r="537" spans="3:17" ht="24" customHeight="1" thickBot="1" x14ac:dyDescent="0.25">
      <c r="C537" s="107"/>
      <c r="D537" s="116" t="s">
        <v>95</v>
      </c>
      <c r="E537" s="117"/>
      <c r="F537" s="438">
        <v>56</v>
      </c>
      <c r="G537" s="439"/>
      <c r="H537" s="440" t="str">
        <f>IF($H$529="","",$H$529)</f>
        <v/>
      </c>
      <c r="I537" s="441"/>
      <c r="J537" s="118" t="str">
        <f>IF(H537="","",ROUNDDOWN(0.85*H537*F537,2))</f>
        <v/>
      </c>
      <c r="K537" s="119">
        <v>7100</v>
      </c>
      <c r="L537" s="120" t="str">
        <f>IF($H$531="","",$H$531)</f>
        <v/>
      </c>
      <c r="M537" s="121" t="str">
        <f>IF(L537="","",ROUNDDOWN(L537*K537,2))</f>
        <v/>
      </c>
      <c r="N537" s="122" t="str">
        <f>IF(M537="","",INT(M537+J537))</f>
        <v/>
      </c>
      <c r="O537" s="437"/>
      <c r="P537" s="71" t="s">
        <v>198</v>
      </c>
      <c r="Q537" s="72"/>
    </row>
    <row r="538" spans="3:17" ht="20.149999999999999" customHeight="1" x14ac:dyDescent="0.2">
      <c r="D538" s="123"/>
      <c r="E538" s="123"/>
      <c r="F538" s="424"/>
      <c r="G538" s="425"/>
      <c r="H538" s="426"/>
      <c r="I538" s="427"/>
      <c r="J538" s="343"/>
      <c r="K538" s="126"/>
      <c r="L538" s="342"/>
      <c r="M538" s="343"/>
      <c r="N538" s="126"/>
      <c r="O538" s="342"/>
      <c r="P538" s="342"/>
      <c r="Q538" s="72"/>
    </row>
    <row r="539" spans="3:17" ht="20.25" customHeight="1" x14ac:dyDescent="0.2">
      <c r="D539" s="86" t="s">
        <v>69</v>
      </c>
      <c r="E539" s="87"/>
      <c r="F539" s="87"/>
      <c r="G539" s="87" t="s">
        <v>202</v>
      </c>
      <c r="H539" s="87"/>
      <c r="I539" s="87"/>
      <c r="J539" s="87"/>
      <c r="K539" s="86"/>
      <c r="L539" s="86"/>
    </row>
    <row r="540" spans="3:17" ht="20.25" customHeight="1" thickBot="1" x14ac:dyDescent="0.25">
      <c r="I540" s="88" t="s">
        <v>70</v>
      </c>
      <c r="L540" s="341"/>
      <c r="M540" s="341"/>
    </row>
    <row r="541" spans="3:17" ht="20.25" customHeight="1" x14ac:dyDescent="0.2">
      <c r="D541" s="90" t="s">
        <v>71</v>
      </c>
      <c r="E541" s="91"/>
      <c r="F541" s="91"/>
      <c r="G541" s="92" t="s">
        <v>72</v>
      </c>
      <c r="H541" s="444"/>
      <c r="I541" s="445"/>
      <c r="L541" s="93"/>
      <c r="M541" s="93"/>
    </row>
    <row r="542" spans="3:17" ht="20.25" customHeight="1" x14ac:dyDescent="0.2">
      <c r="C542" s="94"/>
      <c r="D542" s="446" t="s">
        <v>73</v>
      </c>
      <c r="E542" s="447"/>
      <c r="F542" s="448"/>
      <c r="G542" s="95" t="s">
        <v>74</v>
      </c>
      <c r="H542" s="451"/>
      <c r="I542" s="452"/>
    </row>
    <row r="543" spans="3:17" ht="20.25" customHeight="1" thickBot="1" x14ac:dyDescent="0.25">
      <c r="C543" s="94"/>
      <c r="D543" s="449"/>
      <c r="E543" s="449"/>
      <c r="F543" s="450"/>
      <c r="G543" s="96" t="s">
        <v>75</v>
      </c>
      <c r="H543" s="453"/>
      <c r="I543" s="454"/>
    </row>
    <row r="544" spans="3:17" ht="13.5" thickBot="1" x14ac:dyDescent="0.25">
      <c r="H544" s="97"/>
      <c r="I544" s="97"/>
      <c r="O544" s="88" t="s">
        <v>76</v>
      </c>
      <c r="P544" s="88"/>
      <c r="Q544" s="88"/>
    </row>
    <row r="545" spans="3:17" ht="12" customHeight="1" x14ac:dyDescent="0.2">
      <c r="C545" s="98"/>
      <c r="D545" s="455" t="s">
        <v>77</v>
      </c>
      <c r="E545" s="456"/>
      <c r="F545" s="461" t="s">
        <v>78</v>
      </c>
      <c r="G545" s="462"/>
      <c r="H545" s="461" t="s">
        <v>79</v>
      </c>
      <c r="I545" s="462"/>
      <c r="J545" s="465" t="s">
        <v>80</v>
      </c>
      <c r="K545" s="467" t="s">
        <v>81</v>
      </c>
      <c r="L545" s="469" t="s">
        <v>82</v>
      </c>
      <c r="M545" s="471" t="s">
        <v>83</v>
      </c>
      <c r="N545" s="473" t="s">
        <v>84</v>
      </c>
      <c r="O545" s="475" t="s">
        <v>85</v>
      </c>
      <c r="P545" s="428"/>
      <c r="Q545" s="428"/>
    </row>
    <row r="546" spans="3:17" x14ac:dyDescent="0.2">
      <c r="C546" s="98"/>
      <c r="D546" s="457"/>
      <c r="E546" s="458"/>
      <c r="F546" s="463"/>
      <c r="G546" s="464"/>
      <c r="H546" s="463"/>
      <c r="I546" s="464"/>
      <c r="J546" s="466"/>
      <c r="K546" s="468"/>
      <c r="L546" s="470"/>
      <c r="M546" s="472"/>
      <c r="N546" s="474"/>
      <c r="O546" s="476"/>
      <c r="P546" s="429"/>
      <c r="Q546" s="429"/>
    </row>
    <row r="547" spans="3:17" s="99" customFormat="1" ht="12.5" thickBot="1" x14ac:dyDescent="0.25">
      <c r="C547" s="98"/>
      <c r="D547" s="459"/>
      <c r="E547" s="460"/>
      <c r="F547" s="430" t="s">
        <v>86</v>
      </c>
      <c r="G547" s="431"/>
      <c r="H547" s="430" t="s">
        <v>87</v>
      </c>
      <c r="I547" s="431"/>
      <c r="J547" s="101" t="s">
        <v>88</v>
      </c>
      <c r="K547" s="102" t="s">
        <v>89</v>
      </c>
      <c r="L547" s="103" t="s">
        <v>90</v>
      </c>
      <c r="M547" s="104" t="s">
        <v>91</v>
      </c>
      <c r="N547" s="105" t="s">
        <v>92</v>
      </c>
      <c r="O547" s="106" t="s">
        <v>93</v>
      </c>
      <c r="P547" s="128"/>
      <c r="Q547" s="129"/>
    </row>
    <row r="548" spans="3:17" ht="24" customHeight="1" x14ac:dyDescent="0.2">
      <c r="C548" s="107"/>
      <c r="D548" s="108" t="s">
        <v>94</v>
      </c>
      <c r="E548" s="109"/>
      <c r="F548" s="432">
        <v>91</v>
      </c>
      <c r="G548" s="433"/>
      <c r="H548" s="434" t="str">
        <f>IF($H$541="","",$H$541)</f>
        <v/>
      </c>
      <c r="I548" s="435"/>
      <c r="J548" s="111" t="str">
        <f>IF(H548="","",ROUNDDOWN(0.85*H548*F548,2))</f>
        <v/>
      </c>
      <c r="K548" s="112">
        <v>18000</v>
      </c>
      <c r="L548" s="113" t="str">
        <f>IF($H$542="","",$H$542)</f>
        <v/>
      </c>
      <c r="M548" s="114" t="str">
        <f>IF(L548="","",ROUNDDOWN(L548*K548,2))</f>
        <v/>
      </c>
      <c r="N548" s="115" t="str">
        <f>IF(M548="","",INT(M548+J548))</f>
        <v/>
      </c>
      <c r="O548" s="436" t="str">
        <f>IF(M548="","",INT(N548*3+N549*9))</f>
        <v/>
      </c>
      <c r="P548" s="342"/>
      <c r="Q548" s="72"/>
    </row>
    <row r="549" spans="3:17" ht="24" customHeight="1" thickBot="1" x14ac:dyDescent="0.25">
      <c r="C549" s="107"/>
      <c r="D549" s="116" t="s">
        <v>95</v>
      </c>
      <c r="E549" s="117"/>
      <c r="F549" s="438">
        <v>91</v>
      </c>
      <c r="G549" s="439"/>
      <c r="H549" s="440" t="str">
        <f>IF($H$541="","",$H$541)</f>
        <v/>
      </c>
      <c r="I549" s="441"/>
      <c r="J549" s="118" t="str">
        <f>IF(H549="","",ROUNDDOWN(0.85*H549*F549,2))</f>
        <v/>
      </c>
      <c r="K549" s="119">
        <v>15300</v>
      </c>
      <c r="L549" s="120" t="str">
        <f>IF($H$543="","",$H$543)</f>
        <v/>
      </c>
      <c r="M549" s="121" t="str">
        <f>IF(L549="","",ROUNDDOWN(L549*K549,2))</f>
        <v/>
      </c>
      <c r="N549" s="122" t="str">
        <f>IF(M549="","",INT(M549+J549))</f>
        <v/>
      </c>
      <c r="O549" s="437"/>
      <c r="P549" s="71" t="s">
        <v>199</v>
      </c>
      <c r="Q549" s="72"/>
    </row>
    <row r="550" spans="3:17" ht="20.149999999999999" customHeight="1" x14ac:dyDescent="0.2">
      <c r="D550" s="123"/>
      <c r="E550" s="123"/>
      <c r="F550" s="424"/>
      <c r="G550" s="425"/>
      <c r="H550" s="426"/>
      <c r="I550" s="427"/>
      <c r="J550" s="343"/>
      <c r="K550" s="126"/>
      <c r="L550" s="342"/>
      <c r="M550" s="343"/>
      <c r="N550" s="126"/>
      <c r="O550" s="342"/>
      <c r="P550" s="342"/>
      <c r="Q550" s="72"/>
    </row>
    <row r="551" spans="3:17" ht="23.25" customHeight="1" x14ac:dyDescent="0.2">
      <c r="D551" s="130" t="s">
        <v>98</v>
      </c>
      <c r="Q551" s="97"/>
    </row>
    <row r="552" spans="3:17" ht="13" x14ac:dyDescent="0.2">
      <c r="D552" s="71" t="s">
        <v>209</v>
      </c>
      <c r="E552" s="123"/>
      <c r="F552" s="72"/>
      <c r="G552" s="72"/>
      <c r="H552" s="72"/>
      <c r="I552" s="72"/>
      <c r="J552" s="72"/>
      <c r="K552" s="72"/>
      <c r="L552" s="72"/>
      <c r="M552" s="72"/>
      <c r="N552" s="131"/>
      <c r="O552" s="340"/>
      <c r="P552" s="72"/>
      <c r="Q552" s="422"/>
    </row>
    <row r="553" spans="3:17" x14ac:dyDescent="0.2">
      <c r="D553" s="71" t="s">
        <v>210</v>
      </c>
      <c r="N553" s="340"/>
      <c r="O553" s="340"/>
      <c r="P553" s="340"/>
      <c r="Q553" s="423"/>
    </row>
    <row r="554" spans="3:17" x14ac:dyDescent="0.2">
      <c r="D554" s="71" t="s">
        <v>211</v>
      </c>
    </row>
    <row r="555" spans="3:17" x14ac:dyDescent="0.2">
      <c r="D555" s="71" t="s">
        <v>99</v>
      </c>
    </row>
    <row r="556" spans="3:17" x14ac:dyDescent="0.2">
      <c r="D556" s="71" t="s">
        <v>215</v>
      </c>
    </row>
    <row r="557" spans="3:17" x14ac:dyDescent="0.2">
      <c r="D557" s="71" t="s">
        <v>212</v>
      </c>
    </row>
    <row r="558" spans="3:17" x14ac:dyDescent="0.2">
      <c r="D558" s="71" t="s">
        <v>213</v>
      </c>
    </row>
    <row r="559" spans="3:17" x14ac:dyDescent="0.2">
      <c r="D559" s="71" t="s">
        <v>214</v>
      </c>
    </row>
    <row r="563" spans="3:17" ht="13" x14ac:dyDescent="0.2">
      <c r="D563" s="72" t="s">
        <v>200</v>
      </c>
    </row>
    <row r="564" spans="3:17" s="73" customFormat="1" ht="20" x14ac:dyDescent="0.3">
      <c r="D564" s="74" t="str">
        <f>$D$3</f>
        <v>「徳島県立農林水産総合技術支援センター水産研究課鳴門庁舎ほか２２施設で使用する電気」の入札内訳書</v>
      </c>
      <c r="E564" s="74"/>
      <c r="F564" s="74"/>
      <c r="G564" s="74"/>
      <c r="H564" s="74"/>
      <c r="I564" s="74"/>
      <c r="J564" s="74"/>
      <c r="K564" s="74"/>
      <c r="L564" s="74"/>
      <c r="M564" s="74"/>
      <c r="N564" s="74"/>
      <c r="O564" s="74"/>
      <c r="P564" s="74"/>
    </row>
    <row r="565" spans="3:17" ht="14" x14ac:dyDescent="0.2">
      <c r="E565" s="477"/>
      <c r="F565" s="477"/>
      <c r="G565" s="477"/>
      <c r="H565" s="477"/>
      <c r="I565" s="477"/>
      <c r="J565" s="477"/>
    </row>
    <row r="566" spans="3:17" ht="20.25" customHeight="1" x14ac:dyDescent="0.2">
      <c r="D566" s="75"/>
      <c r="E566" s="75"/>
      <c r="F566" s="75"/>
      <c r="G566" s="75"/>
      <c r="H566" s="343"/>
      <c r="I566" s="344"/>
      <c r="L566" s="78" t="s">
        <v>66</v>
      </c>
      <c r="M566" s="79"/>
      <c r="N566" s="79"/>
      <c r="O566" s="79"/>
    </row>
    <row r="567" spans="3:17" ht="20.25" customHeight="1" x14ac:dyDescent="0.2">
      <c r="D567" s="80"/>
      <c r="E567" s="81"/>
      <c r="F567" s="81"/>
      <c r="G567" s="75"/>
      <c r="H567" s="343"/>
      <c r="I567" s="344"/>
      <c r="L567" s="82" t="s">
        <v>67</v>
      </c>
      <c r="M567" s="442"/>
      <c r="N567" s="443"/>
      <c r="O567" s="443"/>
    </row>
    <row r="568" spans="3:17" ht="20.25" customHeight="1" x14ac:dyDescent="0.2">
      <c r="D568" s="81"/>
      <c r="E568" s="81"/>
      <c r="F568" s="81"/>
      <c r="G568" s="75"/>
      <c r="H568" s="343"/>
      <c r="I568" s="344"/>
      <c r="L568" s="78" t="s">
        <v>68</v>
      </c>
      <c r="M568" s="442"/>
      <c r="N568" s="443"/>
      <c r="O568" s="443"/>
      <c r="P568" s="83"/>
    </row>
    <row r="569" spans="3:17" ht="20.25" customHeight="1" x14ac:dyDescent="0.2">
      <c r="E569" s="133"/>
      <c r="F569" s="133"/>
      <c r="G569" s="133"/>
      <c r="H569" s="133"/>
      <c r="I569" s="133"/>
      <c r="J569" s="133"/>
    </row>
    <row r="570" spans="3:17" ht="20.25" customHeight="1" x14ac:dyDescent="0.2">
      <c r="D570" s="86" t="s">
        <v>69</v>
      </c>
      <c r="E570" s="87"/>
      <c r="F570" s="87"/>
      <c r="G570" s="87" t="s">
        <v>204</v>
      </c>
      <c r="H570" s="87"/>
      <c r="I570" s="87"/>
      <c r="J570" s="87"/>
      <c r="K570" s="86"/>
      <c r="L570" s="86"/>
    </row>
    <row r="571" spans="3:17" ht="20.25" customHeight="1" thickBot="1" x14ac:dyDescent="0.25">
      <c r="I571" s="88" t="s">
        <v>70</v>
      </c>
      <c r="L571" s="341"/>
      <c r="M571" s="341"/>
    </row>
    <row r="572" spans="3:17" ht="20.25" customHeight="1" x14ac:dyDescent="0.2">
      <c r="D572" s="90" t="s">
        <v>71</v>
      </c>
      <c r="E572" s="91"/>
      <c r="F572" s="91"/>
      <c r="G572" s="92" t="s">
        <v>72</v>
      </c>
      <c r="H572" s="444"/>
      <c r="I572" s="445"/>
      <c r="L572" s="93"/>
      <c r="M572" s="93"/>
    </row>
    <row r="573" spans="3:17" ht="20.25" customHeight="1" x14ac:dyDescent="0.2">
      <c r="C573" s="94"/>
      <c r="D573" s="446" t="s">
        <v>73</v>
      </c>
      <c r="E573" s="447"/>
      <c r="F573" s="448"/>
      <c r="G573" s="95" t="s">
        <v>74</v>
      </c>
      <c r="H573" s="451"/>
      <c r="I573" s="452"/>
    </row>
    <row r="574" spans="3:17" ht="20.25" customHeight="1" thickBot="1" x14ac:dyDescent="0.25">
      <c r="C574" s="94"/>
      <c r="D574" s="449"/>
      <c r="E574" s="449"/>
      <c r="F574" s="450"/>
      <c r="G574" s="96" t="s">
        <v>75</v>
      </c>
      <c r="H574" s="453"/>
      <c r="I574" s="454"/>
    </row>
    <row r="575" spans="3:17" ht="13.5" thickBot="1" x14ac:dyDescent="0.25">
      <c r="H575" s="97"/>
      <c r="I575" s="97"/>
      <c r="O575" s="88" t="s">
        <v>76</v>
      </c>
      <c r="P575" s="88"/>
      <c r="Q575" s="88"/>
    </row>
    <row r="576" spans="3:17" ht="12" customHeight="1" x14ac:dyDescent="0.2">
      <c r="C576" s="98"/>
      <c r="D576" s="455" t="s">
        <v>77</v>
      </c>
      <c r="E576" s="456"/>
      <c r="F576" s="461" t="s">
        <v>78</v>
      </c>
      <c r="G576" s="462"/>
      <c r="H576" s="461" t="s">
        <v>79</v>
      </c>
      <c r="I576" s="462"/>
      <c r="J576" s="465" t="s">
        <v>80</v>
      </c>
      <c r="K576" s="467" t="s">
        <v>81</v>
      </c>
      <c r="L576" s="469" t="s">
        <v>82</v>
      </c>
      <c r="M576" s="471" t="s">
        <v>83</v>
      </c>
      <c r="N576" s="473" t="s">
        <v>84</v>
      </c>
      <c r="O576" s="475" t="s">
        <v>85</v>
      </c>
      <c r="P576" s="428"/>
      <c r="Q576" s="428"/>
    </row>
    <row r="577" spans="3:17" x14ac:dyDescent="0.2">
      <c r="C577" s="98"/>
      <c r="D577" s="457"/>
      <c r="E577" s="458"/>
      <c r="F577" s="463"/>
      <c r="G577" s="464"/>
      <c r="H577" s="463"/>
      <c r="I577" s="464"/>
      <c r="J577" s="466"/>
      <c r="K577" s="468"/>
      <c r="L577" s="470"/>
      <c r="M577" s="472"/>
      <c r="N577" s="474"/>
      <c r="O577" s="476"/>
      <c r="P577" s="429"/>
      <c r="Q577" s="429"/>
    </row>
    <row r="578" spans="3:17" s="99" customFormat="1" ht="12.5" thickBot="1" x14ac:dyDescent="0.25">
      <c r="C578" s="98"/>
      <c r="D578" s="459"/>
      <c r="E578" s="460"/>
      <c r="F578" s="430" t="s">
        <v>86</v>
      </c>
      <c r="G578" s="431"/>
      <c r="H578" s="430" t="s">
        <v>87</v>
      </c>
      <c r="I578" s="431"/>
      <c r="J578" s="101" t="s">
        <v>88</v>
      </c>
      <c r="K578" s="102" t="s">
        <v>89</v>
      </c>
      <c r="L578" s="103" t="s">
        <v>90</v>
      </c>
      <c r="M578" s="104" t="s">
        <v>91</v>
      </c>
      <c r="N578" s="105" t="s">
        <v>92</v>
      </c>
      <c r="O578" s="106" t="s">
        <v>93</v>
      </c>
      <c r="P578" s="128"/>
      <c r="Q578" s="129"/>
    </row>
    <row r="579" spans="3:17" ht="24" customHeight="1" x14ac:dyDescent="0.2">
      <c r="C579" s="107"/>
      <c r="D579" s="108" t="s">
        <v>94</v>
      </c>
      <c r="E579" s="109"/>
      <c r="F579" s="432">
        <v>20</v>
      </c>
      <c r="G579" s="433"/>
      <c r="H579" s="434" t="str">
        <f>IF($H$572="","",$H$572)</f>
        <v/>
      </c>
      <c r="I579" s="435"/>
      <c r="J579" s="111" t="str">
        <f>IF(H579="","",ROUNDDOWN(0.85*H579*F579,2))</f>
        <v/>
      </c>
      <c r="K579" s="112">
        <v>2000</v>
      </c>
      <c r="L579" s="113" t="str">
        <f>IF($H$573="","",$H$573)</f>
        <v/>
      </c>
      <c r="M579" s="114" t="str">
        <f>IF(L579="","",ROUNDDOWN(L579*K579,2))</f>
        <v/>
      </c>
      <c r="N579" s="115" t="str">
        <f>IF(M579="","",INT(M579+J579))</f>
        <v/>
      </c>
      <c r="O579" s="436" t="str">
        <f>IF(M579="","",INT(N579*3+N580*9))</f>
        <v/>
      </c>
      <c r="P579" s="342"/>
      <c r="Q579" s="72"/>
    </row>
    <row r="580" spans="3:17" ht="24" customHeight="1" thickBot="1" x14ac:dyDescent="0.25">
      <c r="C580" s="107"/>
      <c r="D580" s="116" t="s">
        <v>95</v>
      </c>
      <c r="E580" s="117"/>
      <c r="F580" s="438">
        <v>20</v>
      </c>
      <c r="G580" s="439"/>
      <c r="H580" s="440" t="str">
        <f>IF($H$572="","",$H$572)</f>
        <v/>
      </c>
      <c r="I580" s="441"/>
      <c r="J580" s="118" t="str">
        <f>IF(H580="","",ROUNDDOWN(0.85*H580*F580,2))</f>
        <v/>
      </c>
      <c r="K580" s="119">
        <v>4200</v>
      </c>
      <c r="L580" s="120" t="str">
        <f>IF($H$574="","",$H$574)</f>
        <v/>
      </c>
      <c r="M580" s="121" t="str">
        <f>IF(L580="","",ROUNDDOWN(L580*K580,2))</f>
        <v/>
      </c>
      <c r="N580" s="122" t="str">
        <f>IF(M580="","",INT(M580+J580))</f>
        <v/>
      </c>
      <c r="O580" s="437"/>
      <c r="P580" s="71" t="s">
        <v>203</v>
      </c>
      <c r="Q580" s="72"/>
    </row>
    <row r="581" spans="3:17" ht="20.149999999999999" customHeight="1" x14ac:dyDescent="0.2">
      <c r="D581" s="123"/>
      <c r="E581" s="123"/>
      <c r="F581" s="424"/>
      <c r="G581" s="425"/>
      <c r="H581" s="426"/>
      <c r="I581" s="427"/>
      <c r="J581" s="343"/>
      <c r="K581" s="126"/>
      <c r="L581" s="342"/>
      <c r="M581" s="343"/>
      <c r="N581" s="126"/>
      <c r="O581" s="342"/>
      <c r="P581" s="342"/>
      <c r="Q581" s="72"/>
    </row>
    <row r="582" spans="3:17" ht="23.25" customHeight="1" x14ac:dyDescent="0.2">
      <c r="D582" s="130" t="s">
        <v>98</v>
      </c>
      <c r="Q582" s="97"/>
    </row>
    <row r="583" spans="3:17" ht="13" x14ac:dyDescent="0.2">
      <c r="D583" s="71" t="s">
        <v>209</v>
      </c>
      <c r="E583" s="123"/>
      <c r="F583" s="72"/>
      <c r="G583" s="72"/>
      <c r="H583" s="72"/>
      <c r="I583" s="72"/>
      <c r="J583" s="72"/>
      <c r="K583" s="72"/>
      <c r="L583" s="72"/>
      <c r="M583" s="72"/>
      <c r="N583" s="131"/>
      <c r="O583" s="340"/>
      <c r="P583" s="72"/>
      <c r="Q583" s="422"/>
    </row>
    <row r="584" spans="3:17" x14ac:dyDescent="0.2">
      <c r="D584" s="71" t="s">
        <v>210</v>
      </c>
      <c r="N584" s="340"/>
      <c r="O584" s="340"/>
      <c r="P584" s="340"/>
      <c r="Q584" s="423"/>
    </row>
    <row r="585" spans="3:17" x14ac:dyDescent="0.2">
      <c r="D585" s="71" t="s">
        <v>211</v>
      </c>
    </row>
    <row r="586" spans="3:17" x14ac:dyDescent="0.2">
      <c r="D586" s="71" t="s">
        <v>99</v>
      </c>
    </row>
    <row r="587" spans="3:17" x14ac:dyDescent="0.2">
      <c r="D587" s="71" t="s">
        <v>215</v>
      </c>
    </row>
    <row r="588" spans="3:17" x14ac:dyDescent="0.2">
      <c r="D588" s="71" t="s">
        <v>212</v>
      </c>
    </row>
    <row r="589" spans="3:17" x14ac:dyDescent="0.2">
      <c r="D589" s="71" t="s">
        <v>213</v>
      </c>
    </row>
    <row r="590" spans="3:17" x14ac:dyDescent="0.2">
      <c r="D590" s="71" t="s">
        <v>214</v>
      </c>
    </row>
    <row r="591" spans="3:17" ht="20.25" customHeight="1" x14ac:dyDescent="0.2">
      <c r="D591" s="325"/>
      <c r="E591" s="326"/>
      <c r="F591" s="326"/>
      <c r="G591" s="326"/>
      <c r="H591" s="326"/>
      <c r="I591" s="326"/>
      <c r="J591" s="326"/>
      <c r="K591" s="325"/>
      <c r="L591" s="325"/>
      <c r="M591" s="325"/>
      <c r="N591" s="325"/>
      <c r="O591" s="325"/>
      <c r="P591" s="261"/>
    </row>
    <row r="592" spans="3:17" ht="20.25" customHeight="1" x14ac:dyDescent="0.2">
      <c r="D592" s="325"/>
      <c r="E592" s="325"/>
      <c r="F592" s="325"/>
      <c r="G592" s="325"/>
      <c r="H592" s="325"/>
      <c r="I592" s="327"/>
      <c r="J592" s="325"/>
      <c r="K592" s="325"/>
      <c r="L592" s="328"/>
      <c r="M592" s="328"/>
      <c r="N592" s="325"/>
      <c r="O592" s="325"/>
      <c r="P592" s="261"/>
    </row>
    <row r="593" spans="3:17" ht="20.25" customHeight="1" x14ac:dyDescent="0.2">
      <c r="D593" s="329"/>
      <c r="E593" s="329"/>
      <c r="F593" s="329"/>
      <c r="G593" s="329"/>
      <c r="H593" s="584"/>
      <c r="I593" s="585"/>
      <c r="J593" s="325"/>
      <c r="K593" s="325"/>
      <c r="L593" s="330"/>
      <c r="M593" s="330"/>
      <c r="N593" s="325"/>
      <c r="O593" s="325"/>
      <c r="P593" s="261"/>
    </row>
    <row r="594" spans="3:17" ht="20.25" customHeight="1" x14ac:dyDescent="0.2">
      <c r="C594" s="324"/>
      <c r="D594" s="582"/>
      <c r="E594" s="586"/>
      <c r="F594" s="586"/>
      <c r="G594" s="331"/>
      <c r="H594" s="584"/>
      <c r="I594" s="585"/>
      <c r="J594" s="325"/>
      <c r="K594" s="325"/>
      <c r="L594" s="325"/>
      <c r="M594" s="325"/>
      <c r="N594" s="325"/>
      <c r="O594" s="325"/>
      <c r="P594" s="261"/>
    </row>
    <row r="595" spans="3:17" ht="20.25" customHeight="1" x14ac:dyDescent="0.2">
      <c r="C595" s="324"/>
      <c r="D595" s="586"/>
      <c r="E595" s="586"/>
      <c r="F595" s="586"/>
      <c r="G595" s="331"/>
      <c r="H595" s="584"/>
      <c r="I595" s="585"/>
      <c r="J595" s="325"/>
      <c r="K595" s="325"/>
      <c r="L595" s="325"/>
      <c r="M595" s="325"/>
      <c r="N595" s="325"/>
      <c r="O595" s="325"/>
      <c r="P595" s="261"/>
    </row>
    <row r="596" spans="3:17" ht="13" x14ac:dyDescent="0.2">
      <c r="D596" s="325"/>
      <c r="E596" s="325"/>
      <c r="F596" s="325"/>
      <c r="G596" s="325"/>
      <c r="H596" s="332"/>
      <c r="I596" s="332"/>
      <c r="J596" s="325"/>
      <c r="K596" s="325"/>
      <c r="L596" s="325"/>
      <c r="M596" s="325"/>
      <c r="N596" s="325"/>
      <c r="O596" s="327"/>
      <c r="P596" s="262"/>
      <c r="Q596" s="88"/>
    </row>
    <row r="597" spans="3:17" ht="12" customHeight="1" x14ac:dyDescent="0.2">
      <c r="C597" s="98"/>
      <c r="D597" s="587"/>
      <c r="E597" s="583"/>
      <c r="F597" s="579"/>
      <c r="G597" s="589"/>
      <c r="H597" s="579"/>
      <c r="I597" s="589"/>
      <c r="J597" s="579"/>
      <c r="K597" s="579"/>
      <c r="L597" s="581"/>
      <c r="M597" s="579"/>
      <c r="N597" s="579"/>
      <c r="O597" s="579"/>
      <c r="P597" s="590"/>
      <c r="Q597" s="428"/>
    </row>
    <row r="598" spans="3:17" x14ac:dyDescent="0.2">
      <c r="C598" s="98"/>
      <c r="D598" s="583"/>
      <c r="E598" s="583"/>
      <c r="F598" s="580"/>
      <c r="G598" s="589"/>
      <c r="H598" s="580"/>
      <c r="I598" s="589"/>
      <c r="J598" s="580"/>
      <c r="K598" s="580"/>
      <c r="L598" s="582"/>
      <c r="M598" s="580"/>
      <c r="N598" s="583"/>
      <c r="O598" s="583"/>
      <c r="P598" s="591"/>
      <c r="Q598" s="429"/>
    </row>
    <row r="599" spans="3:17" s="99" customFormat="1" x14ac:dyDescent="0.2">
      <c r="C599" s="98"/>
      <c r="D599" s="588"/>
      <c r="E599" s="588"/>
      <c r="F599" s="592"/>
      <c r="G599" s="593"/>
      <c r="H599" s="592"/>
      <c r="I599" s="593"/>
      <c r="J599" s="333"/>
      <c r="K599" s="334"/>
      <c r="L599" s="330"/>
      <c r="M599" s="333"/>
      <c r="N599" s="335"/>
      <c r="O599" s="333"/>
      <c r="P599" s="267"/>
      <c r="Q599" s="129"/>
    </row>
    <row r="600" spans="3:17" ht="24" customHeight="1" x14ac:dyDescent="0.2">
      <c r="C600" s="107"/>
      <c r="D600" s="329"/>
      <c r="E600" s="329"/>
      <c r="F600" s="574"/>
      <c r="G600" s="575"/>
      <c r="H600" s="576"/>
      <c r="I600" s="577"/>
      <c r="J600" s="336"/>
      <c r="K600" s="337"/>
      <c r="L600" s="338"/>
      <c r="M600" s="336"/>
      <c r="N600" s="337"/>
      <c r="O600" s="578"/>
      <c r="P600" s="268"/>
      <c r="Q600" s="72"/>
    </row>
    <row r="601" spans="3:17" ht="24" customHeight="1" x14ac:dyDescent="0.2">
      <c r="C601" s="107"/>
      <c r="D601" s="329"/>
      <c r="E601" s="329"/>
      <c r="F601" s="574"/>
      <c r="G601" s="575"/>
      <c r="H601" s="576"/>
      <c r="I601" s="577"/>
      <c r="J601" s="336"/>
      <c r="K601" s="337"/>
      <c r="L601" s="339"/>
      <c r="M601" s="336"/>
      <c r="N601" s="337"/>
      <c r="O601" s="578"/>
      <c r="P601" s="261"/>
      <c r="Q601" s="72"/>
    </row>
    <row r="602" spans="3:17" ht="20.149999999999999" customHeight="1" x14ac:dyDescent="0.2">
      <c r="D602" s="269"/>
      <c r="E602" s="269"/>
      <c r="F602" s="558"/>
      <c r="G602" s="559"/>
      <c r="H602" s="560"/>
      <c r="I602" s="561"/>
      <c r="J602" s="270"/>
      <c r="K602" s="271"/>
      <c r="L602" s="268"/>
      <c r="M602" s="270"/>
      <c r="N602" s="271"/>
      <c r="O602" s="268"/>
      <c r="P602" s="268"/>
      <c r="Q602" s="72"/>
    </row>
    <row r="603" spans="3:17" ht="20.25" hidden="1" customHeight="1" x14ac:dyDescent="0.2">
      <c r="D603" s="260"/>
      <c r="E603" s="562"/>
      <c r="F603" s="562"/>
      <c r="G603" s="562"/>
      <c r="H603" s="562"/>
      <c r="I603" s="562"/>
      <c r="J603" s="562"/>
      <c r="K603" s="261"/>
      <c r="L603" s="261"/>
      <c r="M603" s="261"/>
      <c r="N603" s="261"/>
      <c r="O603" s="261"/>
      <c r="P603" s="261"/>
    </row>
    <row r="604" spans="3:17" ht="20.25" hidden="1" customHeight="1" x14ac:dyDescent="0.2">
      <c r="D604" s="261"/>
      <c r="E604" s="261"/>
      <c r="F604" s="261"/>
      <c r="G604" s="261"/>
      <c r="H604" s="261"/>
      <c r="I604" s="262"/>
      <c r="J604" s="261"/>
      <c r="K604" s="261"/>
      <c r="L604" s="261"/>
      <c r="M604" s="261"/>
      <c r="N604" s="261"/>
      <c r="O604" s="261"/>
      <c r="P604" s="261"/>
    </row>
    <row r="605" spans="3:17" ht="20.25" hidden="1" customHeight="1" x14ac:dyDescent="0.2">
      <c r="C605" s="94"/>
      <c r="D605" s="263"/>
      <c r="E605" s="263"/>
      <c r="F605" s="263"/>
      <c r="G605" s="264"/>
      <c r="H605" s="563"/>
      <c r="I605" s="564"/>
      <c r="J605" s="261"/>
      <c r="K605" s="261"/>
      <c r="L605" s="261"/>
      <c r="M605" s="261"/>
      <c r="N605" s="261"/>
      <c r="O605" s="261"/>
      <c r="P605" s="261"/>
    </row>
    <row r="606" spans="3:17" ht="20.25" hidden="1" customHeight="1" x14ac:dyDescent="0.2">
      <c r="C606" s="94"/>
      <c r="D606" s="565"/>
      <c r="E606" s="566"/>
      <c r="F606" s="567"/>
      <c r="G606" s="265"/>
      <c r="H606" s="570"/>
      <c r="I606" s="571"/>
      <c r="J606" s="261"/>
      <c r="K606" s="261"/>
      <c r="L606" s="261"/>
      <c r="M606" s="261"/>
      <c r="N606" s="261"/>
      <c r="O606" s="261"/>
      <c r="P606" s="261"/>
    </row>
    <row r="607" spans="3:17" ht="20.25" hidden="1" customHeight="1" x14ac:dyDescent="0.2">
      <c r="C607" s="94"/>
      <c r="D607" s="568"/>
      <c r="E607" s="568"/>
      <c r="F607" s="569"/>
      <c r="G607" s="266"/>
      <c r="H607" s="572"/>
      <c r="I607" s="573"/>
      <c r="J607" s="261"/>
      <c r="K607" s="261"/>
      <c r="L607" s="261"/>
      <c r="M607" s="261"/>
      <c r="N607" s="261"/>
      <c r="O607" s="261"/>
      <c r="P607" s="261"/>
    </row>
    <row r="608" spans="3:17" ht="20.25" hidden="1" customHeight="1" x14ac:dyDescent="0.2">
      <c r="C608" s="94"/>
      <c r="D608" s="272"/>
      <c r="E608" s="272"/>
      <c r="F608" s="273"/>
      <c r="G608" s="274"/>
      <c r="H608" s="275"/>
      <c r="I608" s="276"/>
      <c r="J608" s="261"/>
      <c r="K608" s="261"/>
      <c r="L608" s="261"/>
      <c r="M608" s="261"/>
      <c r="N608" s="261"/>
      <c r="O608" s="261"/>
      <c r="P608" s="261"/>
    </row>
    <row r="609" spans="3:17" ht="24" hidden="1" customHeight="1" x14ac:dyDescent="0.2">
      <c r="C609" s="157"/>
      <c r="D609" s="277"/>
      <c r="E609" s="278"/>
      <c r="F609" s="546"/>
      <c r="G609" s="547"/>
      <c r="H609" s="548"/>
      <c r="I609" s="549"/>
      <c r="J609" s="279"/>
      <c r="K609" s="280"/>
      <c r="L609" s="281"/>
      <c r="M609" s="282"/>
      <c r="N609" s="279"/>
      <c r="O609" s="283"/>
      <c r="P609" s="284"/>
      <c r="Q609" s="167" t="str">
        <f>IF(P609="","",ROUNDDOWN(P609*3,2))</f>
        <v/>
      </c>
    </row>
    <row r="610" spans="3:17" ht="24" hidden="1" customHeight="1" x14ac:dyDescent="0.2">
      <c r="C610" s="157"/>
      <c r="D610" s="285"/>
      <c r="E610" s="286"/>
      <c r="F610" s="538"/>
      <c r="G610" s="539"/>
      <c r="H610" s="540"/>
      <c r="I610" s="541"/>
      <c r="J610" s="287"/>
      <c r="K610" s="288"/>
      <c r="L610" s="289"/>
      <c r="M610" s="287"/>
      <c r="N610" s="287"/>
      <c r="O610" s="290"/>
      <c r="P610" s="291"/>
      <c r="Q610" s="146" t="str">
        <f>IF(P610="","",ROUNDDOWN(P610*3,2))</f>
        <v/>
      </c>
    </row>
    <row r="611" spans="3:17" ht="30" hidden="1" customHeight="1" x14ac:dyDescent="0.2">
      <c r="C611" s="94"/>
      <c r="D611" s="292"/>
      <c r="E611" s="292"/>
      <c r="F611" s="550"/>
      <c r="G611" s="551"/>
      <c r="H611" s="552"/>
      <c r="I611" s="553"/>
      <c r="J611" s="293"/>
      <c r="K611" s="294"/>
      <c r="L611" s="295"/>
      <c r="M611" s="293"/>
      <c r="N611" s="293"/>
      <c r="O611" s="294"/>
      <c r="P611" s="295"/>
      <c r="Q611" s="173" t="e">
        <f>Q609+Q610</f>
        <v>#VALUE!</v>
      </c>
    </row>
    <row r="612" spans="3:17" ht="24" hidden="1" customHeight="1" x14ac:dyDescent="0.2">
      <c r="C612" s="157"/>
      <c r="D612" s="296"/>
      <c r="E612" s="297"/>
      <c r="F612" s="534"/>
      <c r="G612" s="535"/>
      <c r="H612" s="536"/>
      <c r="I612" s="537"/>
      <c r="J612" s="298"/>
      <c r="K612" s="299"/>
      <c r="L612" s="300"/>
      <c r="M612" s="301"/>
      <c r="N612" s="298"/>
      <c r="O612" s="302"/>
      <c r="P612" s="303"/>
      <c r="Q612" s="183" t="str">
        <f>IF(P612="","",ROUNDDOWN(P612*3,2))</f>
        <v/>
      </c>
    </row>
    <row r="613" spans="3:17" ht="24" hidden="1" customHeight="1" x14ac:dyDescent="0.2">
      <c r="C613" s="157"/>
      <c r="D613" s="285"/>
      <c r="E613" s="286"/>
      <c r="F613" s="538"/>
      <c r="G613" s="539"/>
      <c r="H613" s="540"/>
      <c r="I613" s="541"/>
      <c r="J613" s="287"/>
      <c r="K613" s="288"/>
      <c r="L613" s="289"/>
      <c r="M613" s="287"/>
      <c r="N613" s="287"/>
      <c r="O613" s="290"/>
      <c r="P613" s="291"/>
      <c r="Q613" s="146" t="str">
        <f>IF(P613="","",ROUNDDOWN(P613*3,2))</f>
        <v/>
      </c>
    </row>
    <row r="614" spans="3:17" ht="30" hidden="1" customHeight="1" x14ac:dyDescent="0.2">
      <c r="C614" s="94"/>
      <c r="D614" s="292"/>
      <c r="E614" s="292"/>
      <c r="F614" s="550"/>
      <c r="G614" s="551"/>
      <c r="H614" s="552"/>
      <c r="I614" s="553"/>
      <c r="J614" s="293"/>
      <c r="K614" s="294"/>
      <c r="L614" s="295"/>
      <c r="M614" s="293"/>
      <c r="N614" s="293"/>
      <c r="O614" s="294"/>
      <c r="P614" s="295"/>
      <c r="Q614" s="173" t="e">
        <f>Q612+Q613</f>
        <v>#VALUE!</v>
      </c>
    </row>
    <row r="615" spans="3:17" ht="24" hidden="1" customHeight="1" x14ac:dyDescent="0.2">
      <c r="C615" s="157"/>
      <c r="D615" s="296"/>
      <c r="E615" s="297"/>
      <c r="F615" s="534"/>
      <c r="G615" s="535"/>
      <c r="H615" s="536"/>
      <c r="I615" s="537"/>
      <c r="J615" s="298"/>
      <c r="K615" s="299"/>
      <c r="L615" s="300"/>
      <c r="M615" s="301"/>
      <c r="N615" s="298"/>
      <c r="O615" s="302"/>
      <c r="P615" s="303"/>
      <c r="Q615" s="183" t="str">
        <f>IF(P615="","",ROUNDDOWN(P615*3,2))</f>
        <v/>
      </c>
    </row>
    <row r="616" spans="3:17" ht="24" hidden="1" customHeight="1" x14ac:dyDescent="0.2">
      <c r="C616" s="157"/>
      <c r="D616" s="285"/>
      <c r="E616" s="286"/>
      <c r="F616" s="538"/>
      <c r="G616" s="539"/>
      <c r="H616" s="540"/>
      <c r="I616" s="541"/>
      <c r="J616" s="287"/>
      <c r="K616" s="288"/>
      <c r="L616" s="289"/>
      <c r="M616" s="287"/>
      <c r="N616" s="287"/>
      <c r="O616" s="290"/>
      <c r="P616" s="291"/>
      <c r="Q616" s="146" t="str">
        <f>IF(P616="","",ROUNDDOWN(P616*3,2))</f>
        <v/>
      </c>
    </row>
    <row r="617" spans="3:17" ht="30" hidden="1" customHeight="1" x14ac:dyDescent="0.2">
      <c r="C617" s="94"/>
      <c r="D617" s="304"/>
      <c r="E617" s="304"/>
      <c r="F617" s="554"/>
      <c r="G617" s="555"/>
      <c r="H617" s="556"/>
      <c r="I617" s="557"/>
      <c r="J617" s="305"/>
      <c r="K617" s="306"/>
      <c r="L617" s="307"/>
      <c r="M617" s="305"/>
      <c r="N617" s="305"/>
      <c r="O617" s="306"/>
      <c r="P617" s="307"/>
      <c r="Q617" s="188" t="e">
        <f>Q615+Q616</f>
        <v>#VALUE!</v>
      </c>
    </row>
    <row r="618" spans="3:17" ht="24" hidden="1" customHeight="1" x14ac:dyDescent="0.2">
      <c r="C618" s="157"/>
      <c r="D618" s="277"/>
      <c r="E618" s="278"/>
      <c r="F618" s="546"/>
      <c r="G618" s="547"/>
      <c r="H618" s="548"/>
      <c r="I618" s="549"/>
      <c r="J618" s="279"/>
      <c r="K618" s="280"/>
      <c r="L618" s="281"/>
      <c r="M618" s="282"/>
      <c r="N618" s="279"/>
      <c r="O618" s="283"/>
      <c r="P618" s="284"/>
      <c r="Q618" s="167" t="str">
        <f>IF(P618="","",ROUNDDOWN(P618*3,2))</f>
        <v/>
      </c>
    </row>
    <row r="619" spans="3:17" ht="24" hidden="1" customHeight="1" x14ac:dyDescent="0.2">
      <c r="C619" s="157"/>
      <c r="D619" s="285"/>
      <c r="E619" s="286"/>
      <c r="F619" s="538"/>
      <c r="G619" s="539"/>
      <c r="H619" s="540"/>
      <c r="I619" s="541"/>
      <c r="J619" s="287"/>
      <c r="K619" s="288"/>
      <c r="L619" s="289"/>
      <c r="M619" s="287"/>
      <c r="N619" s="287"/>
      <c r="O619" s="290"/>
      <c r="P619" s="291"/>
      <c r="Q619" s="146" t="str">
        <f>IF(P619="","",ROUNDDOWN(P619*3,2))</f>
        <v/>
      </c>
    </row>
    <row r="620" spans="3:17" ht="30" hidden="1" customHeight="1" x14ac:dyDescent="0.2">
      <c r="C620" s="94"/>
      <c r="D620" s="292"/>
      <c r="E620" s="292"/>
      <c r="F620" s="550"/>
      <c r="G620" s="551"/>
      <c r="H620" s="552"/>
      <c r="I620" s="553"/>
      <c r="J620" s="293"/>
      <c r="K620" s="294"/>
      <c r="L620" s="295"/>
      <c r="M620" s="293"/>
      <c r="N620" s="293"/>
      <c r="O620" s="294"/>
      <c r="P620" s="295"/>
      <c r="Q620" s="173" t="e">
        <f>Q618+Q619</f>
        <v>#VALUE!</v>
      </c>
    </row>
    <row r="621" spans="3:17" ht="24" hidden="1" customHeight="1" x14ac:dyDescent="0.2">
      <c r="C621" s="157"/>
      <c r="D621" s="296"/>
      <c r="E621" s="297"/>
      <c r="F621" s="534"/>
      <c r="G621" s="535"/>
      <c r="H621" s="536"/>
      <c r="I621" s="537"/>
      <c r="J621" s="298"/>
      <c r="K621" s="299"/>
      <c r="L621" s="300"/>
      <c r="M621" s="301"/>
      <c r="N621" s="298"/>
      <c r="O621" s="302"/>
      <c r="P621" s="303"/>
      <c r="Q621" s="183" t="str">
        <f>IF(P621="","",ROUNDDOWN(P621*3,2))</f>
        <v/>
      </c>
    </row>
    <row r="622" spans="3:17" ht="24" hidden="1" customHeight="1" x14ac:dyDescent="0.2">
      <c r="C622" s="157"/>
      <c r="D622" s="285"/>
      <c r="E622" s="286"/>
      <c r="F622" s="538"/>
      <c r="G622" s="539"/>
      <c r="H622" s="540"/>
      <c r="I622" s="541"/>
      <c r="J622" s="287"/>
      <c r="K622" s="288"/>
      <c r="L622" s="289"/>
      <c r="M622" s="287"/>
      <c r="N622" s="287"/>
      <c r="O622" s="290"/>
      <c r="P622" s="291"/>
      <c r="Q622" s="146" t="str">
        <f>IF(P622="","",ROUNDDOWN(P622*3,2))</f>
        <v/>
      </c>
    </row>
    <row r="623" spans="3:17" ht="30" hidden="1" customHeight="1" x14ac:dyDescent="0.2">
      <c r="C623" s="94"/>
      <c r="D623" s="308"/>
      <c r="E623" s="308"/>
      <c r="F623" s="542"/>
      <c r="G623" s="543"/>
      <c r="H623" s="544"/>
      <c r="I623" s="545"/>
      <c r="J623" s="309"/>
      <c r="K623" s="310"/>
      <c r="L623" s="311"/>
      <c r="M623" s="309"/>
      <c r="N623" s="309"/>
      <c r="O623" s="310"/>
      <c r="P623" s="311"/>
      <c r="Q623" s="152" t="e">
        <f>Q621+Q622</f>
        <v>#VALUE!</v>
      </c>
    </row>
    <row r="624" spans="3:17" ht="24" hidden="1" customHeight="1" x14ac:dyDescent="0.2">
      <c r="C624" s="94"/>
      <c r="D624" s="312"/>
      <c r="E624" s="313"/>
      <c r="F624" s="314"/>
      <c r="G624" s="315"/>
      <c r="H624" s="314"/>
      <c r="I624" s="315"/>
      <c r="J624" s="316"/>
      <c r="K624" s="314"/>
      <c r="L624" s="317"/>
      <c r="M624" s="316"/>
      <c r="N624" s="316"/>
      <c r="O624" s="318"/>
      <c r="P624" s="319"/>
      <c r="Q624" s="197" t="e">
        <f>#REF!+Q611+Q614+Q617</f>
        <v>#REF!</v>
      </c>
    </row>
    <row r="625" spans="4:17" ht="23.25" customHeight="1" x14ac:dyDescent="0.2">
      <c r="D625" s="320"/>
      <c r="E625" s="261"/>
      <c r="F625" s="261"/>
      <c r="G625" s="261"/>
      <c r="H625" s="261"/>
      <c r="I625" s="261"/>
      <c r="J625" s="261"/>
      <c r="K625" s="261"/>
      <c r="L625" s="261"/>
      <c r="M625" s="261"/>
      <c r="N625" s="261"/>
      <c r="O625" s="261"/>
      <c r="P625" s="261"/>
      <c r="Q625" s="97"/>
    </row>
    <row r="626" spans="4:17" ht="13" x14ac:dyDescent="0.2">
      <c r="D626" s="261"/>
      <c r="E626" s="269"/>
      <c r="F626" s="321"/>
      <c r="G626" s="321"/>
      <c r="H626" s="321"/>
      <c r="I626" s="321"/>
      <c r="J626" s="321"/>
      <c r="K626" s="321"/>
      <c r="L626" s="321"/>
      <c r="M626" s="321"/>
      <c r="N626" s="322"/>
      <c r="O626" s="323"/>
      <c r="P626" s="321"/>
      <c r="Q626" s="422"/>
    </row>
    <row r="627" spans="4:17" x14ac:dyDescent="0.2">
      <c r="D627" s="261"/>
      <c r="E627" s="261"/>
      <c r="F627" s="261"/>
      <c r="G627" s="261"/>
      <c r="H627" s="261"/>
      <c r="I627" s="261"/>
      <c r="J627" s="261"/>
      <c r="K627" s="261"/>
      <c r="L627" s="261"/>
      <c r="M627" s="261"/>
      <c r="N627" s="323"/>
      <c r="O627" s="323"/>
      <c r="P627" s="323"/>
      <c r="Q627" s="423"/>
    </row>
    <row r="628" spans="4:17" x14ac:dyDescent="0.2">
      <c r="D628" s="261"/>
      <c r="E628" s="261"/>
      <c r="F628" s="261"/>
      <c r="G628" s="261"/>
      <c r="H628" s="261"/>
      <c r="I628" s="261"/>
      <c r="J628" s="261"/>
      <c r="K628" s="261"/>
      <c r="L628" s="261"/>
      <c r="M628" s="261"/>
      <c r="N628" s="261"/>
      <c r="O628" s="261"/>
      <c r="P628" s="261"/>
    </row>
    <row r="629" spans="4:17" x14ac:dyDescent="0.2">
      <c r="D629" s="261"/>
      <c r="E629" s="261"/>
      <c r="F629" s="261"/>
      <c r="G629" s="261"/>
      <c r="H629" s="261"/>
      <c r="I629" s="261"/>
      <c r="J629" s="261"/>
      <c r="K629" s="261"/>
      <c r="L629" s="261"/>
      <c r="M629" s="261"/>
      <c r="N629" s="261"/>
      <c r="O629" s="261"/>
      <c r="P629" s="261"/>
    </row>
    <row r="630" spans="4:17" x14ac:dyDescent="0.2">
      <c r="D630" s="261"/>
      <c r="E630" s="261"/>
      <c r="F630" s="261"/>
      <c r="G630" s="261"/>
      <c r="H630" s="261"/>
      <c r="I630" s="261"/>
      <c r="J630" s="261"/>
      <c r="K630" s="261"/>
      <c r="L630" s="261"/>
      <c r="M630" s="261"/>
      <c r="N630" s="261"/>
      <c r="O630" s="261"/>
      <c r="P630" s="261"/>
    </row>
    <row r="631" spans="4:17" x14ac:dyDescent="0.2">
      <c r="D631" s="261"/>
      <c r="E631" s="261"/>
      <c r="F631" s="261"/>
      <c r="G631" s="261"/>
      <c r="H631" s="261"/>
      <c r="I631" s="261"/>
      <c r="J631" s="261"/>
      <c r="K631" s="261"/>
      <c r="L631" s="261"/>
      <c r="M631" s="261"/>
      <c r="N631" s="261"/>
      <c r="O631" s="261"/>
      <c r="P631" s="261"/>
    </row>
    <row r="632" spans="4:17" x14ac:dyDescent="0.2">
      <c r="D632" s="261"/>
      <c r="E632" s="261"/>
      <c r="F632" s="261"/>
      <c r="G632" s="261"/>
      <c r="H632" s="261"/>
      <c r="I632" s="261"/>
      <c r="J632" s="261"/>
      <c r="K632" s="261"/>
      <c r="L632" s="261"/>
      <c r="M632" s="261"/>
      <c r="N632" s="261"/>
      <c r="O632" s="261"/>
      <c r="P632" s="261"/>
    </row>
    <row r="633" spans="4:17" x14ac:dyDescent="0.2">
      <c r="D633" s="261"/>
      <c r="E633" s="261"/>
      <c r="F633" s="261"/>
      <c r="G633" s="261"/>
      <c r="H633" s="261"/>
      <c r="I633" s="261"/>
      <c r="J633" s="261"/>
      <c r="K633" s="261"/>
      <c r="L633" s="261"/>
      <c r="M633" s="261"/>
      <c r="N633" s="261"/>
      <c r="O633" s="261"/>
      <c r="P633" s="261"/>
    </row>
  </sheetData>
  <mergeCells count="801">
    <mergeCell ref="Q509:Q510"/>
    <mergeCell ref="E4:J4"/>
    <mergeCell ref="M6:O6"/>
    <mergeCell ref="M7:O7"/>
    <mergeCell ref="H11:I11"/>
    <mergeCell ref="D12:F13"/>
    <mergeCell ref="H12:I12"/>
    <mergeCell ref="H13:I13"/>
    <mergeCell ref="O15:O16"/>
    <mergeCell ref="F17:G17"/>
    <mergeCell ref="H17:I17"/>
    <mergeCell ref="O18:O19"/>
    <mergeCell ref="F19:G19"/>
    <mergeCell ref="H19:I19"/>
    <mergeCell ref="D15:E17"/>
    <mergeCell ref="F15:G16"/>
    <mergeCell ref="H15:I16"/>
    <mergeCell ref="J15:J16"/>
    <mergeCell ref="K15:K16"/>
    <mergeCell ref="L15:L16"/>
    <mergeCell ref="F20:G20"/>
    <mergeCell ref="H20:I20"/>
    <mergeCell ref="H23:I23"/>
    <mergeCell ref="D24:F25"/>
    <mergeCell ref="H24:I24"/>
    <mergeCell ref="H25:I25"/>
    <mergeCell ref="M15:M16"/>
    <mergeCell ref="N15:N16"/>
    <mergeCell ref="F18:G18"/>
    <mergeCell ref="H18:I18"/>
    <mergeCell ref="P27:P28"/>
    <mergeCell ref="Q27:Q28"/>
    <mergeCell ref="M27:M28"/>
    <mergeCell ref="N27:N28"/>
    <mergeCell ref="O27:O28"/>
    <mergeCell ref="K27:K28"/>
    <mergeCell ref="L27:L28"/>
    <mergeCell ref="D53:F54"/>
    <mergeCell ref="H53:I53"/>
    <mergeCell ref="H54:I54"/>
    <mergeCell ref="F29:G29"/>
    <mergeCell ref="H29:I29"/>
    <mergeCell ref="D27:E29"/>
    <mergeCell ref="F27:G28"/>
    <mergeCell ref="H27:I28"/>
    <mergeCell ref="J27:J28"/>
    <mergeCell ref="F30:G30"/>
    <mergeCell ref="H30:I30"/>
    <mergeCell ref="Q34:Q35"/>
    <mergeCell ref="E45:J45"/>
    <mergeCell ref="M47:O47"/>
    <mergeCell ref="M48:O48"/>
    <mergeCell ref="H52:I52"/>
    <mergeCell ref="O30:O31"/>
    <mergeCell ref="F31:G31"/>
    <mergeCell ref="H31:I31"/>
    <mergeCell ref="F32:G32"/>
    <mergeCell ref="H32:I32"/>
    <mergeCell ref="F61:G61"/>
    <mergeCell ref="H61:I61"/>
    <mergeCell ref="H64:I64"/>
    <mergeCell ref="D65:F66"/>
    <mergeCell ref="H65:I65"/>
    <mergeCell ref="H66:I66"/>
    <mergeCell ref="P56:P57"/>
    <mergeCell ref="F58:G58"/>
    <mergeCell ref="H58:I58"/>
    <mergeCell ref="F59:G59"/>
    <mergeCell ref="H59:I59"/>
    <mergeCell ref="O59:O60"/>
    <mergeCell ref="F60:G60"/>
    <mergeCell ref="H60:I60"/>
    <mergeCell ref="J56:J57"/>
    <mergeCell ref="K56:K57"/>
    <mergeCell ref="L56:L57"/>
    <mergeCell ref="M56:M57"/>
    <mergeCell ref="N56:N57"/>
    <mergeCell ref="O56:O57"/>
    <mergeCell ref="D56:E58"/>
    <mergeCell ref="F56:G57"/>
    <mergeCell ref="H56:I57"/>
    <mergeCell ref="M68:M69"/>
    <mergeCell ref="N68:N69"/>
    <mergeCell ref="O68:O69"/>
    <mergeCell ref="Q68:Q69"/>
    <mergeCell ref="F70:G70"/>
    <mergeCell ref="H70:I70"/>
    <mergeCell ref="D68:E70"/>
    <mergeCell ref="F68:G69"/>
    <mergeCell ref="H68:I69"/>
    <mergeCell ref="J68:J69"/>
    <mergeCell ref="K68:K69"/>
    <mergeCell ref="L68:L69"/>
    <mergeCell ref="Q75:Q76"/>
    <mergeCell ref="E88:J88"/>
    <mergeCell ref="M90:O90"/>
    <mergeCell ref="M91:O91"/>
    <mergeCell ref="H95:I95"/>
    <mergeCell ref="D96:F97"/>
    <mergeCell ref="H96:I96"/>
    <mergeCell ref="H97:I97"/>
    <mergeCell ref="F71:G71"/>
    <mergeCell ref="H71:I71"/>
    <mergeCell ref="O71:O72"/>
    <mergeCell ref="F72:G72"/>
    <mergeCell ref="H72:I72"/>
    <mergeCell ref="F73:G73"/>
    <mergeCell ref="H73:I73"/>
    <mergeCell ref="P99:P100"/>
    <mergeCell ref="Q99:Q100"/>
    <mergeCell ref="F101:G101"/>
    <mergeCell ref="H101:I101"/>
    <mergeCell ref="D99:E101"/>
    <mergeCell ref="F99:G100"/>
    <mergeCell ref="H99:I100"/>
    <mergeCell ref="J99:J100"/>
    <mergeCell ref="K99:K100"/>
    <mergeCell ref="L99:L100"/>
    <mergeCell ref="F102:G102"/>
    <mergeCell ref="H102:I102"/>
    <mergeCell ref="O102:O103"/>
    <mergeCell ref="F103:G103"/>
    <mergeCell ref="H103:I103"/>
    <mergeCell ref="F104:G104"/>
    <mergeCell ref="H104:I104"/>
    <mergeCell ref="M99:M100"/>
    <mergeCell ref="N99:N100"/>
    <mergeCell ref="O99:O100"/>
    <mergeCell ref="K111:K112"/>
    <mergeCell ref="L111:L112"/>
    <mergeCell ref="O111:O112"/>
    <mergeCell ref="P111:P112"/>
    <mergeCell ref="Q111:Q112"/>
    <mergeCell ref="F113:G113"/>
    <mergeCell ref="H113:I113"/>
    <mergeCell ref="E105:J105"/>
    <mergeCell ref="H107:I107"/>
    <mergeCell ref="D108:F109"/>
    <mergeCell ref="H108:I108"/>
    <mergeCell ref="H109:I109"/>
    <mergeCell ref="D111:E113"/>
    <mergeCell ref="F111:G112"/>
    <mergeCell ref="H111:I112"/>
    <mergeCell ref="J111:J112"/>
    <mergeCell ref="H120:I120"/>
    <mergeCell ref="D121:F122"/>
    <mergeCell ref="H121:I121"/>
    <mergeCell ref="H122:I122"/>
    <mergeCell ref="D124:E126"/>
    <mergeCell ref="F124:G125"/>
    <mergeCell ref="H124:I125"/>
    <mergeCell ref="F114:G114"/>
    <mergeCell ref="H114:I114"/>
    <mergeCell ref="F115:G115"/>
    <mergeCell ref="H115:I115"/>
    <mergeCell ref="F116:G116"/>
    <mergeCell ref="H116:I116"/>
    <mergeCell ref="F129:G129"/>
    <mergeCell ref="H129:I129"/>
    <mergeCell ref="E130:J130"/>
    <mergeCell ref="H132:I132"/>
    <mergeCell ref="D133:F134"/>
    <mergeCell ref="H133:I133"/>
    <mergeCell ref="H134:I134"/>
    <mergeCell ref="P124:P125"/>
    <mergeCell ref="Q124:Q125"/>
    <mergeCell ref="F126:G126"/>
    <mergeCell ref="H126:I126"/>
    <mergeCell ref="F127:G127"/>
    <mergeCell ref="H127:I127"/>
    <mergeCell ref="O127:O128"/>
    <mergeCell ref="F128:G128"/>
    <mergeCell ref="H128:I128"/>
    <mergeCell ref="J124:J125"/>
    <mergeCell ref="K124:K125"/>
    <mergeCell ref="L124:L125"/>
    <mergeCell ref="M124:M125"/>
    <mergeCell ref="N124:N125"/>
    <mergeCell ref="O124:O125"/>
    <mergeCell ref="F139:G139"/>
    <mergeCell ref="H139:I139"/>
    <mergeCell ref="F140:G140"/>
    <mergeCell ref="H140:I140"/>
    <mergeCell ref="F141:G141"/>
    <mergeCell ref="H141:I141"/>
    <mergeCell ref="F136:G136"/>
    <mergeCell ref="H136:I136"/>
    <mergeCell ref="F137:G137"/>
    <mergeCell ref="H137:I137"/>
    <mergeCell ref="F138:G138"/>
    <mergeCell ref="H138:I138"/>
    <mergeCell ref="F145:G145"/>
    <mergeCell ref="H145:I145"/>
    <mergeCell ref="F146:G146"/>
    <mergeCell ref="H146:I146"/>
    <mergeCell ref="F147:G147"/>
    <mergeCell ref="H147:I147"/>
    <mergeCell ref="F142:G142"/>
    <mergeCell ref="H142:I142"/>
    <mergeCell ref="F143:G143"/>
    <mergeCell ref="H143:I143"/>
    <mergeCell ref="F144:G144"/>
    <mergeCell ref="H144:I144"/>
    <mergeCell ref="Q153:Q154"/>
    <mergeCell ref="E166:J166"/>
    <mergeCell ref="M168:O168"/>
    <mergeCell ref="M169:O169"/>
    <mergeCell ref="H173:I173"/>
    <mergeCell ref="D174:F175"/>
    <mergeCell ref="H174:I174"/>
    <mergeCell ref="H175:I175"/>
    <mergeCell ref="F148:G148"/>
    <mergeCell ref="H148:I148"/>
    <mergeCell ref="F149:G149"/>
    <mergeCell ref="H149:I149"/>
    <mergeCell ref="F150:G150"/>
    <mergeCell ref="H150:I150"/>
    <mergeCell ref="P177:P178"/>
    <mergeCell ref="Q177:Q178"/>
    <mergeCell ref="F179:G179"/>
    <mergeCell ref="H179:I179"/>
    <mergeCell ref="D177:E179"/>
    <mergeCell ref="F177:G178"/>
    <mergeCell ref="H177:I178"/>
    <mergeCell ref="J177:J178"/>
    <mergeCell ref="K177:K178"/>
    <mergeCell ref="L177:L178"/>
    <mergeCell ref="F180:G180"/>
    <mergeCell ref="H180:I180"/>
    <mergeCell ref="O180:O181"/>
    <mergeCell ref="F181:G181"/>
    <mergeCell ref="H181:I181"/>
    <mergeCell ref="F182:G182"/>
    <mergeCell ref="H182:I182"/>
    <mergeCell ref="M177:M178"/>
    <mergeCell ref="N177:N178"/>
    <mergeCell ref="O177:O178"/>
    <mergeCell ref="K189:K190"/>
    <mergeCell ref="L189:L190"/>
    <mergeCell ref="O189:O190"/>
    <mergeCell ref="P189:P190"/>
    <mergeCell ref="Q189:Q190"/>
    <mergeCell ref="F191:G191"/>
    <mergeCell ref="H191:I191"/>
    <mergeCell ref="E183:J183"/>
    <mergeCell ref="H185:I185"/>
    <mergeCell ref="D186:F187"/>
    <mergeCell ref="H186:I186"/>
    <mergeCell ref="H187:I187"/>
    <mergeCell ref="D189:E191"/>
    <mergeCell ref="F189:G190"/>
    <mergeCell ref="H189:I190"/>
    <mergeCell ref="J189:J190"/>
    <mergeCell ref="H198:I198"/>
    <mergeCell ref="D199:F200"/>
    <mergeCell ref="H199:I199"/>
    <mergeCell ref="H200:I200"/>
    <mergeCell ref="D202:E204"/>
    <mergeCell ref="F202:G203"/>
    <mergeCell ref="H202:I203"/>
    <mergeCell ref="F192:G192"/>
    <mergeCell ref="H192:I192"/>
    <mergeCell ref="F193:G193"/>
    <mergeCell ref="H193:I193"/>
    <mergeCell ref="F194:G194"/>
    <mergeCell ref="H194:I194"/>
    <mergeCell ref="F207:G207"/>
    <mergeCell ref="H207:I207"/>
    <mergeCell ref="E208:J208"/>
    <mergeCell ref="H210:I210"/>
    <mergeCell ref="D211:F212"/>
    <mergeCell ref="H211:I211"/>
    <mergeCell ref="H212:I212"/>
    <mergeCell ref="P202:P203"/>
    <mergeCell ref="Q202:Q203"/>
    <mergeCell ref="F204:G204"/>
    <mergeCell ref="H204:I204"/>
    <mergeCell ref="F205:G205"/>
    <mergeCell ref="H205:I205"/>
    <mergeCell ref="O205:O206"/>
    <mergeCell ref="F206:G206"/>
    <mergeCell ref="H206:I206"/>
    <mergeCell ref="J202:J203"/>
    <mergeCell ref="K202:K203"/>
    <mergeCell ref="L202:L203"/>
    <mergeCell ref="M202:M203"/>
    <mergeCell ref="N202:N203"/>
    <mergeCell ref="O202:O203"/>
    <mergeCell ref="F217:G217"/>
    <mergeCell ref="H217:I217"/>
    <mergeCell ref="F218:G218"/>
    <mergeCell ref="H218:I218"/>
    <mergeCell ref="F219:G219"/>
    <mergeCell ref="H219:I219"/>
    <mergeCell ref="F214:G214"/>
    <mergeCell ref="H214:I214"/>
    <mergeCell ref="F215:G215"/>
    <mergeCell ref="H215:I215"/>
    <mergeCell ref="F216:G216"/>
    <mergeCell ref="H216:I216"/>
    <mergeCell ref="F223:G223"/>
    <mergeCell ref="H223:I223"/>
    <mergeCell ref="F224:G224"/>
    <mergeCell ref="H224:I224"/>
    <mergeCell ref="F225:G225"/>
    <mergeCell ref="H225:I225"/>
    <mergeCell ref="F220:G220"/>
    <mergeCell ref="H220:I220"/>
    <mergeCell ref="F221:G221"/>
    <mergeCell ref="H221:I221"/>
    <mergeCell ref="F222:G222"/>
    <mergeCell ref="H222:I222"/>
    <mergeCell ref="Q231:Q232"/>
    <mergeCell ref="E414:J414"/>
    <mergeCell ref="M416:O416"/>
    <mergeCell ref="M417:O417"/>
    <mergeCell ref="H421:I421"/>
    <mergeCell ref="D422:F423"/>
    <mergeCell ref="H422:I422"/>
    <mergeCell ref="H423:I423"/>
    <mergeCell ref="F226:G226"/>
    <mergeCell ref="H226:I226"/>
    <mergeCell ref="F227:G227"/>
    <mergeCell ref="H227:I227"/>
    <mergeCell ref="F228:G228"/>
    <mergeCell ref="H228:I228"/>
    <mergeCell ref="E244:J244"/>
    <mergeCell ref="M246:O246"/>
    <mergeCell ref="M247:O247"/>
    <mergeCell ref="H251:I251"/>
    <mergeCell ref="D252:F253"/>
    <mergeCell ref="H252:I252"/>
    <mergeCell ref="H253:I253"/>
    <mergeCell ref="D255:E257"/>
    <mergeCell ref="F255:G256"/>
    <mergeCell ref="H255:I256"/>
    <mergeCell ref="P425:P426"/>
    <mergeCell ref="Q425:Q426"/>
    <mergeCell ref="F427:G427"/>
    <mergeCell ref="H427:I427"/>
    <mergeCell ref="D425:E427"/>
    <mergeCell ref="F425:G426"/>
    <mergeCell ref="H425:I426"/>
    <mergeCell ref="J425:J426"/>
    <mergeCell ref="K425:K426"/>
    <mergeCell ref="L425:L426"/>
    <mergeCell ref="F428:G428"/>
    <mergeCell ref="H428:I428"/>
    <mergeCell ref="O428:O429"/>
    <mergeCell ref="F429:G429"/>
    <mergeCell ref="H429:I429"/>
    <mergeCell ref="F430:G430"/>
    <mergeCell ref="H430:I430"/>
    <mergeCell ref="M425:M426"/>
    <mergeCell ref="N425:N426"/>
    <mergeCell ref="O425:O426"/>
    <mergeCell ref="H433:I433"/>
    <mergeCell ref="D434:F435"/>
    <mergeCell ref="H434:I434"/>
    <mergeCell ref="H435:I435"/>
    <mergeCell ref="D437:E439"/>
    <mergeCell ref="F437:G438"/>
    <mergeCell ref="H437:I438"/>
    <mergeCell ref="F442:G442"/>
    <mergeCell ref="H442:I442"/>
    <mergeCell ref="E443:J443"/>
    <mergeCell ref="H445:I445"/>
    <mergeCell ref="D446:F447"/>
    <mergeCell ref="H446:I446"/>
    <mergeCell ref="H447:I447"/>
    <mergeCell ref="P437:P438"/>
    <mergeCell ref="Q437:Q438"/>
    <mergeCell ref="F439:G439"/>
    <mergeCell ref="H439:I439"/>
    <mergeCell ref="F440:G440"/>
    <mergeCell ref="H440:I440"/>
    <mergeCell ref="O440:O441"/>
    <mergeCell ref="F441:G441"/>
    <mergeCell ref="H441:I441"/>
    <mergeCell ref="J437:J438"/>
    <mergeCell ref="K437:K438"/>
    <mergeCell ref="L437:L438"/>
    <mergeCell ref="M437:M438"/>
    <mergeCell ref="N437:N438"/>
    <mergeCell ref="O437:O438"/>
    <mergeCell ref="F452:G452"/>
    <mergeCell ref="H452:I452"/>
    <mergeCell ref="F453:G453"/>
    <mergeCell ref="H453:I453"/>
    <mergeCell ref="F454:G454"/>
    <mergeCell ref="H454:I454"/>
    <mergeCell ref="F449:G449"/>
    <mergeCell ref="H449:I449"/>
    <mergeCell ref="F450:G450"/>
    <mergeCell ref="H450:I450"/>
    <mergeCell ref="F451:G451"/>
    <mergeCell ref="H451:I451"/>
    <mergeCell ref="F458:G458"/>
    <mergeCell ref="H458:I458"/>
    <mergeCell ref="F459:G459"/>
    <mergeCell ref="H459:I459"/>
    <mergeCell ref="F460:G460"/>
    <mergeCell ref="H460:I460"/>
    <mergeCell ref="F455:G455"/>
    <mergeCell ref="H455:I455"/>
    <mergeCell ref="F456:G456"/>
    <mergeCell ref="H456:I456"/>
    <mergeCell ref="F457:G457"/>
    <mergeCell ref="H457:I457"/>
    <mergeCell ref="Q466:Q467"/>
    <mergeCell ref="E479:J479"/>
    <mergeCell ref="M481:O481"/>
    <mergeCell ref="M482:O482"/>
    <mergeCell ref="H486:I486"/>
    <mergeCell ref="D487:F488"/>
    <mergeCell ref="H487:I487"/>
    <mergeCell ref="H488:I488"/>
    <mergeCell ref="F461:G461"/>
    <mergeCell ref="H461:I461"/>
    <mergeCell ref="F462:G462"/>
    <mergeCell ref="H462:I462"/>
    <mergeCell ref="F463:G463"/>
    <mergeCell ref="H463:I463"/>
    <mergeCell ref="N490:N491"/>
    <mergeCell ref="O490:O491"/>
    <mergeCell ref="P490:P491"/>
    <mergeCell ref="Q490:Q491"/>
    <mergeCell ref="F492:G492"/>
    <mergeCell ref="H492:I492"/>
    <mergeCell ref="D490:E492"/>
    <mergeCell ref="F490:G491"/>
    <mergeCell ref="H490:I491"/>
    <mergeCell ref="J490:J491"/>
    <mergeCell ref="K490:K491"/>
    <mergeCell ref="L490:L491"/>
    <mergeCell ref="H593:I593"/>
    <mergeCell ref="D594:F595"/>
    <mergeCell ref="H594:I594"/>
    <mergeCell ref="H595:I595"/>
    <mergeCell ref="D597:E599"/>
    <mergeCell ref="F597:G598"/>
    <mergeCell ref="H597:I598"/>
    <mergeCell ref="P597:P598"/>
    <mergeCell ref="Q597:Q598"/>
    <mergeCell ref="F599:G599"/>
    <mergeCell ref="H599:I599"/>
    <mergeCell ref="F600:G600"/>
    <mergeCell ref="H600:I600"/>
    <mergeCell ref="O600:O601"/>
    <mergeCell ref="F601:G601"/>
    <mergeCell ref="H601:I601"/>
    <mergeCell ref="J597:J598"/>
    <mergeCell ref="K597:K598"/>
    <mergeCell ref="L597:L598"/>
    <mergeCell ref="M597:M598"/>
    <mergeCell ref="N597:N598"/>
    <mergeCell ref="O597:O598"/>
    <mergeCell ref="F609:G609"/>
    <mergeCell ref="H609:I609"/>
    <mergeCell ref="F610:G610"/>
    <mergeCell ref="H610:I610"/>
    <mergeCell ref="F611:G611"/>
    <mergeCell ref="H611:I611"/>
    <mergeCell ref="F602:G602"/>
    <mergeCell ref="H602:I602"/>
    <mergeCell ref="E603:J603"/>
    <mergeCell ref="H605:I605"/>
    <mergeCell ref="D606:F607"/>
    <mergeCell ref="H606:I606"/>
    <mergeCell ref="H607:I607"/>
    <mergeCell ref="F615:G615"/>
    <mergeCell ref="H615:I615"/>
    <mergeCell ref="F616:G616"/>
    <mergeCell ref="H616:I616"/>
    <mergeCell ref="F617:G617"/>
    <mergeCell ref="H617:I617"/>
    <mergeCell ref="F612:G612"/>
    <mergeCell ref="H612:I612"/>
    <mergeCell ref="F613:G613"/>
    <mergeCell ref="H613:I613"/>
    <mergeCell ref="F614:G614"/>
    <mergeCell ref="H614:I614"/>
    <mergeCell ref="Q626:Q627"/>
    <mergeCell ref="F621:G621"/>
    <mergeCell ref="H621:I621"/>
    <mergeCell ref="F622:G622"/>
    <mergeCell ref="H622:I622"/>
    <mergeCell ref="F623:G623"/>
    <mergeCell ref="H623:I623"/>
    <mergeCell ref="F618:G618"/>
    <mergeCell ref="H618:I618"/>
    <mergeCell ref="F619:G619"/>
    <mergeCell ref="H619:I619"/>
    <mergeCell ref="F620:G620"/>
    <mergeCell ref="H620:I620"/>
    <mergeCell ref="J255:J256"/>
    <mergeCell ref="K255:K256"/>
    <mergeCell ref="L255:L256"/>
    <mergeCell ref="M255:M256"/>
    <mergeCell ref="N255:N256"/>
    <mergeCell ref="O255:O256"/>
    <mergeCell ref="F257:G257"/>
    <mergeCell ref="H257:I257"/>
    <mergeCell ref="F258:G258"/>
    <mergeCell ref="H258:I258"/>
    <mergeCell ref="O258:O259"/>
    <mergeCell ref="F259:G259"/>
    <mergeCell ref="H259:I259"/>
    <mergeCell ref="F260:G260"/>
    <mergeCell ref="H260:I260"/>
    <mergeCell ref="H263:I263"/>
    <mergeCell ref="D264:F265"/>
    <mergeCell ref="H264:I264"/>
    <mergeCell ref="H265:I265"/>
    <mergeCell ref="D267:E269"/>
    <mergeCell ref="F267:G268"/>
    <mergeCell ref="H267:I268"/>
    <mergeCell ref="K267:K268"/>
    <mergeCell ref="L267:L268"/>
    <mergeCell ref="M267:M268"/>
    <mergeCell ref="N267:N268"/>
    <mergeCell ref="O267:O268"/>
    <mergeCell ref="P267:P268"/>
    <mergeCell ref="Q267:Q268"/>
    <mergeCell ref="F269:G269"/>
    <mergeCell ref="H269:I269"/>
    <mergeCell ref="J267:J268"/>
    <mergeCell ref="F270:G270"/>
    <mergeCell ref="H270:I270"/>
    <mergeCell ref="O270:O271"/>
    <mergeCell ref="F271:G271"/>
    <mergeCell ref="H271:I271"/>
    <mergeCell ref="F272:G272"/>
    <mergeCell ref="H272:I272"/>
    <mergeCell ref="Q274:Q275"/>
    <mergeCell ref="E285:J285"/>
    <mergeCell ref="M287:O287"/>
    <mergeCell ref="M288:O288"/>
    <mergeCell ref="H292:I292"/>
    <mergeCell ref="D293:F294"/>
    <mergeCell ref="H293:I293"/>
    <mergeCell ref="H294:I294"/>
    <mergeCell ref="D296:E298"/>
    <mergeCell ref="F296:G297"/>
    <mergeCell ref="H296:I297"/>
    <mergeCell ref="J296:J297"/>
    <mergeCell ref="K296:K297"/>
    <mergeCell ref="L296:L297"/>
    <mergeCell ref="M296:M297"/>
    <mergeCell ref="N296:N297"/>
    <mergeCell ref="O296:O297"/>
    <mergeCell ref="P296:P297"/>
    <mergeCell ref="F298:G298"/>
    <mergeCell ref="H298:I298"/>
    <mergeCell ref="F299:G299"/>
    <mergeCell ref="H299:I299"/>
    <mergeCell ref="O299:O300"/>
    <mergeCell ref="F300:G300"/>
    <mergeCell ref="H300:I300"/>
    <mergeCell ref="F301:G301"/>
    <mergeCell ref="H301:I301"/>
    <mergeCell ref="H304:I304"/>
    <mergeCell ref="D305:F306"/>
    <mergeCell ref="H305:I305"/>
    <mergeCell ref="H306:I306"/>
    <mergeCell ref="D308:E310"/>
    <mergeCell ref="F308:G309"/>
    <mergeCell ref="H308:I309"/>
    <mergeCell ref="J308:J309"/>
    <mergeCell ref="K308:K309"/>
    <mergeCell ref="L308:L309"/>
    <mergeCell ref="M308:M309"/>
    <mergeCell ref="N308:N309"/>
    <mergeCell ref="O308:O309"/>
    <mergeCell ref="Q308:Q309"/>
    <mergeCell ref="F310:G310"/>
    <mergeCell ref="H310:I310"/>
    <mergeCell ref="F311:G311"/>
    <mergeCell ref="H311:I311"/>
    <mergeCell ref="O311:O312"/>
    <mergeCell ref="F312:G312"/>
    <mergeCell ref="H312:I312"/>
    <mergeCell ref="F313:G313"/>
    <mergeCell ref="H313:I313"/>
    <mergeCell ref="Q315:Q316"/>
    <mergeCell ref="E328:J328"/>
    <mergeCell ref="M330:O330"/>
    <mergeCell ref="M331:O331"/>
    <mergeCell ref="H335:I335"/>
    <mergeCell ref="D336:F337"/>
    <mergeCell ref="H336:I336"/>
    <mergeCell ref="H337:I337"/>
    <mergeCell ref="D339:E341"/>
    <mergeCell ref="F339:G340"/>
    <mergeCell ref="H339:I340"/>
    <mergeCell ref="J339:J340"/>
    <mergeCell ref="K339:K340"/>
    <mergeCell ref="L339:L340"/>
    <mergeCell ref="M339:M340"/>
    <mergeCell ref="N339:N340"/>
    <mergeCell ref="O339:O340"/>
    <mergeCell ref="P339:P340"/>
    <mergeCell ref="Q339:Q340"/>
    <mergeCell ref="F341:G341"/>
    <mergeCell ref="H341:I341"/>
    <mergeCell ref="F342:G342"/>
    <mergeCell ref="H342:I342"/>
    <mergeCell ref="O342:O343"/>
    <mergeCell ref="F343:G343"/>
    <mergeCell ref="H343:I343"/>
    <mergeCell ref="F344:G344"/>
    <mergeCell ref="H344:I344"/>
    <mergeCell ref="H347:I347"/>
    <mergeCell ref="D348:F349"/>
    <mergeCell ref="H348:I348"/>
    <mergeCell ref="H349:I349"/>
    <mergeCell ref="D351:E353"/>
    <mergeCell ref="F351:G352"/>
    <mergeCell ref="H351:I352"/>
    <mergeCell ref="J351:J352"/>
    <mergeCell ref="K351:K352"/>
    <mergeCell ref="L351:L352"/>
    <mergeCell ref="M351:M352"/>
    <mergeCell ref="N351:N352"/>
    <mergeCell ref="O351:O352"/>
    <mergeCell ref="P351:P352"/>
    <mergeCell ref="Q351:Q352"/>
    <mergeCell ref="F353:G353"/>
    <mergeCell ref="H353:I353"/>
    <mergeCell ref="F354:G354"/>
    <mergeCell ref="H354:I354"/>
    <mergeCell ref="O354:O355"/>
    <mergeCell ref="F355:G355"/>
    <mergeCell ref="H355:I355"/>
    <mergeCell ref="F356:G356"/>
    <mergeCell ref="H356:I356"/>
    <mergeCell ref="Q358:Q359"/>
    <mergeCell ref="E371:J371"/>
    <mergeCell ref="M373:O373"/>
    <mergeCell ref="M374:O374"/>
    <mergeCell ref="H378:I378"/>
    <mergeCell ref="D379:F380"/>
    <mergeCell ref="H379:I379"/>
    <mergeCell ref="H380:I380"/>
    <mergeCell ref="D382:E384"/>
    <mergeCell ref="F382:G383"/>
    <mergeCell ref="H382:I383"/>
    <mergeCell ref="J382:J383"/>
    <mergeCell ref="K382:K383"/>
    <mergeCell ref="L382:L383"/>
    <mergeCell ref="M382:M383"/>
    <mergeCell ref="N382:N383"/>
    <mergeCell ref="O382:O383"/>
    <mergeCell ref="P382:P383"/>
    <mergeCell ref="Q382:Q383"/>
    <mergeCell ref="F384:G384"/>
    <mergeCell ref="H384:I384"/>
    <mergeCell ref="F385:G385"/>
    <mergeCell ref="H385:I385"/>
    <mergeCell ref="O385:O386"/>
    <mergeCell ref="F386:G386"/>
    <mergeCell ref="H386:I386"/>
    <mergeCell ref="F387:G387"/>
    <mergeCell ref="H387:I387"/>
    <mergeCell ref="H390:I390"/>
    <mergeCell ref="D391:F392"/>
    <mergeCell ref="H391:I391"/>
    <mergeCell ref="H392:I392"/>
    <mergeCell ref="D394:E396"/>
    <mergeCell ref="F394:G395"/>
    <mergeCell ref="H394:I395"/>
    <mergeCell ref="J394:J395"/>
    <mergeCell ref="K394:K395"/>
    <mergeCell ref="L394:L395"/>
    <mergeCell ref="M394:M395"/>
    <mergeCell ref="N394:N395"/>
    <mergeCell ref="O394:O395"/>
    <mergeCell ref="P394:P395"/>
    <mergeCell ref="Q394:Q395"/>
    <mergeCell ref="F396:G396"/>
    <mergeCell ref="H396:I396"/>
    <mergeCell ref="K502:K503"/>
    <mergeCell ref="L502:L503"/>
    <mergeCell ref="M502:M503"/>
    <mergeCell ref="N502:N503"/>
    <mergeCell ref="O502:O503"/>
    <mergeCell ref="P502:P503"/>
    <mergeCell ref="Q502:Q503"/>
    <mergeCell ref="O505:O506"/>
    <mergeCell ref="F397:G397"/>
    <mergeCell ref="H397:I397"/>
    <mergeCell ref="O397:O398"/>
    <mergeCell ref="F398:G398"/>
    <mergeCell ref="H398:I398"/>
    <mergeCell ref="F399:G399"/>
    <mergeCell ref="H399:I399"/>
    <mergeCell ref="Q401:Q402"/>
    <mergeCell ref="F493:G493"/>
    <mergeCell ref="H493:I493"/>
    <mergeCell ref="O493:O494"/>
    <mergeCell ref="F494:G494"/>
    <mergeCell ref="H494:I494"/>
    <mergeCell ref="F495:G495"/>
    <mergeCell ref="H495:I495"/>
    <mergeCell ref="M490:M491"/>
    <mergeCell ref="H506:I506"/>
    <mergeCell ref="H498:I498"/>
    <mergeCell ref="D499:F500"/>
    <mergeCell ref="H499:I499"/>
    <mergeCell ref="H500:I500"/>
    <mergeCell ref="D502:E504"/>
    <mergeCell ref="F502:G503"/>
    <mergeCell ref="H502:I503"/>
    <mergeCell ref="J502:J503"/>
    <mergeCell ref="F506:G506"/>
    <mergeCell ref="F504:G504"/>
    <mergeCell ref="H504:I504"/>
    <mergeCell ref="F505:G505"/>
    <mergeCell ref="H505:I505"/>
    <mergeCell ref="F507:G507"/>
    <mergeCell ref="H507:I507"/>
    <mergeCell ref="E522:J522"/>
    <mergeCell ref="M524:O524"/>
    <mergeCell ref="M525:O525"/>
    <mergeCell ref="H529:I529"/>
    <mergeCell ref="D530:F531"/>
    <mergeCell ref="H530:I530"/>
    <mergeCell ref="H531:I531"/>
    <mergeCell ref="D533:E535"/>
    <mergeCell ref="F533:G534"/>
    <mergeCell ref="H533:I534"/>
    <mergeCell ref="J533:J534"/>
    <mergeCell ref="K533:K534"/>
    <mergeCell ref="L533:L534"/>
    <mergeCell ref="M533:M534"/>
    <mergeCell ref="N533:N534"/>
    <mergeCell ref="O533:O534"/>
    <mergeCell ref="P533:P534"/>
    <mergeCell ref="Q533:Q534"/>
    <mergeCell ref="F535:G535"/>
    <mergeCell ref="H535:I535"/>
    <mergeCell ref="F536:G536"/>
    <mergeCell ref="H536:I536"/>
    <mergeCell ref="O536:O537"/>
    <mergeCell ref="F537:G537"/>
    <mergeCell ref="H537:I537"/>
    <mergeCell ref="F538:G538"/>
    <mergeCell ref="H538:I538"/>
    <mergeCell ref="H541:I541"/>
    <mergeCell ref="D542:F543"/>
    <mergeCell ref="H542:I542"/>
    <mergeCell ref="H543:I543"/>
    <mergeCell ref="D545:E547"/>
    <mergeCell ref="F545:G546"/>
    <mergeCell ref="H545:I546"/>
    <mergeCell ref="J545:J546"/>
    <mergeCell ref="K545:K546"/>
    <mergeCell ref="L545:L546"/>
    <mergeCell ref="M545:M546"/>
    <mergeCell ref="N545:N546"/>
    <mergeCell ref="O545:O546"/>
    <mergeCell ref="P545:P546"/>
    <mergeCell ref="Q545:Q546"/>
    <mergeCell ref="F547:G547"/>
    <mergeCell ref="H547:I547"/>
    <mergeCell ref="F548:G548"/>
    <mergeCell ref="H548:I548"/>
    <mergeCell ref="O548:O549"/>
    <mergeCell ref="F549:G549"/>
    <mergeCell ref="H549:I549"/>
    <mergeCell ref="F550:G550"/>
    <mergeCell ref="H550:I550"/>
    <mergeCell ref="Q552:Q553"/>
    <mergeCell ref="E565:J565"/>
    <mergeCell ref="M567:O567"/>
    <mergeCell ref="M568:O568"/>
    <mergeCell ref="H572:I572"/>
    <mergeCell ref="D573:F574"/>
    <mergeCell ref="H573:I573"/>
    <mergeCell ref="H574:I574"/>
    <mergeCell ref="D576:E578"/>
    <mergeCell ref="F576:G577"/>
    <mergeCell ref="H576:I577"/>
    <mergeCell ref="J576:J577"/>
    <mergeCell ref="K576:K577"/>
    <mergeCell ref="L576:L577"/>
    <mergeCell ref="M576:M577"/>
    <mergeCell ref="N576:N577"/>
    <mergeCell ref="O576:O577"/>
    <mergeCell ref="Q583:Q584"/>
    <mergeCell ref="F581:G581"/>
    <mergeCell ref="H581:I581"/>
    <mergeCell ref="P576:P577"/>
    <mergeCell ref="Q576:Q577"/>
    <mergeCell ref="F578:G578"/>
    <mergeCell ref="H578:I578"/>
    <mergeCell ref="F579:G579"/>
    <mergeCell ref="H579:I579"/>
    <mergeCell ref="O579:O580"/>
    <mergeCell ref="F580:G580"/>
    <mergeCell ref="H580:I580"/>
  </mergeCells>
  <phoneticPr fontId="18"/>
  <printOptions horizontalCentered="1"/>
  <pageMargins left="0.70866141732283472" right="0.70866141732283472" top="0.59055118110236227" bottom="0.59055118110236227"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97DE-C4F3-4562-8388-F1FDFC205805}">
  <sheetPr>
    <pageSetUpPr fitToPage="1"/>
  </sheetPr>
  <dimension ref="A1:AZ31"/>
  <sheetViews>
    <sheetView tabSelected="1" view="pageBreakPreview" topLeftCell="A16" zoomScaleNormal="100" zoomScaleSheetLayoutView="100" workbookViewId="0">
      <selection activeCell="A12" sqref="A12"/>
    </sheetView>
  </sheetViews>
  <sheetFormatPr defaultColWidth="11.6640625" defaultRowHeight="13" x14ac:dyDescent="0.2"/>
  <cols>
    <col min="1" max="1" width="3.6640625" style="348" customWidth="1"/>
    <col min="2" max="3" width="24.77734375" style="348" customWidth="1"/>
    <col min="4" max="4" width="16.6640625" style="348" bestFit="1" customWidth="1"/>
    <col min="5" max="6" width="25.77734375" style="348" customWidth="1"/>
    <col min="7" max="7" width="6.33203125" style="348" customWidth="1"/>
    <col min="8" max="8" width="11.6640625" style="348" customWidth="1"/>
    <col min="9" max="16384" width="11.6640625" style="348"/>
  </cols>
  <sheetData>
    <row r="1" spans="1:52" ht="25" customHeight="1" x14ac:dyDescent="0.2">
      <c r="A1" s="347" t="s">
        <v>216</v>
      </c>
    </row>
    <row r="2" spans="1:52" s="349" customFormat="1" ht="18.75" customHeight="1" x14ac:dyDescent="0.2">
      <c r="F2" s="350" t="s">
        <v>217</v>
      </c>
      <c r="AH2" s="633" t="s">
        <v>14</v>
      </c>
      <c r="AI2" s="634"/>
      <c r="AJ2" s="634"/>
      <c r="AK2" s="634"/>
      <c r="AL2" s="634"/>
      <c r="AM2" s="634"/>
      <c r="AN2" s="634"/>
      <c r="AO2" s="634"/>
      <c r="AP2" s="634"/>
      <c r="AQ2" s="634"/>
      <c r="AR2" s="634"/>
      <c r="AS2" s="634"/>
      <c r="AT2" s="634"/>
      <c r="AU2" s="634"/>
      <c r="AV2" s="634"/>
      <c r="AW2" s="634"/>
      <c r="AX2" s="634"/>
      <c r="AY2" s="634"/>
      <c r="AZ2" s="634"/>
    </row>
    <row r="3" spans="1:52" ht="22.5" customHeight="1" x14ac:dyDescent="0.3">
      <c r="A3" s="351" t="s">
        <v>218</v>
      </c>
      <c r="B3" s="351"/>
      <c r="C3" s="351"/>
      <c r="D3" s="352"/>
      <c r="E3" s="351"/>
      <c r="F3" s="351"/>
    </row>
    <row r="4" spans="1:52" ht="21" customHeight="1" x14ac:dyDescent="0.2">
      <c r="A4" s="353"/>
      <c r="B4" s="353" t="s">
        <v>219</v>
      </c>
      <c r="C4" s="353"/>
      <c r="D4" s="353"/>
      <c r="E4" s="353"/>
      <c r="F4" s="353"/>
    </row>
    <row r="5" spans="1:52" s="354" customFormat="1" ht="18.75" customHeight="1" x14ac:dyDescent="0.2">
      <c r="T5" s="635"/>
      <c r="U5" s="636"/>
      <c r="V5" s="636"/>
      <c r="W5" s="636"/>
      <c r="X5" s="636"/>
      <c r="Y5" s="636"/>
      <c r="Z5" s="636"/>
      <c r="AA5" s="636"/>
      <c r="AB5" s="636"/>
      <c r="AE5" s="637"/>
      <c r="AF5" s="638"/>
      <c r="AG5" s="638"/>
      <c r="AH5" s="638"/>
      <c r="AI5" s="638"/>
      <c r="AJ5" s="638"/>
      <c r="AK5" s="638"/>
      <c r="AL5" s="638"/>
      <c r="AM5" s="638"/>
      <c r="AN5" s="638"/>
      <c r="AO5" s="638"/>
      <c r="AP5" s="638"/>
      <c r="AQ5" s="638"/>
      <c r="AR5" s="638"/>
      <c r="AS5" s="638"/>
      <c r="AT5" s="638"/>
      <c r="AU5" s="638"/>
      <c r="AV5" s="638"/>
      <c r="AW5" s="638"/>
      <c r="AX5" s="638"/>
      <c r="AY5" s="638"/>
    </row>
    <row r="6" spans="1:52" s="354" customFormat="1" ht="18.75" customHeight="1" x14ac:dyDescent="0.2">
      <c r="T6" s="635"/>
      <c r="U6" s="636"/>
      <c r="V6" s="636"/>
      <c r="W6" s="636"/>
      <c r="X6" s="636"/>
      <c r="Y6" s="636"/>
      <c r="Z6" s="636"/>
      <c r="AA6" s="636"/>
      <c r="AB6" s="636"/>
      <c r="AE6" s="637"/>
      <c r="AF6" s="638"/>
      <c r="AG6" s="638"/>
      <c r="AH6" s="638"/>
      <c r="AI6" s="638"/>
      <c r="AJ6" s="638"/>
      <c r="AK6" s="638"/>
      <c r="AL6" s="638"/>
      <c r="AM6" s="638"/>
      <c r="AN6" s="638"/>
      <c r="AO6" s="638"/>
      <c r="AP6" s="638"/>
      <c r="AQ6" s="638"/>
      <c r="AR6" s="638"/>
      <c r="AS6" s="638"/>
      <c r="AT6" s="638"/>
      <c r="AU6" s="638"/>
      <c r="AV6" s="638"/>
      <c r="AW6" s="638"/>
      <c r="AX6" s="638"/>
      <c r="AY6" s="638"/>
    </row>
    <row r="7" spans="1:52" s="354" customFormat="1" ht="18.75" customHeight="1" x14ac:dyDescent="0.2">
      <c r="D7" s="350" t="s">
        <v>220</v>
      </c>
      <c r="T7" s="635"/>
      <c r="U7" s="636"/>
      <c r="V7" s="636"/>
      <c r="W7" s="636"/>
      <c r="X7" s="636"/>
      <c r="Y7" s="636"/>
      <c r="Z7" s="636"/>
      <c r="AA7" s="636"/>
      <c r="AB7" s="636"/>
      <c r="AE7" s="637"/>
      <c r="AF7" s="638"/>
      <c r="AG7" s="638"/>
      <c r="AH7" s="638"/>
      <c r="AI7" s="638"/>
      <c r="AJ7" s="638"/>
      <c r="AK7" s="638"/>
      <c r="AL7" s="638"/>
      <c r="AM7" s="638"/>
      <c r="AN7" s="638"/>
      <c r="AO7" s="638"/>
      <c r="AP7" s="638"/>
      <c r="AQ7" s="638"/>
      <c r="AR7" s="638"/>
      <c r="AS7" s="638"/>
      <c r="AT7" s="638"/>
      <c r="AU7" s="638"/>
      <c r="AV7" s="638"/>
      <c r="AW7" s="638"/>
      <c r="AX7" s="638"/>
      <c r="AY7" s="638"/>
      <c r="AZ7" s="355"/>
    </row>
    <row r="8" spans="1:52" s="354" customFormat="1" ht="18.75" customHeight="1" x14ac:dyDescent="0.2">
      <c r="D8" s="350" t="s">
        <v>221</v>
      </c>
      <c r="T8" s="356"/>
      <c r="U8" s="357"/>
      <c r="V8" s="357"/>
      <c r="W8" s="357"/>
      <c r="X8" s="357"/>
      <c r="Y8" s="357"/>
      <c r="Z8" s="357"/>
      <c r="AA8" s="357"/>
      <c r="AB8" s="357"/>
      <c r="AE8" s="358"/>
      <c r="AF8" s="359"/>
      <c r="AG8" s="359"/>
      <c r="AH8" s="359"/>
      <c r="AI8" s="359"/>
      <c r="AJ8" s="359"/>
      <c r="AK8" s="359"/>
      <c r="AL8" s="359"/>
      <c r="AM8" s="359"/>
      <c r="AN8" s="359"/>
      <c r="AO8" s="359"/>
      <c r="AP8" s="359"/>
      <c r="AQ8" s="359"/>
      <c r="AR8" s="359"/>
      <c r="AS8" s="359"/>
      <c r="AT8" s="359"/>
      <c r="AU8" s="359"/>
      <c r="AV8" s="359"/>
      <c r="AW8" s="359"/>
      <c r="AX8" s="359"/>
      <c r="AY8" s="359"/>
      <c r="AZ8" s="355"/>
    </row>
    <row r="9" spans="1:52" s="354" customFormat="1" ht="18.75" customHeight="1" x14ac:dyDescent="0.2">
      <c r="D9" s="350" t="s">
        <v>222</v>
      </c>
      <c r="T9" s="356"/>
      <c r="U9" s="357"/>
      <c r="V9" s="357"/>
      <c r="W9" s="357"/>
      <c r="X9" s="357"/>
      <c r="Y9" s="357"/>
      <c r="Z9" s="357"/>
      <c r="AA9" s="357"/>
      <c r="AB9" s="357"/>
      <c r="AE9" s="358"/>
      <c r="AF9" s="359"/>
      <c r="AG9" s="359"/>
      <c r="AH9" s="359"/>
      <c r="AI9" s="359"/>
      <c r="AJ9" s="359"/>
      <c r="AK9" s="359"/>
      <c r="AL9" s="359"/>
      <c r="AM9" s="359"/>
      <c r="AN9" s="359"/>
      <c r="AO9" s="359"/>
      <c r="AP9" s="359"/>
      <c r="AQ9" s="359"/>
      <c r="AR9" s="359"/>
      <c r="AS9" s="359"/>
      <c r="AT9" s="359"/>
      <c r="AU9" s="359"/>
      <c r="AV9" s="359"/>
      <c r="AW9" s="359"/>
      <c r="AX9" s="359"/>
      <c r="AY9" s="359"/>
      <c r="AZ9" s="355"/>
    </row>
    <row r="10" spans="1:52" s="354" customFormat="1" ht="14" x14ac:dyDescent="0.2">
      <c r="T10" s="356"/>
      <c r="U10" s="357"/>
      <c r="V10" s="357"/>
      <c r="W10" s="357"/>
      <c r="X10" s="357"/>
      <c r="Y10" s="357"/>
      <c r="Z10" s="357"/>
      <c r="AA10" s="357"/>
      <c r="AB10" s="357"/>
      <c r="AE10" s="358"/>
      <c r="AF10" s="359"/>
      <c r="AG10" s="359"/>
      <c r="AH10" s="359"/>
      <c r="AI10" s="359"/>
      <c r="AJ10" s="359"/>
      <c r="AK10" s="359"/>
      <c r="AL10" s="359"/>
      <c r="AM10" s="359"/>
      <c r="AN10" s="359"/>
      <c r="AO10" s="359"/>
      <c r="AP10" s="359"/>
      <c r="AQ10" s="359"/>
      <c r="AR10" s="359"/>
      <c r="AS10" s="359"/>
      <c r="AT10" s="359"/>
      <c r="AU10" s="359"/>
      <c r="AV10" s="359"/>
      <c r="AW10" s="359"/>
      <c r="AX10" s="359"/>
      <c r="AY10" s="359"/>
      <c r="AZ10" s="355"/>
    </row>
    <row r="11" spans="1:52" x14ac:dyDescent="0.2">
      <c r="A11" s="360"/>
      <c r="B11" s="360"/>
      <c r="C11" s="361"/>
      <c r="D11" s="361"/>
      <c r="E11" s="361"/>
      <c r="F11" s="361"/>
    </row>
    <row r="12" spans="1:52" ht="16.5" x14ac:dyDescent="0.2">
      <c r="A12" s="362" t="s">
        <v>246</v>
      </c>
      <c r="C12" s="363"/>
      <c r="D12" s="363"/>
      <c r="E12" s="363"/>
      <c r="F12" s="363"/>
    </row>
    <row r="13" spans="1:52" ht="7.5" customHeight="1" x14ac:dyDescent="0.2">
      <c r="A13" s="364"/>
      <c r="C13" s="364"/>
      <c r="D13" s="364"/>
      <c r="E13" s="364"/>
      <c r="F13" s="364"/>
    </row>
    <row r="14" spans="1:52" s="363" customFormat="1" ht="16.5" x14ac:dyDescent="0.2">
      <c r="A14" s="365" t="s">
        <v>223</v>
      </c>
    </row>
    <row r="15" spans="1:52" ht="39" customHeight="1" x14ac:dyDescent="0.2">
      <c r="A15" s="366"/>
      <c r="B15" s="367" t="s">
        <v>224</v>
      </c>
      <c r="C15" s="367"/>
    </row>
    <row r="16" spans="1:52" ht="39" customHeight="1" x14ac:dyDescent="0.2">
      <c r="A16" s="366"/>
      <c r="B16" s="367" t="s">
        <v>225</v>
      </c>
      <c r="C16" s="367"/>
    </row>
    <row r="17" spans="1:6" ht="17.25" customHeight="1" x14ac:dyDescent="0.2">
      <c r="A17" s="630"/>
      <c r="B17" s="630"/>
      <c r="C17" s="630"/>
      <c r="D17" s="630"/>
      <c r="E17" s="630"/>
      <c r="F17" s="630"/>
    </row>
    <row r="18" spans="1:6" ht="16.5" x14ac:dyDescent="0.2">
      <c r="A18" s="362" t="s">
        <v>226</v>
      </c>
      <c r="C18" s="363"/>
      <c r="D18" s="363"/>
      <c r="E18" s="363"/>
      <c r="F18" s="363"/>
    </row>
    <row r="19" spans="1:6" ht="16.5" x14ac:dyDescent="0.2">
      <c r="A19" s="362" t="s">
        <v>244</v>
      </c>
      <c r="C19" s="364"/>
      <c r="D19" s="364"/>
      <c r="E19" s="364"/>
      <c r="F19" s="364"/>
    </row>
    <row r="20" spans="1:6" ht="9" customHeight="1" x14ac:dyDescent="0.2">
      <c r="A20" s="364"/>
      <c r="C20" s="364"/>
      <c r="D20" s="364"/>
      <c r="E20" s="364"/>
      <c r="F20" s="364"/>
    </row>
    <row r="21" spans="1:6" ht="16.5" x14ac:dyDescent="0.2">
      <c r="A21" s="362" t="s">
        <v>227</v>
      </c>
      <c r="C21" s="363"/>
      <c r="D21" s="363"/>
      <c r="E21" s="363"/>
      <c r="F21" s="363"/>
    </row>
    <row r="22" spans="1:6" s="363" customFormat="1" ht="16.5" x14ac:dyDescent="0.2">
      <c r="A22" s="362" t="s">
        <v>228</v>
      </c>
    </row>
    <row r="23" spans="1:6" ht="51.75" customHeight="1" x14ac:dyDescent="0.2">
      <c r="A23" s="353"/>
      <c r="B23" s="368" t="s">
        <v>229</v>
      </c>
      <c r="C23" s="368" t="s">
        <v>230</v>
      </c>
      <c r="D23" s="369" t="s">
        <v>231</v>
      </c>
      <c r="E23" s="369" t="s">
        <v>245</v>
      </c>
      <c r="F23" s="368" t="s">
        <v>232</v>
      </c>
    </row>
    <row r="24" spans="1:6" s="370" customFormat="1" ht="26.25" customHeight="1" x14ac:dyDescent="0.2">
      <c r="B24" s="371"/>
      <c r="C24" s="371"/>
      <c r="D24" s="371"/>
      <c r="E24" s="371"/>
      <c r="F24" s="371"/>
    </row>
    <row r="25" spans="1:6" s="370" customFormat="1" ht="26.25" customHeight="1" x14ac:dyDescent="0.2">
      <c r="B25" s="371"/>
      <c r="C25" s="371"/>
      <c r="D25" s="371"/>
      <c r="E25" s="371"/>
      <c r="F25" s="371"/>
    </row>
    <row r="26" spans="1:6" s="370" customFormat="1" ht="26.25" customHeight="1" x14ac:dyDescent="0.2">
      <c r="B26" s="371"/>
      <c r="C26" s="371"/>
      <c r="D26" s="371"/>
      <c r="E26" s="371"/>
      <c r="F26" s="371"/>
    </row>
    <row r="27" spans="1:6" s="370" customFormat="1" ht="26.25" customHeight="1" x14ac:dyDescent="0.2">
      <c r="B27" s="371"/>
      <c r="C27" s="371"/>
      <c r="D27" s="371"/>
      <c r="E27" s="371"/>
      <c r="F27" s="371"/>
    </row>
    <row r="28" spans="1:6" s="370" customFormat="1" ht="26.25" customHeight="1" x14ac:dyDescent="0.2">
      <c r="B28" s="371"/>
      <c r="C28" s="371"/>
      <c r="D28" s="371"/>
      <c r="E28" s="371"/>
      <c r="F28" s="371"/>
    </row>
    <row r="29" spans="1:6" s="370" customFormat="1" ht="26.25" customHeight="1" x14ac:dyDescent="0.2">
      <c r="B29" s="631" t="s">
        <v>233</v>
      </c>
      <c r="C29" s="632"/>
      <c r="D29" s="371">
        <f>SUM(D24:D28)</f>
        <v>0</v>
      </c>
      <c r="E29" s="371">
        <f>SUM(E24:E28)</f>
        <v>0</v>
      </c>
      <c r="F29" s="371"/>
    </row>
    <row r="30" spans="1:6" ht="4.5" customHeight="1" x14ac:dyDescent="0.2">
      <c r="A30" s="372"/>
      <c r="B30" s="372"/>
      <c r="C30" s="372"/>
      <c r="D30" s="372"/>
      <c r="E30" s="372"/>
      <c r="F30" s="372"/>
    </row>
    <row r="31" spans="1:6" ht="16.5" x14ac:dyDescent="0.2">
      <c r="A31" s="348" t="s">
        <v>234</v>
      </c>
      <c r="B31" s="348" t="s">
        <v>235</v>
      </c>
      <c r="C31" s="363"/>
      <c r="D31" s="363"/>
      <c r="E31" s="363"/>
      <c r="F31" s="363"/>
    </row>
  </sheetData>
  <mergeCells count="9">
    <mergeCell ref="A17:F17"/>
    <mergeCell ref="B29:C29"/>
    <mergeCell ref="AH2:AZ2"/>
    <mergeCell ref="T5:AB5"/>
    <mergeCell ref="AE5:AY5"/>
    <mergeCell ref="T6:AB6"/>
    <mergeCell ref="AE6:AY6"/>
    <mergeCell ref="T7:AB7"/>
    <mergeCell ref="AE7:AY7"/>
  </mergeCells>
  <phoneticPr fontId="18"/>
  <printOptions horizontalCentered="1"/>
  <pageMargins left="0.59055118110236227" right="0.59055118110236227" top="0.78740157480314965" bottom="0.78740157480314965" header="0.31496062992125984" footer="0.31496062992125984"/>
  <pageSetup paperSize="9" scale="9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vt:lpstr>
      <vt:lpstr>様式第2</vt:lpstr>
      <vt:lpstr>様式第3</vt:lpstr>
      <vt:lpstr>様式第4-1～4-12</vt:lpstr>
      <vt:lpstr>様式第5</vt:lpstr>
      <vt:lpstr>様式第１!Print_Area</vt:lpstr>
      <vt:lpstr>様式第2!Print_Area</vt:lpstr>
      <vt:lpstr>様式第3!Print_Area</vt:lpstr>
      <vt:lpstr>'様式第4-1～4-12'!Print_Area</vt:lpstr>
      <vt:lpstr>様式第5!Print_Area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kakehashi ryousuke</cp:lastModifiedBy>
  <cp:lastPrinted>2025-11-26T06:31:17Z</cp:lastPrinted>
  <dcterms:created xsi:type="dcterms:W3CDTF">2019-11-13T00:52:55Z</dcterms:created>
  <dcterms:modified xsi:type="dcterms:W3CDTF">2025-12-18T07:14:07Z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2023-09-27T08:41:17Z</vt:filetime>
  </property>
</Properties>
</file>