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ca36fileshare.tksm-lan.local\115170000にぎわい政策課\2025\E_にぎわいづくり担当\にぎわいづくり\07_令和8年度（春）にぎわい創出推進補助金（まるごとエンタメ化事業）\公募\"/>
    </mc:Choice>
  </mc:AlternateContent>
  <xr:revisionPtr revIDLastSave="0" documentId="13_ncr:1_{7FCAFF57-CE95-49E6-98E9-D7B56C7CF4BA}" xr6:coauthVersionLast="47" xr6:coauthVersionMax="47" xr10:uidLastSave="{00000000-0000-0000-0000-000000000000}"/>
  <bookViews>
    <workbookView xWindow="28680" yWindow="-120" windowWidth="29040" windowHeight="15720" xr2:uid="{C4381686-DF07-4785-AEE9-050B33C31C86}"/>
  </bookViews>
  <sheets>
    <sheet name="記載例" sheetId="3" r:id="rId1"/>
    <sheet name="計算表（まるごとエンタメ化事業）" sheetId="2" r:id="rId2"/>
  </sheets>
  <definedNames>
    <definedName name="_xlnm.Print_Area" localSheetId="0">記載例!$A$1:$K$33</definedName>
    <definedName name="_xlnm.Print_Area" localSheetId="1">'計算表（まるごとエンタメ化事業）'!$A$1:$K$33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3" l="1"/>
  <c r="B28" i="3"/>
  <c r="H27" i="3" a="1"/>
  <c r="H27" i="3" s="1"/>
  <c r="B29" i="3" s="1"/>
  <c r="M15" i="3" a="1"/>
  <c r="M15" i="3" s="1"/>
  <c r="D15" i="3" a="1"/>
  <c r="D15" i="3" s="1"/>
  <c r="M12" i="3" a="1"/>
  <c r="M12" i="3" s="1"/>
  <c r="D12" i="3" a="1"/>
  <c r="D12" i="3" s="1"/>
  <c r="M9" i="3" a="1"/>
  <c r="M9" i="3" s="1"/>
  <c r="D9" i="3" a="1"/>
  <c r="D9" i="3" s="1"/>
  <c r="M15" i="2" a="1"/>
  <c r="M15" i="2" s="1"/>
  <c r="H27" i="2" a="1"/>
  <c r="H27" i="2" s="1"/>
  <c r="B29" i="2" s="1"/>
  <c r="D15" i="2" a="1"/>
  <c r="D15" i="2" s="1"/>
  <c r="M12" i="2" a="1"/>
  <c r="M12" i="2" s="1"/>
  <c r="M9" i="2" a="1"/>
  <c r="M9" i="2" s="1"/>
  <c r="D12" i="2" a="1"/>
  <c r="D12" i="2" s="1"/>
  <c r="D9" i="2" a="1"/>
  <c r="D9" i="2" s="1"/>
  <c r="E28" i="2"/>
  <c r="B28" i="2"/>
  <c r="B18" i="3" l="1"/>
  <c r="B32" i="3" s="1"/>
  <c r="B18" i="2"/>
  <c r="B3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katayama akihito</author>
  </authors>
  <commentList>
    <comment ref="B9" authorId="0" shapeId="0" xr:uid="{884E5880-977E-4E2B-9B5C-EA81A6A0CA3E}">
      <text>
        <r>
          <rPr>
            <b/>
            <sz val="9"/>
            <color indexed="81"/>
            <rFont val="MS P ゴシック"/>
            <family val="3"/>
            <charset val="128"/>
          </rPr>
          <t>①：１日あたり15,000人以上（１日イベント）
②：１日あたり20,000人以上（１日イベント）
③：１日あたり10,000人以上（複数日のメインイベント）
④：１日あたり15,000人以上（複数日のメインイベント）
⑤：１日あたり20,000人以上（複数日のメインイベント）</t>
        </r>
      </text>
    </comment>
    <comment ref="B12" authorId="0" shapeId="0" xr:uid="{15233E09-AD24-4A96-A325-C1896DDD34BC}">
      <text>
        <r>
          <rPr>
            <b/>
            <sz val="9"/>
            <color indexed="81"/>
            <rFont val="MS P ゴシック"/>
            <family val="3"/>
            <charset val="128"/>
          </rPr>
          <t>①：イベントと個人版ふるさと納税との連携あり</t>
        </r>
      </text>
    </comment>
    <comment ref="B15" authorId="0" shapeId="0" xr:uid="{F5E1922B-1500-453E-8A64-F5C5B1AA1453}">
      <text>
        <r>
          <rPr>
            <b/>
            <sz val="9"/>
            <color indexed="81"/>
            <rFont val="MS P ゴシック"/>
            <family val="3"/>
            <charset val="128"/>
          </rPr>
          <t>①：１回目
②：２回目
③：２回目（例外規定）
④：３回目
⑤：３回目（例外規定）</t>
        </r>
      </text>
    </comment>
    <comment ref="B32" authorId="0" shapeId="0" xr:uid="{3885283F-538F-440F-9BE7-77CF7A6B68C5}">
      <text>
        <r>
          <rPr>
            <b/>
            <sz val="9"/>
            <color indexed="81"/>
            <rFont val="MS P ゴシック"/>
            <family val="3"/>
            <charset val="128"/>
          </rPr>
          <t>セルの色が赤くなる場合｛（事業収入＋補助金額）＞補助対象経費｝はＮＧです。
※事業収入及び補助対象経費を見直すか、減額した補助金額（万円未満切捨）をこのセルに入力してください。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katayama akihito</author>
  </authors>
  <commentList>
    <comment ref="B9" authorId="0" shapeId="0" xr:uid="{884DD612-899C-45C5-8723-E456190531CC}">
      <text>
        <r>
          <rPr>
            <b/>
            <sz val="9"/>
            <color indexed="81"/>
            <rFont val="MS P ゴシック"/>
            <family val="3"/>
            <charset val="128"/>
          </rPr>
          <t>①：１日あたり15,000人以上（１日イベント）
②：１日あたり20,000人以上（１日イベント）
③：１日あたり10,000人以上（複数日のメインイベント）
④：１日あたり15,000人以上（複数日のメインイベント）
⑤：１日あたり20,000人以上（複数日のメインイベント）</t>
        </r>
      </text>
    </comment>
    <comment ref="B12" authorId="0" shapeId="0" xr:uid="{EC25A8F4-63D9-46FF-9D64-A9C139328CB5}">
      <text>
        <r>
          <rPr>
            <b/>
            <sz val="9"/>
            <color indexed="81"/>
            <rFont val="MS P ゴシック"/>
            <family val="3"/>
            <charset val="128"/>
          </rPr>
          <t>①：イベントと個人版ふるさと納税との連携あり</t>
        </r>
      </text>
    </comment>
    <comment ref="B15" authorId="0" shapeId="0" xr:uid="{9AEC2559-C328-454F-A4BB-0CFD4F631D70}">
      <text>
        <r>
          <rPr>
            <b/>
            <sz val="9"/>
            <color indexed="81"/>
            <rFont val="MS P ゴシック"/>
            <family val="3"/>
            <charset val="128"/>
          </rPr>
          <t>①：１回目
②：２回目
③：２回目（例外規定）
④：３回目
⑤：３回目（例外規定）</t>
        </r>
      </text>
    </comment>
    <comment ref="B32" authorId="0" shapeId="0" xr:uid="{4F628426-9543-4540-834E-D0CD14501764}">
      <text>
        <r>
          <rPr>
            <b/>
            <sz val="9"/>
            <color indexed="81"/>
            <rFont val="MS P ゴシック"/>
            <family val="3"/>
            <charset val="128"/>
          </rPr>
          <t>セルの色が赤くなる場合｛（事業収入＋補助金額）＞補助対象経費｝はＮＧです。
※事業収入及び補助対象経費を見直すか、減額した補助金額（万円未満切捨）をこのセルに入力してください。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<sst xmlns="http://schemas.openxmlformats.org/spreadsheetml/2006/main" count="55" uniqueCount="23">
  <si>
    <t>円</t>
    <rPh sb="0" eb="1">
      <t>エン</t>
    </rPh>
    <phoneticPr fontId="1"/>
  </si>
  <si>
    <t>■イベントの種類</t>
    <rPh sb="6" eb="8">
      <t>シュルイ</t>
    </rPh>
    <phoneticPr fontId="1"/>
  </si>
  <si>
    <t>■補助金上限金額</t>
    <rPh sb="1" eb="4">
      <t>ホジョキン</t>
    </rPh>
    <rPh sb="4" eb="6">
      <t>ジョウゲン</t>
    </rPh>
    <rPh sb="6" eb="8">
      <t>キンガク</t>
    </rPh>
    <phoneticPr fontId="1"/>
  </si>
  <si>
    <t>■事業収入</t>
    <rPh sb="1" eb="3">
      <t>ジギョウ</t>
    </rPh>
    <rPh sb="3" eb="5">
      <t>シュウニュウ</t>
    </rPh>
    <phoneticPr fontId="1"/>
  </si>
  <si>
    <t>■補助金計算結果</t>
    <rPh sb="1" eb="4">
      <t>ホジョキン</t>
    </rPh>
    <rPh sb="4" eb="6">
      <t>ケイサン</t>
    </rPh>
    <rPh sb="6" eb="8">
      <t>ケッカ</t>
    </rPh>
    <phoneticPr fontId="1"/>
  </si>
  <si>
    <t>事業名</t>
    <rPh sb="0" eb="2">
      <t>ジギョウ</t>
    </rPh>
    <rPh sb="2" eb="3">
      <t>メイ</t>
    </rPh>
    <phoneticPr fontId="1"/>
  </si>
  <si>
    <t>■補助対象経費</t>
    <rPh sb="1" eb="3">
      <t>ホジョ</t>
    </rPh>
    <rPh sb="3" eb="5">
      <t>タイショウ</t>
    </rPh>
    <rPh sb="5" eb="7">
      <t>ケイヒ</t>
    </rPh>
    <phoneticPr fontId="1"/>
  </si>
  <si>
    <t>｛　補助対象経費　　</t>
    <rPh sb="2" eb="4">
      <t>ホジョ</t>
    </rPh>
    <rPh sb="4" eb="6">
      <t>タイショウ</t>
    </rPh>
    <rPh sb="6" eb="8">
      <t>ケイヒ</t>
    </rPh>
    <phoneticPr fontId="1"/>
  </si>
  <si>
    <t>ー</t>
    <phoneticPr fontId="1"/>
  </si>
  <si>
    <t>（事業収入×１／２）｝</t>
    <rPh sb="1" eb="3">
      <t>ジギョウ</t>
    </rPh>
    <rPh sb="3" eb="5">
      <t>シュウニュウ</t>
    </rPh>
    <phoneticPr fontId="1"/>
  </si>
  <si>
    <t>×</t>
    <phoneticPr fontId="1"/>
  </si>
  <si>
    <t>■加算要件適用①</t>
    <rPh sb="1" eb="3">
      <t>カサン</t>
    </rPh>
    <rPh sb="3" eb="5">
      <t>ヨウケン</t>
    </rPh>
    <rPh sb="5" eb="7">
      <t>テキヨウ</t>
    </rPh>
    <phoneticPr fontId="1"/>
  </si>
  <si>
    <t>■加算要件適用②</t>
    <rPh sb="1" eb="3">
      <t>カサン</t>
    </rPh>
    <rPh sb="3" eb="5">
      <t>ヨウケン</t>
    </rPh>
    <rPh sb="5" eb="7">
      <t>テキヨウ</t>
    </rPh>
    <phoneticPr fontId="1"/>
  </si>
  <si>
    <t>とくしままるごとエンタメ化事業</t>
    <rPh sb="12" eb="13">
      <t>カ</t>
    </rPh>
    <rPh sb="13" eb="15">
      <t>ジギョウ</t>
    </rPh>
    <phoneticPr fontId="1"/>
  </si>
  <si>
    <t>「にぎわい創出推進補助金（とくしままるごとエンタメ化事業）」計算表</t>
    <rPh sb="5" eb="7">
      <t>ソウシュツ</t>
    </rPh>
    <rPh sb="7" eb="9">
      <t>スイシン</t>
    </rPh>
    <rPh sb="9" eb="12">
      <t>ホジョキン</t>
    </rPh>
    <rPh sb="25" eb="26">
      <t>カ</t>
    </rPh>
    <rPh sb="26" eb="28">
      <t>ジギョウ</t>
    </rPh>
    <rPh sb="30" eb="33">
      <t>ケイサンヒョウ</t>
    </rPh>
    <phoneticPr fontId="1"/>
  </si>
  <si>
    <t>■補助金利用回数</t>
    <rPh sb="1" eb="3">
      <t>ホジョ</t>
    </rPh>
    <rPh sb="3" eb="4">
      <t>キン</t>
    </rPh>
    <rPh sb="4" eb="6">
      <t>リヨウ</t>
    </rPh>
    <rPh sb="6" eb="8">
      <t>カイスウ</t>
    </rPh>
    <phoneticPr fontId="1"/>
  </si>
  <si>
    <t>●補助金申請予定額</t>
    <rPh sb="1" eb="4">
      <t>ホジョキン</t>
    </rPh>
    <rPh sb="4" eb="6">
      <t>シンセイ</t>
    </rPh>
    <rPh sb="6" eb="8">
      <t>ヨテイ</t>
    </rPh>
    <rPh sb="8" eb="9">
      <t>ガク</t>
    </rPh>
    <phoneticPr fontId="1"/>
  </si>
  <si>
    <t>①</t>
  </si>
  <si>
    <t>※該当しない場合は空欄</t>
    <rPh sb="1" eb="3">
      <t>ガイトウ</t>
    </rPh>
    <rPh sb="6" eb="8">
      <t>バアイ</t>
    </rPh>
    <rPh sb="9" eb="11">
      <t>クウラン</t>
    </rPh>
    <phoneticPr fontId="1"/>
  </si>
  <si>
    <t>※該当する回数を選択</t>
    <rPh sb="1" eb="3">
      <t>ガイトウ</t>
    </rPh>
    <rPh sb="5" eb="7">
      <t>カイスウ</t>
    </rPh>
    <rPh sb="8" eb="10">
      <t>センタク</t>
    </rPh>
    <phoneticPr fontId="1"/>
  </si>
  <si>
    <t>※事業収入（協賛金等）を入力</t>
    <rPh sb="1" eb="3">
      <t>ジギョウ</t>
    </rPh>
    <rPh sb="3" eb="5">
      <t>シュウニュウ</t>
    </rPh>
    <rPh sb="6" eb="9">
      <t>キョウサンキン</t>
    </rPh>
    <rPh sb="9" eb="10">
      <t>トウ</t>
    </rPh>
    <rPh sb="12" eb="14">
      <t>ニュウリョク</t>
    </rPh>
    <phoneticPr fontId="1"/>
  </si>
  <si>
    <t>※事業の対象経費の総額を入力</t>
    <rPh sb="4" eb="6">
      <t>タイショウ</t>
    </rPh>
    <rPh sb="6" eb="8">
      <t>ケイヒ</t>
    </rPh>
    <rPh sb="9" eb="11">
      <t>ソウガク</t>
    </rPh>
    <phoneticPr fontId="1"/>
  </si>
  <si>
    <t>（イベント名等）</t>
    <rPh sb="5" eb="6">
      <t>メイ</t>
    </rPh>
    <rPh sb="6" eb="7">
      <t>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</si>
</sst>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_ "/>
  </numFmts>
  <fonts count="9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  <font>
      <b/>
      <sz val="14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0" fillId="0" borderId="0" xfId="0" applyProtection="1">
      <alignment vertical="center"/>
    </xf>
    <xf numFmtId="0" fontId="5" fillId="0" borderId="0" xfId="0" applyFont="1" applyProtection="1">
      <alignment vertical="center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0" xfId="0" applyFont="1" applyProtection="1">
      <alignment vertical="center"/>
      <protection locked="0"/>
    </xf>
    <xf numFmtId="12" fontId="6" fillId="0" borderId="0" xfId="0" applyNumberFormat="1" applyFont="1" applyAlignment="1" applyProtection="1">
      <alignment horizontal="center" vertical="center"/>
    </xf>
    <xf numFmtId="0" fontId="3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0" fillId="0" borderId="0" xfId="0" applyBorder="1" applyAlignment="1" applyProtection="1">
      <alignment horizontal="left" vertical="center" shrinkToFit="1"/>
    </xf>
    <xf numFmtId="0" fontId="0" fillId="0" borderId="0" xfId="0" applyFill="1" applyBorder="1" applyAlignment="1" applyProtection="1">
      <alignment horizontal="center" vertical="center"/>
      <protection locked="0"/>
    </xf>
    <xf numFmtId="0" fontId="0" fillId="0" borderId="8" xfId="0" applyFill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center"/>
      <protection locked="0"/>
    </xf>
    <xf numFmtId="12" fontId="0" fillId="0" borderId="2" xfId="0" applyNumberFormat="1" applyFill="1" applyBorder="1" applyAlignment="1" applyProtection="1">
      <alignment horizontal="right" vertical="center"/>
      <protection locked="0"/>
    </xf>
    <xf numFmtId="12" fontId="0" fillId="0" borderId="4" xfId="0" applyNumberFormat="1" applyFill="1" applyBorder="1" applyAlignment="1" applyProtection="1">
      <alignment horizontal="right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0" fontId="2" fillId="2" borderId="4" xfId="0" applyFont="1" applyFill="1" applyBorder="1" applyAlignment="1" applyProtection="1">
      <alignment horizontal="left" vertical="center"/>
      <protection locked="0"/>
    </xf>
    <xf numFmtId="177" fontId="0" fillId="0" borderId="2" xfId="0" applyNumberFormat="1" applyBorder="1" applyAlignment="1" applyProtection="1">
      <alignment horizontal="right" vertical="center"/>
    </xf>
    <xf numFmtId="177" fontId="0" fillId="0" borderId="4" xfId="0" applyNumberFormat="1" applyBorder="1" applyAlignment="1" applyProtection="1">
      <alignment horizontal="right" vertical="center"/>
    </xf>
    <xf numFmtId="176" fontId="0" fillId="2" borderId="2" xfId="0" applyNumberFormat="1" applyFill="1" applyBorder="1" applyAlignment="1" applyProtection="1">
      <alignment horizontal="right" vertical="center"/>
      <protection locked="0"/>
    </xf>
    <xf numFmtId="176" fontId="0" fillId="2" borderId="4" xfId="0" applyNumberFormat="1" applyFill="1" applyBorder="1" applyAlignment="1" applyProtection="1">
      <alignment horizontal="right" vertical="center"/>
      <protection locked="0"/>
    </xf>
    <xf numFmtId="0" fontId="0" fillId="0" borderId="2" xfId="0" applyFill="1" applyBorder="1" applyAlignment="1" applyProtection="1">
      <alignment horizontal="center" vertical="center"/>
    </xf>
    <xf numFmtId="0" fontId="0" fillId="0" borderId="3" xfId="0" applyFill="1" applyBorder="1" applyAlignment="1" applyProtection="1">
      <alignment horizontal="center" vertical="center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left" vertical="center" shrinkToFit="1"/>
    </xf>
    <xf numFmtId="0" fontId="0" fillId="0" borderId="6" xfId="0" applyBorder="1" applyAlignment="1" applyProtection="1">
      <alignment horizontal="left" vertical="center" shrinkToFit="1"/>
    </xf>
    <xf numFmtId="0" fontId="0" fillId="0" borderId="7" xfId="0" applyBorder="1" applyAlignment="1" applyProtection="1">
      <alignment horizontal="left" vertical="center" shrinkToFit="1"/>
    </xf>
    <xf numFmtId="177" fontId="0" fillId="0" borderId="2" xfId="0" applyNumberFormat="1" applyBorder="1" applyAlignment="1" applyProtection="1">
      <alignment horizontal="right" vertical="center"/>
      <protection locked="0"/>
    </xf>
    <xf numFmtId="177" fontId="0" fillId="0" borderId="4" xfId="0" applyNumberFormat="1" applyBorder="1" applyAlignment="1" applyProtection="1">
      <alignment horizontal="right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176" fontId="6" fillId="0" borderId="0" xfId="0" applyNumberFormat="1" applyFont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 vertical="top"/>
      <protection locked="0"/>
    </xf>
    <xf numFmtId="177" fontId="0" fillId="0" borderId="2" xfId="0" applyNumberFormat="1" applyFill="1" applyBorder="1" applyAlignment="1" applyProtection="1">
      <alignment horizontal="right" vertical="center"/>
      <protection locked="0"/>
    </xf>
    <xf numFmtId="177" fontId="0" fillId="0" borderId="4" xfId="0" applyNumberFormat="1" applyFill="1" applyBorder="1" applyAlignment="1" applyProtection="1">
      <alignment horizontal="right" vertical="center"/>
      <protection locked="0"/>
    </xf>
    <xf numFmtId="0" fontId="7" fillId="0" borderId="0" xfId="0" applyFont="1" applyProtection="1">
      <alignment vertical="center"/>
      <protection locked="0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8" fillId="0" borderId="0" xfId="0" applyFont="1" applyProtection="1">
      <alignment vertical="center"/>
      <protection locked="0"/>
    </xf>
  </cellXfs>
  <cellStyles count="1">
    <cellStyle name="標準" xfId="0" builtinId="0"/>
  </cellStyles>
  <dxfs count="2"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FFFFCCCC"/>
      <color rgb="FFCCECFF"/>
      <color rgb="FFFF99CC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465B6-319B-4F1C-B010-3588DCAD3663}">
  <sheetPr>
    <pageSetUpPr fitToPage="1"/>
  </sheetPr>
  <dimension ref="B1:O32"/>
  <sheetViews>
    <sheetView tabSelected="1" view="pageBreakPreview" zoomScaleNormal="100" zoomScaleSheetLayoutView="100" workbookViewId="0">
      <selection activeCell="I6" sqref="I6"/>
    </sheetView>
  </sheetViews>
  <sheetFormatPr defaultColWidth="9" defaultRowHeight="18"/>
  <cols>
    <col min="1" max="1" width="2.5" style="1" customWidth="1"/>
    <col min="2" max="2" width="8.75" style="1" customWidth="1"/>
    <col min="3" max="3" width="7.5" style="1" customWidth="1"/>
    <col min="4" max="4" width="3.58203125" style="1" customWidth="1"/>
    <col min="5" max="5" width="7.83203125" style="1" customWidth="1"/>
    <col min="6" max="6" width="6.33203125" style="1" customWidth="1"/>
    <col min="7" max="7" width="12.5" style="1" customWidth="1"/>
    <col min="8" max="8" width="9" style="1"/>
    <col min="9" max="9" width="12.5" style="1" customWidth="1"/>
    <col min="10" max="16384" width="9" style="1"/>
  </cols>
  <sheetData>
    <row r="1" spans="2:15" ht="22.5">
      <c r="B1" s="4" t="s">
        <v>14</v>
      </c>
      <c r="C1" s="2"/>
      <c r="D1" s="2"/>
      <c r="E1" s="2"/>
    </row>
    <row r="2" spans="2:15" ht="18.5" thickBot="1"/>
    <row r="3" spans="2:15" ht="18.5" thickBot="1">
      <c r="B3" s="17" t="s">
        <v>5</v>
      </c>
      <c r="C3" s="17"/>
      <c r="D3" s="18" t="s">
        <v>22</v>
      </c>
      <c r="E3" s="19"/>
      <c r="F3" s="19"/>
      <c r="G3" s="19"/>
      <c r="H3" s="19"/>
      <c r="I3" s="19"/>
      <c r="J3" s="19"/>
      <c r="K3" s="20"/>
    </row>
    <row r="5" spans="2:15" ht="18.5" thickBot="1">
      <c r="B5" s="1" t="s">
        <v>1</v>
      </c>
    </row>
    <row r="6" spans="2:15" ht="18.5" thickBot="1">
      <c r="B6" s="25" t="s">
        <v>13</v>
      </c>
      <c r="C6" s="26"/>
      <c r="D6" s="26"/>
      <c r="E6" s="26"/>
      <c r="F6" s="26"/>
      <c r="G6" s="12"/>
      <c r="H6" s="13"/>
      <c r="I6" s="13"/>
      <c r="J6" s="13"/>
      <c r="K6" s="13"/>
      <c r="M6" s="32">
        <v>10000000</v>
      </c>
      <c r="N6" s="33"/>
      <c r="O6" s="1" t="s">
        <v>0</v>
      </c>
    </row>
    <row r="8" spans="2:15" ht="18.5" thickBot="1">
      <c r="B8" s="1" t="s">
        <v>11</v>
      </c>
    </row>
    <row r="9" spans="2:15" ht="18.5" thickBot="1">
      <c r="B9" s="27"/>
      <c r="C9" s="28"/>
      <c r="D9" s="29" t="str" cm="1">
        <f t="array" ref="D9">_xlfn.SWITCH(B9,"①","１日あたり15,000人以上（１日イベント）","②","１日あたり20,000人以上（１日イベント）","③","１日あたり10,000人以上（複数日のメインイベント）","④","１日あたり15,000人以上（複数日のメインイベント）","⑤","１日あたり20,000人以上（複数日のメインイベント）","")</f>
        <v/>
      </c>
      <c r="E9" s="30"/>
      <c r="F9" s="30"/>
      <c r="G9" s="30"/>
      <c r="H9" s="30"/>
      <c r="I9" s="30"/>
      <c r="J9" s="30"/>
      <c r="K9" s="31"/>
      <c r="M9" s="32" t="str" cm="1">
        <f t="array" ref="M9">_xlfn.SWITCH(B9,"①",5000000,"②",10000000,"③",5000000,"④",10000000,"⑤",15000000,"")</f>
        <v/>
      </c>
      <c r="N9" s="33"/>
      <c r="O9" s="1" t="s">
        <v>0</v>
      </c>
    </row>
    <row r="10" spans="2:15">
      <c r="B10" s="39" t="s">
        <v>18</v>
      </c>
    </row>
    <row r="11" spans="2:15" ht="18.5" thickBot="1">
      <c r="B11" s="1" t="s">
        <v>12</v>
      </c>
    </row>
    <row r="12" spans="2:15" ht="18.5" thickBot="1">
      <c r="B12" s="27"/>
      <c r="C12" s="28"/>
      <c r="D12" s="29" t="str" cm="1">
        <f t="array" ref="D12">_xlfn.SWITCH(B12,"①","イベントと個人版ふるさと納税との連携あり","")</f>
        <v/>
      </c>
      <c r="E12" s="30"/>
      <c r="F12" s="30"/>
      <c r="G12" s="30"/>
      <c r="H12" s="30"/>
      <c r="I12" s="30"/>
      <c r="J12" s="30"/>
      <c r="K12" s="31"/>
      <c r="M12" s="37" t="str" cm="1">
        <f t="array" ref="M12">_xlfn.SWITCH(B12,"①",5000000,"")</f>
        <v/>
      </c>
      <c r="N12" s="38"/>
      <c r="O12" s="10" t="s">
        <v>0</v>
      </c>
    </row>
    <row r="13" spans="2:15">
      <c r="B13" s="39" t="s">
        <v>18</v>
      </c>
      <c r="E13" s="10"/>
      <c r="F13" s="10"/>
      <c r="G13" s="10"/>
      <c r="H13" s="10"/>
      <c r="I13" s="10"/>
      <c r="J13" s="10"/>
      <c r="K13" s="10"/>
    </row>
    <row r="14" spans="2:15" ht="18.5" thickBot="1">
      <c r="B14" s="1" t="s">
        <v>15</v>
      </c>
    </row>
    <row r="15" spans="2:15" ht="18.5" thickBot="1">
      <c r="B15" s="27" t="s">
        <v>17</v>
      </c>
      <c r="C15" s="28"/>
      <c r="D15" s="29" t="str" cm="1">
        <f t="array" ref="D15">_xlfn.SWITCH(B15,"①","１回目","②","２回目","③","２回目（例外規定）","")</f>
        <v>１回目</v>
      </c>
      <c r="E15" s="30"/>
      <c r="F15" s="30"/>
      <c r="G15" s="30"/>
      <c r="H15" s="30"/>
      <c r="I15" s="30"/>
      <c r="J15" s="30"/>
      <c r="K15" s="31"/>
      <c r="M15" s="15" cm="1">
        <f t="array" ref="M15">_xlfn.SWITCH(B15,"①",1,"②",3/4,"③",1,"④",1/2,"⑤",1,"")</f>
        <v>1</v>
      </c>
      <c r="N15" s="16"/>
    </row>
    <row r="16" spans="2:15">
      <c r="B16" s="40" t="s">
        <v>19</v>
      </c>
      <c r="C16" s="11"/>
      <c r="D16" s="10"/>
      <c r="E16" s="10"/>
      <c r="F16" s="10"/>
      <c r="G16" s="10"/>
      <c r="H16" s="10"/>
      <c r="I16" s="10"/>
      <c r="J16" s="10"/>
      <c r="K16" s="10"/>
    </row>
    <row r="17" spans="2:13" ht="18.5" thickBot="1">
      <c r="B17" s="1" t="s">
        <v>2</v>
      </c>
    </row>
    <row r="18" spans="2:13" ht="18.5" thickBot="1">
      <c r="B18" s="21">
        <f>IFERROR(SUM(M6,M9,M12)*M15,"")</f>
        <v>10000000</v>
      </c>
      <c r="C18" s="22"/>
      <c r="D18" s="1" t="s">
        <v>0</v>
      </c>
    </row>
    <row r="20" spans="2:13" ht="18.5" thickBot="1">
      <c r="B20" s="1" t="s">
        <v>3</v>
      </c>
    </row>
    <row r="21" spans="2:13" ht="18.5" thickBot="1">
      <c r="B21" s="23">
        <v>32500000</v>
      </c>
      <c r="C21" s="24"/>
      <c r="D21" s="1" t="s">
        <v>0</v>
      </c>
    </row>
    <row r="22" spans="2:13">
      <c r="B22" s="41" t="s">
        <v>20</v>
      </c>
    </row>
    <row r="23" spans="2:13" ht="18.5" thickBot="1">
      <c r="B23" s="1" t="s">
        <v>6</v>
      </c>
    </row>
    <row r="24" spans="2:13" ht="18.5" thickBot="1">
      <c r="B24" s="23">
        <v>44300000</v>
      </c>
      <c r="C24" s="24"/>
      <c r="D24" s="1" t="s">
        <v>0</v>
      </c>
    </row>
    <row r="25" spans="2:13">
      <c r="B25" s="39" t="s">
        <v>21</v>
      </c>
      <c r="M25" s="3"/>
    </row>
    <row r="26" spans="2:13">
      <c r="B26" s="1" t="s">
        <v>4</v>
      </c>
    </row>
    <row r="27" spans="2:13" ht="15" customHeight="1">
      <c r="B27" s="34" t="s">
        <v>7</v>
      </c>
      <c r="C27" s="34"/>
      <c r="D27" s="14" t="s">
        <v>8</v>
      </c>
      <c r="E27" s="34" t="s">
        <v>9</v>
      </c>
      <c r="F27" s="34"/>
      <c r="G27" s="8" t="s">
        <v>10</v>
      </c>
      <c r="H27" s="7" cm="1">
        <f t="array" ref="H27">_xlfn.SWITCH(B15,"①",2/3,"②",1/2,"③",2/3,"")</f>
        <v>0.66666666666666663</v>
      </c>
    </row>
    <row r="28" spans="2:13" ht="15" customHeight="1" thickBot="1">
      <c r="B28" s="35">
        <f>B24</f>
        <v>44300000</v>
      </c>
      <c r="C28" s="36"/>
      <c r="D28" s="5"/>
      <c r="E28" s="35">
        <f>B21/2</f>
        <v>16250000</v>
      </c>
      <c r="F28" s="35"/>
      <c r="G28" s="6"/>
    </row>
    <row r="29" spans="2:13" ht="18.5" thickBot="1">
      <c r="B29" s="21">
        <f>IFERROR(ROUNDDOWN(H27*(B24-(B21*1/2)),-4),"")</f>
        <v>18700000</v>
      </c>
      <c r="C29" s="22"/>
      <c r="D29" s="1" t="s">
        <v>0</v>
      </c>
    </row>
    <row r="31" spans="2:13" ht="18.5" thickBot="1">
      <c r="B31" s="2" t="s">
        <v>16</v>
      </c>
      <c r="C31" s="2"/>
      <c r="D31" s="2"/>
      <c r="E31" s="2"/>
    </row>
    <row r="32" spans="2:13" ht="18.5" thickBot="1">
      <c r="B32" s="32">
        <f>IFERROR(MIN(B18,B29),"")</f>
        <v>10000000</v>
      </c>
      <c r="C32" s="33"/>
      <c r="D32" s="1" t="s">
        <v>0</v>
      </c>
    </row>
  </sheetData>
  <dataConsolidate/>
  <mergeCells count="22">
    <mergeCell ref="B29:C29"/>
    <mergeCell ref="B32:C32"/>
    <mergeCell ref="B18:C18"/>
    <mergeCell ref="B21:C21"/>
    <mergeCell ref="B24:C24"/>
    <mergeCell ref="B27:C27"/>
    <mergeCell ref="E27:F27"/>
    <mergeCell ref="B28:C28"/>
    <mergeCell ref="E28:F28"/>
    <mergeCell ref="B12:C12"/>
    <mergeCell ref="D12:K12"/>
    <mergeCell ref="M12:N12"/>
    <mergeCell ref="B15:C15"/>
    <mergeCell ref="D15:K15"/>
    <mergeCell ref="M15:N15"/>
    <mergeCell ref="B3:C3"/>
    <mergeCell ref="D3:K3"/>
    <mergeCell ref="B6:F6"/>
    <mergeCell ref="M6:N6"/>
    <mergeCell ref="B9:C9"/>
    <mergeCell ref="D9:K9"/>
    <mergeCell ref="M9:N9"/>
  </mergeCells>
  <phoneticPr fontId="1"/>
  <conditionalFormatting sqref="B32:C32">
    <cfRule type="cellIs" dxfId="0" priority="1" operator="greaterThan">
      <formula>$B$24-$B$21</formula>
    </cfRule>
  </conditionalFormatting>
  <dataValidations count="2">
    <dataValidation type="list" allowBlank="1" showInputMessage="1" showErrorMessage="1" sqref="B12:C12" xr:uid="{5FC294BD-6E9F-4BE0-912D-06E05F05E2CF}">
      <formula1>"①"</formula1>
    </dataValidation>
    <dataValidation type="list" allowBlank="1" showInputMessage="1" showErrorMessage="1" sqref="B9:C9 B15:C15" xr:uid="{0ECF075D-E887-4099-B903-459AB5D3A27A}">
      <formula1>"①,②,③,④,⑤"</formula1>
    </dataValidation>
  </dataValidations>
  <pageMargins left="0.7" right="0.7" top="0.75" bottom="0.75" header="0.3" footer="0.3"/>
  <pageSetup paperSize="9" scale="9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ACF03-C332-4B43-8CB9-42070B87C664}">
  <sheetPr>
    <pageSetUpPr fitToPage="1"/>
  </sheetPr>
  <dimension ref="B1:O32"/>
  <sheetViews>
    <sheetView view="pageBreakPreview" zoomScaleNormal="100" zoomScaleSheetLayoutView="100" workbookViewId="0">
      <selection activeCell="T7" sqref="T7"/>
    </sheetView>
  </sheetViews>
  <sheetFormatPr defaultColWidth="9" defaultRowHeight="18"/>
  <cols>
    <col min="1" max="1" width="2.5" style="1" customWidth="1"/>
    <col min="2" max="2" width="8.75" style="1" customWidth="1"/>
    <col min="3" max="3" width="7.5" style="1" customWidth="1"/>
    <col min="4" max="4" width="3.58203125" style="1" customWidth="1"/>
    <col min="5" max="5" width="7.83203125" style="1" customWidth="1"/>
    <col min="6" max="6" width="6.33203125" style="1" customWidth="1"/>
    <col min="7" max="7" width="12.5" style="1" customWidth="1"/>
    <col min="8" max="8" width="9" style="1"/>
    <col min="9" max="9" width="12.5" style="1" customWidth="1"/>
    <col min="10" max="16384" width="9" style="1"/>
  </cols>
  <sheetData>
    <row r="1" spans="2:15" ht="22.5">
      <c r="B1" s="4" t="s">
        <v>14</v>
      </c>
      <c r="C1" s="2"/>
      <c r="D1" s="2"/>
      <c r="E1" s="2"/>
    </row>
    <row r="2" spans="2:15" ht="18.5" thickBot="1"/>
    <row r="3" spans="2:15" ht="18.5" thickBot="1">
      <c r="B3" s="17" t="s">
        <v>5</v>
      </c>
      <c r="C3" s="17"/>
      <c r="D3" s="18"/>
      <c r="E3" s="19"/>
      <c r="F3" s="19"/>
      <c r="G3" s="19"/>
      <c r="H3" s="19"/>
      <c r="I3" s="19"/>
      <c r="J3" s="19"/>
      <c r="K3" s="20"/>
    </row>
    <row r="5" spans="2:15" ht="18.5" thickBot="1">
      <c r="B5" s="1" t="s">
        <v>1</v>
      </c>
    </row>
    <row r="6" spans="2:15" ht="18.5" thickBot="1">
      <c r="B6" s="25" t="s">
        <v>13</v>
      </c>
      <c r="C6" s="26"/>
      <c r="D6" s="26"/>
      <c r="E6" s="26"/>
      <c r="F6" s="26"/>
      <c r="G6" s="12"/>
      <c r="H6" s="13"/>
      <c r="I6" s="13"/>
      <c r="J6" s="13"/>
      <c r="K6" s="13"/>
      <c r="M6" s="32">
        <v>10000000</v>
      </c>
      <c r="N6" s="33"/>
      <c r="O6" s="1" t="s">
        <v>0</v>
      </c>
    </row>
    <row r="8" spans="2:15" ht="18.5" thickBot="1">
      <c r="B8" s="1" t="s">
        <v>11</v>
      </c>
    </row>
    <row r="9" spans="2:15" ht="18.5" thickBot="1">
      <c r="B9" s="27"/>
      <c r="C9" s="28"/>
      <c r="D9" s="29" t="str" cm="1">
        <f t="array" ref="D9">_xlfn.SWITCH(B9,"①","１日あたり15,000人以上（１日イベント）","②","１日あたり20,000人以上（１日イベント）","③","１日あたり10,000人以上（複数日のメインイベント）","④","１日あたり15,000人以上（複数日のメインイベント）","⑤","１日あたり20,000人以上（複数日のメインイベント）","")</f>
        <v/>
      </c>
      <c r="E9" s="30"/>
      <c r="F9" s="30"/>
      <c r="G9" s="30"/>
      <c r="H9" s="30"/>
      <c r="I9" s="30"/>
      <c r="J9" s="30"/>
      <c r="K9" s="31"/>
      <c r="M9" s="32" t="str" cm="1">
        <f t="array" ref="M9">_xlfn.SWITCH(B9,"①",5000000,"②",10000000,"③",5000000,"④",10000000,"⑤",15000000,"")</f>
        <v/>
      </c>
      <c r="N9" s="33"/>
      <c r="O9" s="1" t="s">
        <v>0</v>
      </c>
    </row>
    <row r="11" spans="2:15" ht="18.5" thickBot="1">
      <c r="B11" s="1" t="s">
        <v>12</v>
      </c>
    </row>
    <row r="12" spans="2:15" ht="18.5" thickBot="1">
      <c r="B12" s="27"/>
      <c r="C12" s="28"/>
      <c r="D12" s="29" t="str" cm="1">
        <f t="array" ref="D12">_xlfn.SWITCH(B12,"①","イベントと個人版ふるさと納税との連携あり","")</f>
        <v/>
      </c>
      <c r="E12" s="30"/>
      <c r="F12" s="30"/>
      <c r="G12" s="30"/>
      <c r="H12" s="30"/>
      <c r="I12" s="30"/>
      <c r="J12" s="30"/>
      <c r="K12" s="31"/>
      <c r="M12" s="37" t="str" cm="1">
        <f t="array" ref="M12">_xlfn.SWITCH(B12,"①",5000000,"")</f>
        <v/>
      </c>
      <c r="N12" s="38"/>
      <c r="O12" s="10" t="s">
        <v>0</v>
      </c>
    </row>
    <row r="13" spans="2:15">
      <c r="E13" s="10"/>
      <c r="F13" s="10"/>
      <c r="G13" s="10"/>
      <c r="H13" s="10"/>
      <c r="I13" s="10"/>
      <c r="J13" s="10"/>
      <c r="K13" s="10"/>
    </row>
    <row r="14" spans="2:15" ht="18.5" thickBot="1">
      <c r="B14" s="1" t="s">
        <v>15</v>
      </c>
    </row>
    <row r="15" spans="2:15" ht="18.5" thickBot="1">
      <c r="B15" s="27"/>
      <c r="C15" s="28"/>
      <c r="D15" s="29" t="str" cm="1">
        <f t="array" ref="D15">_xlfn.SWITCH(B15,"①","１回目","②","２回目","③","２回目（例外規定）","")</f>
        <v/>
      </c>
      <c r="E15" s="30"/>
      <c r="F15" s="30"/>
      <c r="G15" s="30"/>
      <c r="H15" s="30"/>
      <c r="I15" s="30"/>
      <c r="J15" s="30"/>
      <c r="K15" s="31"/>
      <c r="M15" s="15" t="str" cm="1">
        <f t="array" ref="M15">_xlfn.SWITCH(B15,"①",1,"②",3/4,"③",1,"④",1/2,"⑤",1,"")</f>
        <v/>
      </c>
      <c r="N15" s="16"/>
    </row>
    <row r="16" spans="2:15">
      <c r="B16" s="11"/>
      <c r="C16" s="11"/>
      <c r="D16" s="10"/>
      <c r="E16" s="10"/>
      <c r="F16" s="10"/>
      <c r="G16" s="10"/>
      <c r="H16" s="10"/>
      <c r="I16" s="10"/>
      <c r="J16" s="10"/>
      <c r="K16" s="10"/>
    </row>
    <row r="17" spans="2:13" ht="18.5" thickBot="1">
      <c r="B17" s="1" t="s">
        <v>2</v>
      </c>
    </row>
    <row r="18" spans="2:13" ht="18.5" thickBot="1">
      <c r="B18" s="21" t="str">
        <f>IFERROR(SUM(M6,M9,M12)*M15,"")</f>
        <v/>
      </c>
      <c r="C18" s="22"/>
      <c r="D18" s="1" t="s">
        <v>0</v>
      </c>
    </row>
    <row r="20" spans="2:13" ht="18.5" thickBot="1">
      <c r="B20" s="1" t="s">
        <v>3</v>
      </c>
    </row>
    <row r="21" spans="2:13" ht="18.5" thickBot="1">
      <c r="B21" s="23"/>
      <c r="C21" s="24"/>
      <c r="D21" s="1" t="s">
        <v>0</v>
      </c>
    </row>
    <row r="23" spans="2:13" ht="18.5" thickBot="1">
      <c r="B23" s="1" t="s">
        <v>6</v>
      </c>
    </row>
    <row r="24" spans="2:13" ht="18.5" thickBot="1">
      <c r="B24" s="23"/>
      <c r="C24" s="24"/>
      <c r="D24" s="1" t="s">
        <v>0</v>
      </c>
    </row>
    <row r="25" spans="2:13">
      <c r="M25" s="3"/>
    </row>
    <row r="26" spans="2:13">
      <c r="B26" s="1" t="s">
        <v>4</v>
      </c>
    </row>
    <row r="27" spans="2:13" ht="15" customHeight="1">
      <c r="B27" s="34" t="s">
        <v>7</v>
      </c>
      <c r="C27" s="34"/>
      <c r="D27" s="9" t="s">
        <v>8</v>
      </c>
      <c r="E27" s="34" t="s">
        <v>9</v>
      </c>
      <c r="F27" s="34"/>
      <c r="G27" s="8" t="s">
        <v>10</v>
      </c>
      <c r="H27" s="7" t="str" cm="1">
        <f t="array" ref="H27">_xlfn.SWITCH(B15,"①",2/3,"②",1/2,"③",2/3,"")</f>
        <v/>
      </c>
    </row>
    <row r="28" spans="2:13" ht="15" customHeight="1" thickBot="1">
      <c r="B28" s="35">
        <f>B24</f>
        <v>0</v>
      </c>
      <c r="C28" s="36"/>
      <c r="D28" s="5"/>
      <c r="E28" s="35">
        <f>B21/2</f>
        <v>0</v>
      </c>
      <c r="F28" s="35"/>
      <c r="G28" s="6"/>
    </row>
    <row r="29" spans="2:13" ht="18.5" thickBot="1">
      <c r="B29" s="21" t="str">
        <f>IFERROR(ROUNDDOWN(H27*(B24-(B21*1/2)),-4),"")</f>
        <v/>
      </c>
      <c r="C29" s="22"/>
      <c r="D29" s="1" t="s">
        <v>0</v>
      </c>
    </row>
    <row r="31" spans="2:13" ht="18.5" thickBot="1">
      <c r="B31" s="2" t="s">
        <v>16</v>
      </c>
      <c r="C31" s="2"/>
      <c r="D31" s="2"/>
      <c r="E31" s="2"/>
    </row>
    <row r="32" spans="2:13" ht="18.5" thickBot="1">
      <c r="B32" s="32">
        <f>IFERROR(MIN(B18,B29),"")</f>
        <v>0</v>
      </c>
      <c r="C32" s="33"/>
      <c r="D32" s="1" t="s">
        <v>0</v>
      </c>
    </row>
  </sheetData>
  <sheetProtection sheet="1" objects="1" scenarios="1"/>
  <dataConsolidate/>
  <mergeCells count="22">
    <mergeCell ref="B32:C32"/>
    <mergeCell ref="B24:C24"/>
    <mergeCell ref="B27:C27"/>
    <mergeCell ref="E27:F27"/>
    <mergeCell ref="B28:C28"/>
    <mergeCell ref="E28:F28"/>
    <mergeCell ref="B29:C29"/>
    <mergeCell ref="M15:N15"/>
    <mergeCell ref="B3:C3"/>
    <mergeCell ref="D3:K3"/>
    <mergeCell ref="B18:C18"/>
    <mergeCell ref="B21:C21"/>
    <mergeCell ref="B6:F6"/>
    <mergeCell ref="B15:C15"/>
    <mergeCell ref="D15:K15"/>
    <mergeCell ref="B9:C9"/>
    <mergeCell ref="D9:K9"/>
    <mergeCell ref="B12:C12"/>
    <mergeCell ref="D12:K12"/>
    <mergeCell ref="M6:N6"/>
    <mergeCell ref="M9:N9"/>
    <mergeCell ref="M12:N12"/>
  </mergeCells>
  <phoneticPr fontId="1"/>
  <conditionalFormatting sqref="B32:C32">
    <cfRule type="cellIs" dxfId="1" priority="1" operator="greaterThan">
      <formula>$B$24-$B$21</formula>
    </cfRule>
  </conditionalFormatting>
  <dataValidations count="2">
    <dataValidation type="list" allowBlank="1" showInputMessage="1" showErrorMessage="1" sqref="B9:C9 B15:C15" xr:uid="{ECC39966-7F65-445A-B558-99FCBC6C7475}">
      <formula1>"①,②,③,④,⑤"</formula1>
    </dataValidation>
    <dataValidation type="list" allowBlank="1" showInputMessage="1" showErrorMessage="1" sqref="B12:C12" xr:uid="{9ABE77BF-6DB8-40FA-A423-BD7DB32E1007}">
      <formula1>"①"</formula1>
    </dataValidation>
  </dataValidations>
  <pageMargins left="0.7" right="0.7" top="0.75" bottom="0.75" header="0.3" footer="0.3"/>
  <pageSetup paperSize="9" scale="90" orientation="portrait" r:id="rId1"/>
  <ignoredErrors>
    <ignoredError sqref="B28 E28" unlocked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記載例</vt:lpstr>
      <vt:lpstr>計算表（まるごとエンタメ化事業）</vt:lpstr>
      <vt:lpstr>記載例!Print_Area</vt:lpstr>
      <vt:lpstr>'計算表（まるごとエンタメ化事業）'!Print_Area</vt:lpstr>
    </vt:vector>
  </TitlesOfParts>
  <Company>徳島県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katayama akihito</dc:creator>
  <cp:lastModifiedBy>kurihara kazuhiko</cp:lastModifiedBy>
  <cp:lastPrinted>2025-01-29T08:13:32Z</cp:lastPrinted>
  <dcterms:created xsi:type="dcterms:W3CDTF">2024-12-05T05:05:49Z</dcterms:created>
  <dcterms:modified xsi:type="dcterms:W3CDTF">2025-11-05T00:07:18Z</dcterms:modified>
</cp:coreProperties>
</file>