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修正（R7.0904）\"/>
    </mc:Choice>
  </mc:AlternateContent>
  <xr:revisionPtr revIDLastSave="0" documentId="13_ncr:1_{4CD2245E-C07B-4E35-94A8-70B9871F1FBC}" xr6:coauthVersionLast="47" xr6:coauthVersionMax="47" xr10:uidLastSave="{00000000-0000-0000-0000-000000000000}"/>
  <bookViews>
    <workbookView xWindow="-25950" yWindow="-8610" windowWidth="14610" windowHeight="22410" xr2:uid="{D055A7AB-062F-4548-AD6B-FFD46D44809E}"/>
  </bookViews>
  <sheets>
    <sheet name="別紙６その１精算書（お米等の配布）" sheetId="1" r:id="rId1"/>
  </sheets>
  <definedNames>
    <definedName name="_xlnm.Print_Area" localSheetId="0">'別紙６その１精算書（お米等の配布）'!$B$2:$O$53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N29" i="1" l="1"/>
  <c r="N30" i="1" s="1"/>
  <c r="N22" i="1"/>
  <c r="N31" i="1" s="1"/>
  <c r="N23" i="1" l="1"/>
  <c r="N32" i="1" s="1"/>
  <c r="D51" i="1" l="1"/>
  <c r="D50" i="1"/>
  <c r="E45" i="1"/>
  <c r="D45" i="1"/>
  <c r="E38" i="1"/>
  <c r="D31" i="1"/>
  <c r="J27" i="1"/>
  <c r="L27" i="1" s="1"/>
  <c r="E27" i="1"/>
  <c r="J21" i="1"/>
  <c r="L21" i="1" s="1"/>
  <c r="L18" i="1"/>
  <c r="E18" i="1"/>
  <c r="D10" i="1"/>
  <c r="D47" i="1" l="1"/>
  <c r="D49" i="1" s="1"/>
  <c r="L23" i="1"/>
  <c r="E31" i="1"/>
  <c r="K34" i="1" l="1"/>
  <c r="E47" i="1"/>
  <c r="N46" i="1" l="1"/>
  <c r="N48" i="1" s="1"/>
  <c r="N45" i="1"/>
  <c r="N47" i="1" s="1"/>
  <c r="E49" i="1"/>
  <c r="E9" i="1" s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031C2C0E-5AE5-4D02-A169-19369A0446D8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59C8953C-465E-44AD-9E13-53C0F9DDBE44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31" authorId="1" shapeId="0" xr:uid="{B085F829-3D1E-4996-B574-41062DF165E1}">
      <text>
        <r>
          <rPr>
            <sz val="14"/>
            <color indexed="81"/>
            <rFont val="MS P ゴシック"/>
            <family val="3"/>
            <charset val="128"/>
          </rPr>
          <t xml:space="preserve">賄材料費の小計が交付決定時の額から25%以上変更となる場合は、変更等申請書の提出が必要です。
</t>
        </r>
      </text>
    </comment>
    <comment ref="K34" authorId="0" shapeId="0" xr:uid="{D3309239-B6AC-4D9D-A93F-4684370A3C74}">
      <text>
        <r>
          <rPr>
            <sz val="14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50" authorId="0" shapeId="0" xr:uid="{D40FE4F6-C802-476A-B6E3-C84BAE8C6694}">
      <text>
        <r>
          <rPr>
            <sz val="14"/>
            <color indexed="81"/>
            <rFont val="MS P ゴシック"/>
            <family val="3"/>
            <charset val="128"/>
          </rPr>
          <t xml:space="preserve">
自己負担等の金額を入力してください。
</t>
        </r>
      </text>
    </comment>
    <comment ref="E51" authorId="0" shapeId="0" xr:uid="{D10ACCEC-0766-4E76-9901-298D689D320D}">
      <text>
        <r>
          <rPr>
            <sz val="14"/>
            <color indexed="81"/>
            <rFont val="MS P ゴシック"/>
            <family val="3"/>
            <charset val="128"/>
          </rPr>
          <t>左欄（セル番号:D51)の交付決定額と金額が異なる場合は、
変更申請書の提出をお願いします。</t>
        </r>
      </text>
    </comment>
  </commentList>
</comments>
</file>

<file path=xl/sharedStrings.xml><?xml version="1.0" encoding="utf-8"?>
<sst xmlns="http://schemas.openxmlformats.org/spreadsheetml/2006/main" count="67" uniqueCount="55">
  <si>
    <t>別紙６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</si>
  <si>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収支精算書</t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</si>
  <si>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</si>
  <si>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</si>
  <si>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</si>
  <si>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</si>
  <si>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</si>
  <si>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</si>
  <si>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</si>
  <si>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</si>
  <si>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</si>
  <si>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</si>
  <si>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</si>
  <si>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</si>
  <si>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</si>
  <si>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</si>
  <si>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</si>
  <si>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購入実績額
　　　(円)</t>
    <rPh sb="0" eb="2">
      <t>コウニュウ</t>
    </rPh>
    <rPh sb="2" eb="4">
      <t>ジッセキ</t>
    </rPh>
    <rPh sb="4" eb="5">
      <t>ガク</t>
    </rPh>
    <rPh sb="10" eb="11">
      <t>エン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</si>
  <si>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</si>
  <si>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 　　　　　　　(円)</t>
    <rPh sb="4" eb="5">
      <t>ア</t>
    </rPh>
    <rPh sb="8" eb="10">
      <t>キンガク</t>
    </rPh>
    <rPh sb="20" eb="21">
      <t>エン</t>
    </rPh>
    <phoneticPr fontId="3"/>
  </si>
  <si>
    <t>　米</t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</si>
  <si>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</si>
  <si>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購入量
　(kg)</t>
    <rPh sb="0" eb="3">
      <t>コウニュウリョウ</t>
    </rPh>
    <phoneticPr fontId="3"/>
  </si>
  <si>
    <t>○米以外の食材に係る経費</t>
    <rPh sb="1" eb="2">
      <t>コメ</t>
    </rPh>
    <rPh sb="2" eb="4">
      <t>イガイ</t>
    </rPh>
    <phoneticPr fontId="3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</si>
  <si>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</si>
  <si>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</si>
  <si>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</si>
  <si>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</si>
  <si>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その他需用費、役務費、使用料及び賃借料</t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</si>
  <si>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</si>
  <si>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</si>
  <si>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</si>
  <si>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</si>
  <si>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</si>
  <si>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</si>
  <si>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</si>
  <si>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</si>
  <si>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</si>
  <si>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</si>
  <si>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</si>
  <si>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交付決定額（注２）</t>
    <rPh sb="0" eb="2">
      <t>コウフ</t>
    </rPh>
    <rPh sb="2" eb="4">
      <t>ケッテイ</t>
    </rPh>
    <rPh sb="4" eb="5">
      <t>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</si>
  <si>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</si>
  <si>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※補助対象（注１）は、1セット当たり2kg以上で1800円以内</t>
    <rPh sb="6" eb="7">
      <t>チュウ</t>
    </rPh>
    <rPh sb="21" eb="23">
      <t>イジョウ</t>
    </rPh>
    <phoneticPr fontId="3"/>
  </si>
  <si>
    <t>※補助対象（注１）は、1セット当たり700円以内</t>
    <rPh sb="1" eb="3">
      <t>ホジョ</t>
    </rPh>
    <rPh sb="3" eb="5">
      <t>タイショウ</t>
    </rPh>
    <rPh sb="6" eb="7">
      <t>チュウ</t>
    </rPh>
    <rPh sb="15" eb="16">
      <t>ア</t>
    </rPh>
    <rPh sb="21" eb="22">
      <t>エン</t>
    </rPh>
    <rPh sb="22" eb="24">
      <t>イナイ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</si>
  <si>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</si>
  <si>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（審査用）賄材料費補助上限額計</t>
    <rPh sb="1" eb="4">
      <t>シンサヨウ</t>
    </rPh>
    <rPh sb="5" eb="6">
      <t>マカナ</t>
    </rPh>
    <rPh sb="6" eb="9">
      <t>ザイリョウヒ</t>
    </rPh>
    <phoneticPr fontId="3"/>
  </si>
  <si>
    <t>単位配布量
　　　　(kg)</t>
    <phoneticPr fontId="3"/>
  </si>
  <si>
    <t>（審査用）自己負担額</t>
    <rPh sb="1" eb="4">
      <t>シンサヨウ</t>
    </rPh>
    <rPh sb="5" eb="7">
      <t>ジコ</t>
    </rPh>
    <rPh sb="7" eb="10">
      <t>フタンガク</t>
    </rPh>
    <phoneticPr fontId="3"/>
  </si>
  <si>
    <t>(審査用）対象別上限額</t>
    <rPh sb="5" eb="8">
      <t>タイショウベツ</t>
    </rPh>
    <phoneticPr fontId="3"/>
  </si>
  <si>
    <t>（審査用）補助上限額計</t>
  </si>
  <si>
    <t>（審査用）自己負担額計</t>
  </si>
  <si>
    <t>（審査用）需用費等補助上限額計</t>
  </si>
  <si>
    <t>（審査用）需用費等自己負担額計</t>
  </si>
  <si>
    <t>(審査用）賄材料費自己負担額計</t>
    <phoneticPr fontId="3"/>
  </si>
  <si>
    <t>（注２）「交付決定額」は、変更交付決定を受けたものについては、最終変更後のものを記載すること。
　　　　 上限額40万円、千円未満端数は切り捨て。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</si>
</sst>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&quot;人&quot;"/>
    <numFmt numFmtId="179" formatCode="#,##0_ ;[Red]\-#,##0\ "/>
    <numFmt numFmtId="180" formatCode="#,##0.00_);[Red]\(#,##0.00\)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2"/>
      <color theme="2" tint="-0.49998474074526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2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31" xfId="0" applyNumberFormat="1" applyFont="1" applyBorder="1" applyAlignment="1">
      <alignment horizontal="right" vertical="center"/>
    </xf>
    <xf numFmtId="177" fontId="4" fillId="0" borderId="23" xfId="0" applyNumberFormat="1" applyFont="1" applyBorder="1">
      <alignment vertical="center"/>
    </xf>
    <xf numFmtId="176" fontId="4" fillId="0" borderId="40" xfId="0" applyNumberFormat="1" applyFont="1" applyBorder="1" applyAlignment="1">
      <alignment horizontal="right" vertical="center"/>
    </xf>
    <xf numFmtId="177" fontId="4" fillId="0" borderId="41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2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43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46" xfId="0" applyFont="1" applyBorder="1">
      <alignment vertical="center"/>
    </xf>
    <xf numFmtId="179" fontId="7" fillId="0" borderId="46" xfId="0" applyNumberFormat="1" applyFont="1" applyBorder="1">
      <alignment vertical="center"/>
    </xf>
    <xf numFmtId="38" fontId="4" fillId="0" borderId="39" xfId="1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177" fontId="4" fillId="0" borderId="49" xfId="0" applyNumberFormat="1" applyFont="1" applyBorder="1">
      <alignment vertical="center"/>
    </xf>
    <xf numFmtId="177" fontId="4" fillId="0" borderId="36" xfId="0" applyNumberFormat="1" applyFont="1" applyBorder="1">
      <alignment vertical="center"/>
    </xf>
    <xf numFmtId="0" fontId="4" fillId="0" borderId="49" xfId="0" applyFont="1" applyBorder="1" applyAlignment="1">
      <alignment horizontal="left" vertical="center"/>
    </xf>
    <xf numFmtId="177" fontId="4" fillId="0" borderId="47" xfId="0" applyNumberFormat="1" applyFont="1" applyBorder="1">
      <alignment vertical="center"/>
    </xf>
    <xf numFmtId="0" fontId="10" fillId="0" borderId="49" xfId="0" applyFont="1" applyBorder="1">
      <alignment vertical="center"/>
    </xf>
    <xf numFmtId="177" fontId="10" fillId="0" borderId="49" xfId="0" applyNumberFormat="1" applyFont="1" applyBorder="1">
      <alignment vertical="center"/>
    </xf>
    <xf numFmtId="177" fontId="4" fillId="0" borderId="51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0" fontId="4" fillId="0" borderId="13" xfId="0" applyFont="1" applyBorder="1" applyAlignment="1">
      <alignment horizontal="left" vertical="center"/>
    </xf>
    <xf numFmtId="38" fontId="8" fillId="0" borderId="0" xfId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177" fontId="8" fillId="0" borderId="13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vertical="center"/>
    </xf>
    <xf numFmtId="177" fontId="8" fillId="0" borderId="49" xfId="1" applyNumberFormat="1" applyFont="1" applyBorder="1" applyAlignment="1">
      <alignment vertical="center"/>
    </xf>
    <xf numFmtId="177" fontId="11" fillId="0" borderId="49" xfId="0" applyNumberFormat="1" applyFont="1" applyBorder="1">
      <alignment vertical="center"/>
    </xf>
    <xf numFmtId="177" fontId="8" fillId="0" borderId="49" xfId="0" applyNumberFormat="1" applyFont="1" applyBorder="1" applyAlignment="1">
      <alignment vertical="center"/>
    </xf>
    <xf numFmtId="177" fontId="8" fillId="0" borderId="49" xfId="0" applyNumberFormat="1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177" fontId="12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49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19" xfId="0" applyFont="1" applyBorder="1">
      <alignment vertical="center"/>
    </xf>
    <xf numFmtId="177" fontId="11" fillId="0" borderId="13" xfId="0" applyNumberFormat="1" applyFont="1" applyBorder="1">
      <alignment vertical="center"/>
    </xf>
    <xf numFmtId="0" fontId="7" fillId="0" borderId="0" xfId="0" applyFont="1" applyBorder="1">
      <alignment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7" fontId="11" fillId="0" borderId="0" xfId="1" applyNumberFormat="1" applyFont="1" applyBorder="1">
      <alignment vertical="center"/>
    </xf>
    <xf numFmtId="177" fontId="11" fillId="0" borderId="0" xfId="0" applyNumberFormat="1" applyFont="1" applyBorder="1">
      <alignment vertical="center"/>
    </xf>
    <xf numFmtId="178" fontId="4" fillId="0" borderId="0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4" fillId="0" borderId="49" xfId="0" applyFont="1" applyBorder="1" applyAlignment="1">
      <alignment vertical="center"/>
    </xf>
    <xf numFmtId="0" fontId="14" fillId="0" borderId="49" xfId="0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right" vertical="center"/>
    </xf>
    <xf numFmtId="177" fontId="14" fillId="0" borderId="13" xfId="1" applyNumberFormat="1" applyFont="1" applyBorder="1" applyAlignment="1">
      <alignment horizontal="right" vertical="center"/>
    </xf>
    <xf numFmtId="177" fontId="14" fillId="0" borderId="49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44" xfId="0" applyFont="1" applyBorder="1" applyAlignment="1">
      <alignment vertical="center" textRotation="255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76" fontId="4" fillId="2" borderId="3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37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 indent="2"/>
    </xf>
    <xf numFmtId="0" fontId="8" fillId="0" borderId="2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14" fillId="0" borderId="6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E29B-003E-4109-964E-EC4DCE2B6E70}">
  <sheetPr>
    <tabColor rgb="FFFFFF00"/>
  </sheetPr>
  <dimension ref="B1:O57"/>
  <sheetViews>
    <sheetView showZeros="0" tabSelected="1" view="pageBreakPreview" zoomScale="87" zoomScaleNormal="100" zoomScaleSheetLayoutView="87" workbookViewId="0">
      <selection activeCell="E52" sqref="E52"/>
    </sheetView>
  </sheetViews>
  <sheetFormatPr defaultColWidth="9" defaultRowHeight="13"/>
  <cols>
    <col min="1" max="1" width="2.25" style="1" customWidth="1"/>
    <col min="2" max="2" width="4" style="1" customWidth="1"/>
    <col min="3" max="3" width="18.75" style="1" customWidth="1"/>
    <col min="4" max="4" width="15.83203125" style="1" customWidth="1"/>
    <col min="5" max="5" width="14.75" style="1" customWidth="1"/>
    <col min="6" max="6" width="1.83203125" style="1" customWidth="1"/>
    <col min="7" max="7" width="11.75" style="1" customWidth="1"/>
    <col min="8" max="8" width="4" style="1" customWidth="1"/>
    <col min="9" max="9" width="4.33203125" style="1" customWidth="1"/>
    <col min="10" max="10" width="16.75" style="1" customWidth="1"/>
    <col min="11" max="11" width="6.83203125" style="1" customWidth="1"/>
    <col min="12" max="12" width="5.58203125" style="1" customWidth="1"/>
    <col min="13" max="13" width="1.75" style="1" customWidth="1"/>
    <col min="14" max="14" width="13.58203125" style="1" customWidth="1"/>
    <col min="15" max="15" width="1.83203125" style="1" customWidth="1"/>
    <col min="16" max="16384" width="9" style="1"/>
  </cols>
  <sheetData>
    <row r="1" spans="2:15" ht="16" customHeight="1"/>
    <row r="2" spans="2:15" ht="16" customHeight="1">
      <c r="B2" s="2" t="s">
        <v>0</v>
      </c>
      <c r="C2" s="2"/>
      <c r="D2" s="2"/>
      <c r="E2" s="2"/>
      <c r="F2" s="2"/>
      <c r="G2" s="2"/>
      <c r="H2" s="2"/>
      <c r="I2" s="2"/>
    </row>
    <row r="3" spans="2:15" ht="18.75" customHeight="1"/>
    <row r="4" spans="2:15" ht="21.75" customHeight="1">
      <c r="B4" s="154" t="s">
        <v>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2:15" ht="25" customHeight="1" thickBot="1"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39.75" customHeight="1">
      <c r="B6" s="133" t="s">
        <v>3</v>
      </c>
      <c r="C6" s="135"/>
      <c r="D6" s="3" t="s">
        <v>4</v>
      </c>
      <c r="E6" s="3" t="s">
        <v>5</v>
      </c>
      <c r="F6" s="135" t="s">
        <v>6</v>
      </c>
      <c r="G6" s="135"/>
      <c r="H6" s="135"/>
      <c r="I6" s="135"/>
      <c r="J6" s="135"/>
      <c r="K6" s="135"/>
      <c r="L6" s="135"/>
      <c r="M6" s="135"/>
      <c r="N6" s="135"/>
      <c r="O6" s="136"/>
    </row>
    <row r="7" spans="2:15" ht="25" customHeight="1">
      <c r="B7" s="155" t="s">
        <v>7</v>
      </c>
      <c r="C7" s="156"/>
      <c r="D7" s="4">
        <v>400000</v>
      </c>
      <c r="E7" s="5">
        <f>E51</f>
        <v>400000</v>
      </c>
      <c r="F7" s="6"/>
      <c r="G7" s="7" t="s">
        <v>8</v>
      </c>
      <c r="H7" s="7"/>
      <c r="I7" s="7"/>
      <c r="J7" s="7"/>
      <c r="K7" s="7"/>
      <c r="L7" s="7"/>
      <c r="M7" s="7"/>
      <c r="N7" s="7"/>
      <c r="O7" s="8"/>
    </row>
    <row r="8" spans="2:15" ht="9.75" customHeight="1">
      <c r="B8" s="157"/>
      <c r="C8" s="158"/>
      <c r="D8" s="9"/>
      <c r="E8" s="9"/>
      <c r="F8" s="46"/>
      <c r="G8" s="46"/>
      <c r="H8" s="46"/>
      <c r="I8" s="46"/>
      <c r="J8" s="46"/>
      <c r="K8" s="46"/>
      <c r="L8" s="46"/>
      <c r="M8" s="46"/>
      <c r="N8" s="46"/>
      <c r="O8" s="10"/>
    </row>
    <row r="9" spans="2:15" ht="25" customHeight="1">
      <c r="B9" s="98" t="s">
        <v>9</v>
      </c>
      <c r="C9" s="153"/>
      <c r="D9" s="11">
        <v>12500</v>
      </c>
      <c r="E9" s="12">
        <f>E50</f>
        <v>17936</v>
      </c>
      <c r="F9" s="13"/>
      <c r="G9" s="13" t="s">
        <v>10</v>
      </c>
      <c r="H9" s="13"/>
      <c r="I9" s="13"/>
      <c r="J9" s="13"/>
      <c r="K9" s="13"/>
      <c r="L9" s="13"/>
      <c r="M9" s="13"/>
      <c r="N9" s="13"/>
      <c r="O9" s="14"/>
    </row>
    <row r="10" spans="2:15" ht="25" customHeight="1" thickBot="1">
      <c r="B10" s="131" t="s">
        <v>11</v>
      </c>
      <c r="C10" s="132"/>
      <c r="D10" s="15">
        <f>SUM(D7:D9)</f>
        <v>412500</v>
      </c>
      <c r="E10" s="15">
        <f>SUM(E7:E9)</f>
        <v>417936</v>
      </c>
      <c r="F10" s="16"/>
      <c r="G10" s="17"/>
      <c r="H10" s="17"/>
      <c r="I10" s="17"/>
      <c r="J10" s="17"/>
      <c r="K10" s="17"/>
      <c r="L10" s="17"/>
      <c r="M10" s="17"/>
      <c r="N10" s="17"/>
      <c r="O10" s="18"/>
    </row>
    <row r="11" spans="2:15" ht="13.5" customHeight="1">
      <c r="B11" s="2"/>
      <c r="C11" s="2"/>
      <c r="D11" s="2"/>
      <c r="E11" s="2"/>
      <c r="F11" s="46"/>
      <c r="G11" s="46"/>
      <c r="H11" s="46"/>
      <c r="I11" s="46"/>
      <c r="J11" s="46"/>
      <c r="K11" s="46"/>
      <c r="L11" s="46"/>
      <c r="M11" s="46"/>
      <c r="N11" s="46"/>
      <c r="O11" s="10"/>
    </row>
    <row r="12" spans="2:15" ht="25" customHeight="1" thickBot="1">
      <c r="B12" s="2" t="s">
        <v>12</v>
      </c>
      <c r="C12" s="2"/>
      <c r="D12" s="2"/>
      <c r="E12" s="2"/>
      <c r="F12" s="46"/>
      <c r="G12" s="46"/>
      <c r="H12" s="46"/>
      <c r="I12" s="46"/>
      <c r="J12" s="46"/>
      <c r="K12" s="46"/>
      <c r="L12" s="46"/>
      <c r="M12" s="46"/>
      <c r="N12" s="46"/>
      <c r="O12" s="10"/>
    </row>
    <row r="13" spans="2:15" ht="38.25" customHeight="1">
      <c r="B13" s="133" t="s">
        <v>3</v>
      </c>
      <c r="C13" s="134"/>
      <c r="D13" s="3" t="s">
        <v>4</v>
      </c>
      <c r="E13" s="3" t="s">
        <v>5</v>
      </c>
      <c r="F13" s="135" t="s">
        <v>13</v>
      </c>
      <c r="G13" s="135"/>
      <c r="H13" s="135"/>
      <c r="I13" s="135"/>
      <c r="J13" s="135"/>
      <c r="K13" s="135"/>
      <c r="L13" s="135"/>
      <c r="M13" s="135"/>
      <c r="N13" s="135"/>
      <c r="O13" s="136"/>
    </row>
    <row r="14" spans="2:15" ht="7.5" customHeight="1">
      <c r="B14" s="137" t="s">
        <v>14</v>
      </c>
      <c r="C14" s="19"/>
      <c r="D14" s="20"/>
      <c r="E14" s="9"/>
      <c r="F14" s="46"/>
      <c r="G14" s="46"/>
      <c r="H14" s="46"/>
      <c r="I14" s="46"/>
      <c r="J14" s="46"/>
      <c r="K14" s="46"/>
      <c r="L14" s="46"/>
      <c r="M14" s="46"/>
      <c r="N14" s="46"/>
      <c r="O14" s="10"/>
    </row>
    <row r="15" spans="2:15" ht="25" customHeight="1">
      <c r="B15" s="138"/>
      <c r="C15" s="19" t="s">
        <v>15</v>
      </c>
      <c r="D15" s="20"/>
      <c r="E15" s="9"/>
      <c r="F15" s="46"/>
      <c r="G15" s="46" t="s">
        <v>16</v>
      </c>
      <c r="H15" s="46"/>
      <c r="I15" s="46"/>
      <c r="J15" s="46"/>
      <c r="K15" s="46"/>
      <c r="L15" s="46"/>
      <c r="M15" s="46"/>
      <c r="N15" s="46"/>
      <c r="O15" s="10"/>
    </row>
    <row r="16" spans="2:15" ht="25" customHeight="1">
      <c r="B16" s="138"/>
      <c r="C16" s="2"/>
      <c r="D16" s="20"/>
      <c r="E16" s="9"/>
      <c r="F16" s="46"/>
      <c r="G16" s="77" t="s">
        <v>42</v>
      </c>
      <c r="H16" s="77"/>
      <c r="I16" s="46"/>
      <c r="J16" s="46"/>
      <c r="K16" s="46"/>
      <c r="L16" s="46"/>
      <c r="M16" s="46"/>
      <c r="N16" s="46"/>
      <c r="O16" s="10"/>
    </row>
    <row r="17" spans="2:15" ht="33" customHeight="1">
      <c r="B17" s="138"/>
      <c r="C17" s="19"/>
      <c r="D17" s="9"/>
      <c r="E17" s="9"/>
      <c r="F17" s="47"/>
      <c r="G17" s="139" t="s">
        <v>17</v>
      </c>
      <c r="H17" s="140"/>
      <c r="I17" s="141"/>
      <c r="J17" s="142" t="s">
        <v>18</v>
      </c>
      <c r="K17" s="142"/>
      <c r="L17" s="143" t="s">
        <v>19</v>
      </c>
      <c r="M17" s="143"/>
      <c r="N17" s="143"/>
      <c r="O17" s="10"/>
    </row>
    <row r="18" spans="2:15" ht="25" customHeight="1">
      <c r="B18" s="138"/>
      <c r="C18" s="19" t="s">
        <v>20</v>
      </c>
      <c r="D18" s="21">
        <v>270000</v>
      </c>
      <c r="E18" s="9">
        <f>G18</f>
        <v>285000</v>
      </c>
      <c r="F18" s="22"/>
      <c r="G18" s="144">
        <v>285000</v>
      </c>
      <c r="H18" s="145"/>
      <c r="I18" s="146"/>
      <c r="J18" s="147">
        <v>150</v>
      </c>
      <c r="K18" s="147"/>
      <c r="L18" s="148">
        <f>G18/J18</f>
        <v>1900</v>
      </c>
      <c r="M18" s="148"/>
      <c r="N18" s="148"/>
      <c r="O18" s="10"/>
    </row>
    <row r="19" spans="2:15" ht="25" customHeight="1">
      <c r="B19" s="138"/>
      <c r="C19" s="19"/>
      <c r="D19" s="9"/>
      <c r="E19" s="9"/>
      <c r="F19" s="46"/>
      <c r="G19" s="13" t="s">
        <v>21</v>
      </c>
      <c r="H19" s="78"/>
      <c r="I19" s="78"/>
      <c r="J19" s="79"/>
      <c r="K19" s="79"/>
      <c r="L19" s="78"/>
      <c r="M19" s="78"/>
      <c r="N19" s="78"/>
      <c r="O19" s="10"/>
    </row>
    <row r="20" spans="2:15" ht="34.5" customHeight="1">
      <c r="B20" s="138"/>
      <c r="C20" s="19"/>
      <c r="D20" s="9"/>
      <c r="E20" s="9"/>
      <c r="F20" s="46"/>
      <c r="G20" s="149" t="s">
        <v>22</v>
      </c>
      <c r="H20" s="150"/>
      <c r="I20" s="150"/>
      <c r="J20" s="142" t="s">
        <v>18</v>
      </c>
      <c r="K20" s="142"/>
      <c r="L20" s="142" t="s">
        <v>46</v>
      </c>
      <c r="M20" s="151"/>
      <c r="N20" s="151"/>
      <c r="O20" s="10"/>
    </row>
    <row r="21" spans="2:15" ht="25" customHeight="1">
      <c r="B21" s="138"/>
      <c r="C21" s="19"/>
      <c r="D21" s="9"/>
      <c r="E21" s="9"/>
      <c r="F21" s="46"/>
      <c r="G21" s="147">
        <v>350</v>
      </c>
      <c r="H21" s="147"/>
      <c r="I21" s="147"/>
      <c r="J21" s="148">
        <f>J18</f>
        <v>150</v>
      </c>
      <c r="K21" s="148"/>
      <c r="L21" s="152">
        <f>(G21/J21)</f>
        <v>2.3333333333333335</v>
      </c>
      <c r="M21" s="152"/>
      <c r="N21" s="152"/>
      <c r="O21" s="10"/>
    </row>
    <row r="22" spans="2:15" ht="14">
      <c r="B22" s="138"/>
      <c r="C22" s="19"/>
      <c r="D22" s="9"/>
      <c r="E22" s="9"/>
      <c r="F22" s="46"/>
      <c r="G22" s="46"/>
      <c r="H22" s="46"/>
      <c r="I22" s="47"/>
      <c r="J22" s="159" t="s">
        <v>48</v>
      </c>
      <c r="K22" s="159"/>
      <c r="L22" s="61"/>
      <c r="M22" s="61"/>
      <c r="N22" s="80">
        <f>IF(1800*J18&lt;400000,1800*J18,400000)</f>
        <v>270000</v>
      </c>
      <c r="O22" s="10"/>
    </row>
    <row r="23" spans="2:15" ht="14">
      <c r="B23" s="138"/>
      <c r="C23" s="19"/>
      <c r="D23" s="9"/>
      <c r="E23" s="9"/>
      <c r="F23" s="46"/>
      <c r="G23" s="46"/>
      <c r="H23" s="46"/>
      <c r="I23" s="47"/>
      <c r="J23" s="86"/>
      <c r="K23" s="86" t="s">
        <v>47</v>
      </c>
      <c r="L23" s="60">
        <f>IF(E18&gt;J22,E18-J22,0)</f>
        <v>0</v>
      </c>
      <c r="M23" s="59"/>
      <c r="N23" s="81">
        <f>IF(G18&gt;N22,G18-N22,0)</f>
        <v>15000</v>
      </c>
      <c r="O23" s="10"/>
    </row>
    <row r="24" spans="2:15" ht="25" customHeight="1">
      <c r="B24" s="138"/>
      <c r="C24" s="19"/>
      <c r="D24" s="9"/>
      <c r="E24" s="9"/>
      <c r="F24" s="46"/>
      <c r="G24" s="46" t="s">
        <v>23</v>
      </c>
      <c r="H24" s="46"/>
      <c r="I24" s="47"/>
      <c r="J24" s="47"/>
      <c r="K24" s="82"/>
      <c r="L24" s="82"/>
      <c r="M24" s="82"/>
      <c r="N24" s="47"/>
      <c r="O24" s="10"/>
    </row>
    <row r="25" spans="2:15" ht="25" customHeight="1">
      <c r="B25" s="138"/>
      <c r="C25" s="19"/>
      <c r="D25" s="9"/>
      <c r="E25" s="9"/>
      <c r="F25" s="46"/>
      <c r="G25" s="77" t="s">
        <v>43</v>
      </c>
      <c r="H25" s="46"/>
      <c r="I25" s="46"/>
      <c r="J25" s="46"/>
      <c r="K25" s="46"/>
      <c r="L25" s="46"/>
      <c r="M25" s="46"/>
      <c r="N25" s="46"/>
      <c r="O25" s="10"/>
    </row>
    <row r="26" spans="2:15" ht="32.15" customHeight="1">
      <c r="B26" s="138"/>
      <c r="C26" s="19"/>
      <c r="D26" s="9"/>
      <c r="E26" s="9"/>
      <c r="F26" s="47"/>
      <c r="G26" s="139" t="s">
        <v>17</v>
      </c>
      <c r="H26" s="140"/>
      <c r="I26" s="141"/>
      <c r="J26" s="142" t="s">
        <v>18</v>
      </c>
      <c r="K26" s="142"/>
      <c r="L26" s="143" t="s">
        <v>24</v>
      </c>
      <c r="M26" s="143"/>
      <c r="N26" s="143"/>
      <c r="O26" s="10"/>
    </row>
    <row r="27" spans="2:15" ht="25" customHeight="1">
      <c r="B27" s="138"/>
      <c r="C27" s="22" t="s">
        <v>25</v>
      </c>
      <c r="D27" s="21">
        <v>105000</v>
      </c>
      <c r="E27" s="23">
        <f>G27</f>
        <v>95436</v>
      </c>
      <c r="F27" s="19"/>
      <c r="G27" s="144">
        <v>95436</v>
      </c>
      <c r="H27" s="145"/>
      <c r="I27" s="146"/>
      <c r="J27" s="148">
        <f>J18</f>
        <v>150</v>
      </c>
      <c r="K27" s="148"/>
      <c r="L27" s="148">
        <f>G27/J27</f>
        <v>636.24</v>
      </c>
      <c r="M27" s="148"/>
      <c r="N27" s="148"/>
      <c r="O27" s="10"/>
    </row>
    <row r="28" spans="2:15" ht="25" customHeight="1">
      <c r="B28" s="138"/>
      <c r="C28" s="19"/>
      <c r="D28" s="9"/>
      <c r="E28" s="9"/>
      <c r="F28" s="46"/>
      <c r="G28" s="46" t="s">
        <v>21</v>
      </c>
      <c r="H28" s="78"/>
      <c r="I28" s="78"/>
      <c r="J28" s="79"/>
      <c r="K28" s="79"/>
      <c r="L28" s="78"/>
      <c r="M28" s="78"/>
      <c r="N28" s="78"/>
      <c r="O28" s="10"/>
    </row>
    <row r="29" spans="2:15" ht="14">
      <c r="B29" s="138"/>
      <c r="C29" s="19"/>
      <c r="D29" s="9"/>
      <c r="E29" s="9"/>
      <c r="F29" s="46"/>
      <c r="G29" s="46"/>
      <c r="H29" s="46"/>
      <c r="I29" s="70"/>
      <c r="J29" s="163" t="s">
        <v>48</v>
      </c>
      <c r="K29" s="163"/>
      <c r="L29" s="163"/>
      <c r="M29" s="64"/>
      <c r="N29" s="80">
        <f>IF(700*J18&lt;400000,700*J18,400000)</f>
        <v>105000</v>
      </c>
      <c r="O29" s="10"/>
    </row>
    <row r="30" spans="2:15" ht="14">
      <c r="B30" s="138"/>
      <c r="C30" s="19"/>
      <c r="D30" s="24"/>
      <c r="E30" s="24"/>
      <c r="F30" s="46"/>
      <c r="G30" s="25"/>
      <c r="H30" s="46"/>
      <c r="I30" s="70"/>
      <c r="J30" s="87"/>
      <c r="K30" s="88"/>
      <c r="L30" s="88" t="s">
        <v>47</v>
      </c>
      <c r="M30" s="60"/>
      <c r="N30" s="80">
        <f>IF(G27&gt;N29,G27-N29,0)</f>
        <v>0</v>
      </c>
      <c r="O30" s="10"/>
    </row>
    <row r="31" spans="2:15" ht="14">
      <c r="B31" s="138"/>
      <c r="C31" s="164" t="s">
        <v>26</v>
      </c>
      <c r="D31" s="166">
        <f>SUM(D14:D29)</f>
        <v>375000</v>
      </c>
      <c r="E31" s="166">
        <f>SUM(E14:E29)</f>
        <v>380436</v>
      </c>
      <c r="F31" s="50"/>
      <c r="G31" s="48"/>
      <c r="H31" s="48"/>
      <c r="I31" s="72"/>
      <c r="J31" s="89"/>
      <c r="K31" s="89"/>
      <c r="L31" s="90" t="s">
        <v>45</v>
      </c>
      <c r="M31" s="65"/>
      <c r="N31" s="66">
        <f>IF(N22+N29&lt;400000,N22+N29,400000)</f>
        <v>375000</v>
      </c>
      <c r="O31" s="49"/>
    </row>
    <row r="32" spans="2:15" ht="14">
      <c r="B32" s="138"/>
      <c r="C32" s="165"/>
      <c r="D32" s="167"/>
      <c r="E32" s="167"/>
      <c r="F32" s="51"/>
      <c r="G32" s="13"/>
      <c r="H32" s="13"/>
      <c r="I32" s="62"/>
      <c r="J32" s="91"/>
      <c r="K32" s="92"/>
      <c r="L32" s="93" t="s">
        <v>53</v>
      </c>
      <c r="M32" s="63"/>
      <c r="N32" s="80">
        <f>N23+N30</f>
        <v>15000</v>
      </c>
      <c r="O32" s="14"/>
    </row>
    <row r="33" spans="2:15" ht="7" customHeight="1" thickBot="1">
      <c r="B33" s="138"/>
      <c r="C33" s="26"/>
      <c r="D33" s="27"/>
      <c r="E33" s="5"/>
      <c r="F33" s="6"/>
      <c r="G33" s="7"/>
      <c r="H33" s="7"/>
      <c r="I33" s="6"/>
      <c r="J33" s="6"/>
      <c r="K33" s="7"/>
      <c r="L33" s="7"/>
      <c r="M33" s="7"/>
      <c r="N33" s="7"/>
      <c r="O33" s="8"/>
    </row>
    <row r="34" spans="2:15" ht="25" customHeight="1" thickBot="1">
      <c r="B34" s="138"/>
      <c r="C34" s="19"/>
      <c r="D34" s="20"/>
      <c r="E34" s="9"/>
      <c r="F34" s="47"/>
      <c r="G34" s="102" t="s">
        <v>39</v>
      </c>
      <c r="H34" s="102"/>
      <c r="I34" s="102"/>
      <c r="J34" s="103"/>
      <c r="K34" s="104">
        <f>IF(E31*0.1&lt;40000,E31*0.1,40000)</f>
        <v>38043.599999999999</v>
      </c>
      <c r="L34" s="105"/>
      <c r="M34" s="105"/>
      <c r="N34" s="106"/>
      <c r="O34" s="10"/>
    </row>
    <row r="35" spans="2:15" ht="8.25" customHeight="1">
      <c r="B35" s="138"/>
      <c r="C35" s="19"/>
      <c r="D35" s="20"/>
      <c r="E35" s="9"/>
      <c r="F35" s="47"/>
      <c r="G35" s="41"/>
      <c r="H35" s="41"/>
      <c r="I35" s="41"/>
      <c r="J35" s="41"/>
      <c r="K35" s="42"/>
      <c r="L35" s="42"/>
      <c r="M35" s="42"/>
      <c r="N35" s="42"/>
      <c r="O35" s="10"/>
    </row>
    <row r="36" spans="2:15" ht="21" customHeight="1">
      <c r="B36" s="138"/>
      <c r="C36" s="22"/>
      <c r="D36" s="9"/>
      <c r="E36" s="9"/>
      <c r="F36" s="19"/>
      <c r="G36" s="83" t="s">
        <v>44</v>
      </c>
      <c r="H36" s="84"/>
      <c r="I36" s="46"/>
      <c r="J36" s="46"/>
      <c r="K36" s="47"/>
      <c r="L36" s="47"/>
      <c r="M36" s="47"/>
      <c r="N36" s="47"/>
      <c r="O36" s="10"/>
    </row>
    <row r="37" spans="2:15" ht="25" customHeight="1">
      <c r="B37" s="138"/>
      <c r="C37" s="22"/>
      <c r="D37" s="9"/>
      <c r="E37" s="9"/>
      <c r="F37" s="19"/>
      <c r="G37" s="107" t="s">
        <v>3</v>
      </c>
      <c r="H37" s="108"/>
      <c r="I37" s="108"/>
      <c r="J37" s="108"/>
      <c r="K37" s="109"/>
      <c r="L37" s="110" t="s">
        <v>27</v>
      </c>
      <c r="M37" s="111"/>
      <c r="N37" s="112"/>
      <c r="O37" s="10"/>
    </row>
    <row r="38" spans="2:15" ht="25" customHeight="1">
      <c r="B38" s="138"/>
      <c r="C38" s="113" t="s">
        <v>28</v>
      </c>
      <c r="D38" s="21">
        <v>37500</v>
      </c>
      <c r="E38" s="9">
        <f>L38</f>
        <v>37500</v>
      </c>
      <c r="F38" s="19"/>
      <c r="G38" s="114" t="s">
        <v>29</v>
      </c>
      <c r="H38" s="115"/>
      <c r="I38" s="115"/>
      <c r="J38" s="115"/>
      <c r="K38" s="116"/>
      <c r="L38" s="117">
        <v>37500</v>
      </c>
      <c r="M38" s="118"/>
      <c r="N38" s="119"/>
      <c r="O38" s="10"/>
    </row>
    <row r="39" spans="2:15" ht="25" customHeight="1">
      <c r="B39" s="138"/>
      <c r="C39" s="113"/>
      <c r="D39" s="9"/>
      <c r="E39" s="9"/>
      <c r="F39" s="19"/>
      <c r="G39" s="126" t="s">
        <v>30</v>
      </c>
      <c r="H39" s="127"/>
      <c r="I39" s="127"/>
      <c r="J39" s="127"/>
      <c r="K39" s="128"/>
      <c r="L39" s="120"/>
      <c r="M39" s="121"/>
      <c r="N39" s="122"/>
      <c r="O39" s="10"/>
    </row>
    <row r="40" spans="2:15" ht="25" customHeight="1">
      <c r="B40" s="138"/>
      <c r="C40" s="113"/>
      <c r="D40" s="9"/>
      <c r="E40" s="9"/>
      <c r="F40" s="19"/>
      <c r="G40" s="114" t="s">
        <v>31</v>
      </c>
      <c r="H40" s="115"/>
      <c r="I40" s="115"/>
      <c r="J40" s="115"/>
      <c r="K40" s="116"/>
      <c r="L40" s="120"/>
      <c r="M40" s="121"/>
      <c r="N40" s="122"/>
      <c r="O40" s="10"/>
    </row>
    <row r="41" spans="2:15" ht="25" customHeight="1">
      <c r="B41" s="138"/>
      <c r="C41" s="22"/>
      <c r="D41" s="9"/>
      <c r="E41" s="9"/>
      <c r="F41" s="19"/>
      <c r="G41" s="126" t="s">
        <v>32</v>
      </c>
      <c r="H41" s="127"/>
      <c r="I41" s="127"/>
      <c r="J41" s="127"/>
      <c r="K41" s="128"/>
      <c r="L41" s="120"/>
      <c r="M41" s="121"/>
      <c r="N41" s="122"/>
      <c r="O41" s="10"/>
    </row>
    <row r="42" spans="2:15" ht="25" customHeight="1">
      <c r="B42" s="138"/>
      <c r="C42" s="22"/>
      <c r="D42" s="9"/>
      <c r="E42" s="9"/>
      <c r="F42" s="19"/>
      <c r="G42" s="114" t="s">
        <v>33</v>
      </c>
      <c r="H42" s="115"/>
      <c r="I42" s="115"/>
      <c r="J42" s="115"/>
      <c r="K42" s="116"/>
      <c r="L42" s="120"/>
      <c r="M42" s="121"/>
      <c r="N42" s="122"/>
      <c r="O42" s="10"/>
    </row>
    <row r="43" spans="2:15" ht="48" customHeight="1">
      <c r="B43" s="138"/>
      <c r="C43" s="22"/>
      <c r="D43" s="9"/>
      <c r="E43" s="9"/>
      <c r="F43" s="19"/>
      <c r="G43" s="160" t="s">
        <v>34</v>
      </c>
      <c r="H43" s="161"/>
      <c r="I43" s="161"/>
      <c r="J43" s="161"/>
      <c r="K43" s="162"/>
      <c r="L43" s="123"/>
      <c r="M43" s="124"/>
      <c r="N43" s="125"/>
      <c r="O43" s="10"/>
    </row>
    <row r="44" spans="2:15" ht="25" customHeight="1">
      <c r="B44" s="138"/>
      <c r="C44" s="22"/>
      <c r="D44" s="23"/>
      <c r="E44" s="9"/>
      <c r="F44" s="19"/>
      <c r="G44" s="84" t="s">
        <v>21</v>
      </c>
      <c r="H44" s="85"/>
      <c r="I44" s="85"/>
      <c r="J44" s="85"/>
      <c r="K44" s="85"/>
      <c r="L44" s="78"/>
      <c r="M44" s="78"/>
      <c r="N44" s="78"/>
      <c r="O44" s="10"/>
    </row>
    <row r="45" spans="2:15" ht="14">
      <c r="B45" s="138"/>
      <c r="C45" s="164" t="s">
        <v>26</v>
      </c>
      <c r="D45" s="166">
        <f>D38</f>
        <v>37500</v>
      </c>
      <c r="E45" s="166">
        <f>L38</f>
        <v>37500</v>
      </c>
      <c r="F45" s="53"/>
      <c r="G45" s="52"/>
      <c r="H45" s="52"/>
      <c r="I45" s="54"/>
      <c r="J45" s="67"/>
      <c r="K45" s="68"/>
      <c r="L45" s="94" t="s">
        <v>51</v>
      </c>
      <c r="M45" s="55"/>
      <c r="N45" s="66">
        <f>K34</f>
        <v>38043.599999999999</v>
      </c>
      <c r="O45" s="49"/>
    </row>
    <row r="46" spans="2:15" ht="14">
      <c r="B46" s="45"/>
      <c r="C46" s="165"/>
      <c r="D46" s="167"/>
      <c r="E46" s="167"/>
      <c r="F46" s="51"/>
      <c r="G46" s="58"/>
      <c r="H46" s="58"/>
      <c r="I46" s="13"/>
      <c r="J46" s="69"/>
      <c r="K46" s="62"/>
      <c r="L46" s="92" t="s">
        <v>52</v>
      </c>
      <c r="M46" s="47"/>
      <c r="N46" s="76">
        <f>IF(L38&gt;K34,L38-K34,0)</f>
        <v>0</v>
      </c>
      <c r="O46" s="14"/>
    </row>
    <row r="47" spans="2:15" ht="14">
      <c r="B47" s="155" t="s">
        <v>35</v>
      </c>
      <c r="C47" s="168"/>
      <c r="D47" s="171">
        <f>D31+D45</f>
        <v>412500</v>
      </c>
      <c r="E47" s="171">
        <f>E31+E45</f>
        <v>417936</v>
      </c>
      <c r="F47" s="57"/>
      <c r="G47" s="7"/>
      <c r="H47" s="7"/>
      <c r="I47" s="7"/>
      <c r="J47" s="74"/>
      <c r="K47" s="71"/>
      <c r="L47" s="95" t="s">
        <v>49</v>
      </c>
      <c r="M47" s="74"/>
      <c r="N47" s="66">
        <f>IF(N31+N45&lt;400000,N31+N45,400000)</f>
        <v>400000</v>
      </c>
      <c r="O47" s="8"/>
    </row>
    <row r="48" spans="2:15" ht="14.5" thickBot="1">
      <c r="B48" s="169"/>
      <c r="C48" s="170"/>
      <c r="D48" s="172"/>
      <c r="E48" s="172"/>
      <c r="F48" s="56"/>
      <c r="G48" s="17"/>
      <c r="H48" s="17"/>
      <c r="I48" s="17"/>
      <c r="J48" s="75"/>
      <c r="K48" s="73"/>
      <c r="L48" s="96" t="s">
        <v>50</v>
      </c>
      <c r="M48" s="75"/>
      <c r="N48" s="76">
        <f>N32+N46</f>
        <v>15000</v>
      </c>
      <c r="O48" s="18"/>
    </row>
    <row r="49" spans="2:15" ht="30" customHeight="1">
      <c r="B49" s="98" t="s">
        <v>36</v>
      </c>
      <c r="C49" s="99"/>
      <c r="D49" s="12">
        <f>D47</f>
        <v>412500</v>
      </c>
      <c r="E49" s="33">
        <f>E47</f>
        <v>417936</v>
      </c>
      <c r="F49" s="34"/>
      <c r="G49" s="35"/>
      <c r="H49" s="35"/>
      <c r="I49" s="130"/>
      <c r="J49" s="130"/>
      <c r="K49" s="130"/>
      <c r="L49" s="129"/>
      <c r="M49" s="129"/>
      <c r="N49" s="129"/>
      <c r="O49" s="36"/>
    </row>
    <row r="50" spans="2:15" ht="30" customHeight="1">
      <c r="B50" s="100" t="s">
        <v>37</v>
      </c>
      <c r="C50" s="37" t="s">
        <v>38</v>
      </c>
      <c r="D50" s="9">
        <f>D9</f>
        <v>12500</v>
      </c>
      <c r="E50" s="21">
        <v>17936</v>
      </c>
      <c r="F50" s="28"/>
      <c r="G50" s="46"/>
      <c r="H50" s="46"/>
      <c r="I50" s="13"/>
      <c r="J50" s="46"/>
      <c r="K50" s="46"/>
      <c r="L50" s="38"/>
      <c r="M50" s="38"/>
      <c r="N50" s="38"/>
      <c r="O50" s="10"/>
    </row>
    <row r="51" spans="2:15" ht="31" customHeight="1" thickBot="1">
      <c r="B51" s="101"/>
      <c r="C51" s="39" t="s">
        <v>40</v>
      </c>
      <c r="D51" s="29">
        <f>D7</f>
        <v>400000</v>
      </c>
      <c r="E51" s="173">
        <v>400000</v>
      </c>
      <c r="F51" s="30"/>
      <c r="G51" s="31"/>
      <c r="H51" s="31"/>
      <c r="I51" s="31"/>
      <c r="J51" s="31"/>
      <c r="K51" s="31"/>
      <c r="L51" s="31"/>
      <c r="M51" s="31"/>
      <c r="N51" s="31"/>
      <c r="O51" s="32"/>
    </row>
    <row r="52" spans="2:15" s="2" customFormat="1" ht="20.149999999999999" customHeight="1">
      <c r="C52" s="43" t="s">
        <v>41</v>
      </c>
      <c r="D52" s="44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2:15" ht="30" customHeight="1">
      <c r="B53" s="40"/>
      <c r="C53" s="97" t="s">
        <v>54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"/>
    </row>
    <row r="54" spans="2:15" ht="16" customHeight="1"/>
    <row r="55" spans="2:15" ht="16" customHeight="1"/>
    <row r="56" spans="2:15" ht="16" customHeight="1"/>
    <row r="57" spans="2:15" ht="16" customHeight="1"/>
  </sheetData>
  <mergeCells count="56">
    <mergeCell ref="G43:K43"/>
    <mergeCell ref="J29:L29"/>
    <mergeCell ref="C31:C32"/>
    <mergeCell ref="E31:E32"/>
    <mergeCell ref="B47:C48"/>
    <mergeCell ref="E47:E48"/>
    <mergeCell ref="D47:D48"/>
    <mergeCell ref="C45:C46"/>
    <mergeCell ref="D45:D46"/>
    <mergeCell ref="E45:E46"/>
    <mergeCell ref="D31:D32"/>
    <mergeCell ref="J22:K22"/>
    <mergeCell ref="G26:I26"/>
    <mergeCell ref="J26:K26"/>
    <mergeCell ref="L26:N26"/>
    <mergeCell ref="G27:I27"/>
    <mergeCell ref="J27:K27"/>
    <mergeCell ref="L27:N27"/>
    <mergeCell ref="B9:C9"/>
    <mergeCell ref="B4:O4"/>
    <mergeCell ref="B6:C6"/>
    <mergeCell ref="F6:O6"/>
    <mergeCell ref="B7:C7"/>
    <mergeCell ref="B8:C8"/>
    <mergeCell ref="B10:C10"/>
    <mergeCell ref="B13:C13"/>
    <mergeCell ref="F13:O13"/>
    <mergeCell ref="B14:B45"/>
    <mergeCell ref="G17:I17"/>
    <mergeCell ref="J17:K17"/>
    <mergeCell ref="L17:N17"/>
    <mergeCell ref="G18:I18"/>
    <mergeCell ref="J18:K18"/>
    <mergeCell ref="L18:N18"/>
    <mergeCell ref="G20:I20"/>
    <mergeCell ref="J20:K20"/>
    <mergeCell ref="L20:N20"/>
    <mergeCell ref="G21:I21"/>
    <mergeCell ref="J21:K21"/>
    <mergeCell ref="L21:N21"/>
    <mergeCell ref="C53:N53"/>
    <mergeCell ref="B49:C49"/>
    <mergeCell ref="B50:B51"/>
    <mergeCell ref="G34:J34"/>
    <mergeCell ref="K34:N34"/>
    <mergeCell ref="G37:K37"/>
    <mergeCell ref="L37:N37"/>
    <mergeCell ref="C38:C40"/>
    <mergeCell ref="G38:K38"/>
    <mergeCell ref="L38:N43"/>
    <mergeCell ref="G39:K39"/>
    <mergeCell ref="G40:K40"/>
    <mergeCell ref="L49:N49"/>
    <mergeCell ref="I49:K49"/>
    <mergeCell ref="G41:K41"/>
    <mergeCell ref="G42:K42"/>
  </mergeCells>
  <phoneticPr fontId="3"/>
  <pageMargins left="0.9055118110236221" right="0.31496062992125984" top="0.55118110236220474" bottom="0.35433070866141736" header="0.31496062992125984" footer="0.31496062992125984"/>
  <pageSetup paperSize="9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別紙６その１精算書（お米等の配布）</vt:lpstr>
      <vt:lpstr>'別紙６その１精算書（お米等の配布）'!Print_Area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cp:lastPrinted>2025-08-13T05:35:04Z</cp:lastPrinted>
  <dcterms:created xsi:type="dcterms:W3CDTF">2025-07-08T06:49:13Z</dcterms:created>
  <dcterms:modified xsi:type="dcterms:W3CDTF">2025-09-04T09:15:11Z</dcterms:modified>
</cp:coreProperties>
</file>