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HP修正（R7.0904）\記載例\"/>
    </mc:Choice>
  </mc:AlternateContent>
  <xr:revisionPtr revIDLastSave="0" documentId="13_ncr:1_{705BF942-4D27-4B74-B138-3EAC37625FB4}" xr6:coauthVersionLast="47" xr6:coauthVersionMax="47" xr10:uidLastSave="{00000000-0000-0000-0000-000000000000}"/>
  <bookViews>
    <workbookView xWindow="-28920" yWindow="-8730" windowWidth="29040" windowHeight="15720" xr2:uid="{57DD2A31-F2CE-4C4D-8E40-7E18BAFC421C}"/>
  </bookViews>
  <sheets>
    <sheet name="別紙４その１変更後収支予算書（お米等の配布）" sheetId="1" r:id="rId1"/>
  </sheets>
  <definedNames>
    <definedName name="_xlnm.Print_Area" localSheetId="0">'別紙４その１変更後収支予算書（お米等の配布）'!$B$2:$O$51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 s="1"/>
  <c r="D49" i="1" l="1"/>
  <c r="D48" i="1"/>
  <c r="E43" i="1"/>
  <c r="D43" i="1"/>
  <c r="E36" i="1"/>
  <c r="D29" i="1"/>
  <c r="J26" i="1"/>
  <c r="M27" i="1" s="1"/>
  <c r="M29" i="1" s="1"/>
  <c r="E26" i="1"/>
  <c r="L20" i="1"/>
  <c r="E20" i="1"/>
  <c r="D12" i="1"/>
  <c r="E9" i="1"/>
  <c r="D45" i="1" l="1"/>
  <c r="D47" i="1" s="1"/>
  <c r="L26" i="1"/>
  <c r="M28" i="1"/>
  <c r="M30" i="1" s="1"/>
  <c r="E29" i="1"/>
  <c r="E45" i="1" s="1"/>
  <c r="E47" i="1" s="1"/>
  <c r="E11" i="1" s="1"/>
  <c r="E12" i="1" s="1"/>
  <c r="K32" i="1" l="1"/>
  <c r="M44" i="1" l="1"/>
  <c r="M46" i="1" s="1"/>
  <c r="M43" i="1"/>
  <c r="M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32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8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9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<sst xmlns="http://schemas.openxmlformats.org/spreadsheetml/2006/main" count="61" uniqueCount="53">
  <si>
    <t>別紙４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</si>
  <si>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</si>
  <si>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</si>
  <si>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</si>
  <si>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</si>
  <si>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</si>
  <si>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</si>
  <si>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</si>
  <si>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</si>
  <si>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</si>
  <si>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</si>
  <si>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</si>
  <si>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</si>
  <si>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</si>
  <si>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</si>
  <si>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</si>
  <si>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</si>
  <si>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</si>
  <si>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9" eb="20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</si>
  <si>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</si>
  <si>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</si>
  <si>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</si>
  <si>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</si>
  <si>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購入実績見込額
　　　　　　　   　　(円)</t>
    <rPh sb="0" eb="2">
      <t>コウニュウ</t>
    </rPh>
    <rPh sb="2" eb="4">
      <t>ジッセキ</t>
    </rPh>
    <rPh sb="4" eb="6">
      <t>ミコ</t>
    </rPh>
    <rPh sb="6" eb="7">
      <t>ガク</t>
    </rPh>
    <rPh sb="21" eb="22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</si>
  <si>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</si>
  <si>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</si>
  <si>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</si>
  <si>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</si>
  <si>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</si>
  <si>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</si>
  <si>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</si>
  <si>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</si>
  <si>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</si>
  <si>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</si>
  <si>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</si>
  <si>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</si>
  <si>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</si>
  <si>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</si>
  <si>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</si>
  <si>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交付申請額（注２)</t>
    <rPh sb="0" eb="2">
      <t>コウフ</t>
    </rPh>
    <rPh sb="2" eb="4">
      <t>シンセイ</t>
    </rPh>
    <rPh sb="4" eb="5">
      <t>ガク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</si>
  <si>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</si>
  <si>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</si>
  <si>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※補助対象(注１)は、1セット当たり2kg以上で1800円以内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</si>
  <si>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6" eb="7">
      <t>チュウ</t>
    </rPh>
    <rPh sb="15" eb="16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</si>
  <si>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</si>
  <si>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(審査用）対象別上限額</t>
    <phoneticPr fontId="3"/>
  </si>
  <si>
    <t>（審査用）自己負担額</t>
    <phoneticPr fontId="3"/>
  </si>
  <si>
    <t>（審査用）賄材料費補助上限額計</t>
    <phoneticPr fontId="3"/>
  </si>
  <si>
    <t>(審査用）賄材料費自己負担額計</t>
    <phoneticPr fontId="3"/>
  </si>
  <si>
    <t>（審査用）需用費等補助上限額計</t>
    <phoneticPr fontId="3"/>
  </si>
  <si>
    <t>（審査用）需用費等自己負担額計</t>
    <rPh sb="1" eb="4">
      <t>シンサヨウ</t>
    </rPh>
    <rPh sb="5" eb="8">
      <t>ジュヨウヒ</t>
    </rPh>
    <rPh sb="8" eb="9">
      <t>ナド</t>
    </rPh>
    <rPh sb="9" eb="11">
      <t>ジコ</t>
    </rPh>
    <rPh sb="11" eb="14">
      <t>フタンガク</t>
    </rPh>
    <rPh sb="14" eb="15">
      <t>ケイ</t>
    </rPh>
    <phoneticPr fontId="3"/>
  </si>
  <si>
    <t>（審査用）補助上限額計</t>
    <phoneticPr fontId="3"/>
  </si>
  <si>
    <t>（審査用）自己負担額計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</si>
</sst>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178" fontId="5" fillId="2" borderId="24" xfId="0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0" fontId="5" fillId="0" borderId="40" xfId="0" applyFont="1" applyBorder="1">
      <alignment vertical="center"/>
    </xf>
    <xf numFmtId="178" fontId="5" fillId="2" borderId="40" xfId="0" applyNumberFormat="1" applyFont="1" applyFill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8" fontId="5" fillId="2" borderId="7" xfId="0" applyNumberFormat="1" applyFont="1" applyFill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177" fontId="13" fillId="0" borderId="4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9" fillId="0" borderId="46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29" xfId="0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55"/>
  <sheetViews>
    <sheetView showZeros="0" tabSelected="1" view="pageBreakPreview" topLeftCell="A29" zoomScale="90" zoomScaleNormal="100" zoomScaleSheetLayoutView="90" workbookViewId="0">
      <selection activeCell="T46" sqref="T46"/>
    </sheetView>
  </sheetViews>
  <sheetFormatPr defaultColWidth="9" defaultRowHeight="13"/>
  <cols>
    <col min="1" max="1" width="2.25" style="1" customWidth="1"/>
    <col min="2" max="2" width="4" style="1" customWidth="1"/>
    <col min="3" max="3" width="17.33203125" style="1" customWidth="1"/>
    <col min="4" max="5" width="12.58203125" style="1" customWidth="1"/>
    <col min="6" max="6" width="1.83203125" style="1" customWidth="1"/>
    <col min="7" max="7" width="10.83203125" style="1" customWidth="1"/>
    <col min="8" max="8" width="5" style="1" customWidth="1"/>
    <col min="9" max="9" width="9.75" style="1" customWidth="1"/>
    <col min="10" max="10" width="15.25" style="1" customWidth="1"/>
    <col min="11" max="11" width="5.5" style="1" customWidth="1"/>
    <col min="12" max="12" width="5.58203125" style="1" customWidth="1"/>
    <col min="13" max="13" width="9.08203125" style="1" customWidth="1"/>
    <col min="14" max="14" width="5.58203125" style="1" customWidth="1"/>
    <col min="15" max="15" width="0.58203125" style="1" customWidth="1"/>
    <col min="16" max="16384" width="9" style="1"/>
  </cols>
  <sheetData>
    <row r="1" spans="2:15" ht="16" customHeight="1"/>
    <row r="2" spans="2:15" ht="16" customHeight="1">
      <c r="B2" s="1" t="s">
        <v>0</v>
      </c>
    </row>
    <row r="3" spans="2:15" ht="16" customHeight="1"/>
    <row r="4" spans="2:15" ht="16" customHeight="1"/>
    <row r="5" spans="2:15" ht="25" customHeight="1">
      <c r="B5" s="135" t="s">
        <v>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5" customHeight="1" thickBot="1">
      <c r="B7" s="3" t="s">
        <v>2</v>
      </c>
    </row>
    <row r="8" spans="2:15" s="3" customFormat="1" ht="30.75" customHeight="1">
      <c r="B8" s="136" t="s">
        <v>3</v>
      </c>
      <c r="C8" s="137"/>
      <c r="D8" s="4" t="s">
        <v>4</v>
      </c>
      <c r="E8" s="4" t="s">
        <v>5</v>
      </c>
      <c r="F8" s="137" t="s">
        <v>6</v>
      </c>
      <c r="G8" s="137"/>
      <c r="H8" s="137"/>
      <c r="I8" s="137"/>
      <c r="J8" s="137"/>
      <c r="K8" s="137"/>
      <c r="L8" s="137"/>
      <c r="M8" s="137"/>
      <c r="N8" s="137"/>
      <c r="O8" s="138"/>
    </row>
    <row r="9" spans="2:15" s="3" customFormat="1" ht="30" customHeight="1">
      <c r="B9" s="139" t="s">
        <v>7</v>
      </c>
      <c r="C9" s="140"/>
      <c r="D9" s="5">
        <v>400000</v>
      </c>
      <c r="E9" s="6">
        <f>E49</f>
        <v>396000</v>
      </c>
      <c r="F9" s="7"/>
      <c r="G9" s="8" t="s">
        <v>8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41"/>
      <c r="C10" s="142"/>
      <c r="D10" s="10"/>
      <c r="E10" s="11"/>
      <c r="O10" s="12"/>
    </row>
    <row r="11" spans="2:15" s="3" customFormat="1" ht="30" customHeight="1">
      <c r="B11" s="92" t="s">
        <v>9</v>
      </c>
      <c r="C11" s="134"/>
      <c r="D11" s="13">
        <v>12500</v>
      </c>
      <c r="E11" s="14">
        <f>E48</f>
        <v>0</v>
      </c>
      <c r="F11" s="15"/>
      <c r="G11" s="15" t="s">
        <v>10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130" t="s">
        <v>11</v>
      </c>
      <c r="C12" s="143"/>
      <c r="D12" s="17">
        <f>SUM(D9:D11)</f>
        <v>412500</v>
      </c>
      <c r="E12" s="18">
        <f>SUM(E9:E11)</f>
        <v>396000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6" customHeight="1"/>
    <row r="14" spans="2:15" s="3" customFormat="1" ht="25" customHeight="1" thickBot="1">
      <c r="B14" s="3" t="s">
        <v>12</v>
      </c>
    </row>
    <row r="15" spans="2:15" s="3" customFormat="1" ht="40.5" customHeight="1">
      <c r="B15" s="136" t="s">
        <v>3</v>
      </c>
      <c r="C15" s="144"/>
      <c r="D15" s="4" t="s">
        <v>4</v>
      </c>
      <c r="E15" s="4" t="s">
        <v>13</v>
      </c>
      <c r="F15" s="145" t="s">
        <v>14</v>
      </c>
      <c r="G15" s="137"/>
      <c r="H15" s="137"/>
      <c r="I15" s="137"/>
      <c r="J15" s="137"/>
      <c r="K15" s="137"/>
      <c r="L15" s="137"/>
      <c r="M15" s="137"/>
      <c r="N15" s="137"/>
      <c r="O15" s="138"/>
    </row>
    <row r="16" spans="2:15" s="3" customFormat="1" ht="7.5" customHeight="1">
      <c r="B16" s="146" t="s">
        <v>15</v>
      </c>
      <c r="C16" s="22"/>
      <c r="D16" s="23"/>
      <c r="E16" s="24"/>
      <c r="O16" s="12"/>
    </row>
    <row r="17" spans="2:15" s="3" customFormat="1" ht="20.149999999999999" customHeight="1">
      <c r="B17" s="147"/>
      <c r="C17" s="22" t="s">
        <v>16</v>
      </c>
      <c r="D17" s="25"/>
      <c r="E17" s="26"/>
      <c r="G17" s="3" t="s">
        <v>17</v>
      </c>
      <c r="O17" s="12"/>
    </row>
    <row r="18" spans="2:15" s="3" customFormat="1" ht="20.149999999999999" customHeight="1">
      <c r="B18" s="147"/>
      <c r="D18" s="25"/>
      <c r="E18" s="26"/>
      <c r="G18" s="58" t="s">
        <v>42</v>
      </c>
      <c r="O18" s="12"/>
    </row>
    <row r="19" spans="2:15" s="3" customFormat="1" ht="29.25" customHeight="1">
      <c r="B19" s="147"/>
      <c r="C19" s="22"/>
      <c r="D19" s="27"/>
      <c r="E19" s="27"/>
      <c r="F19" s="28"/>
      <c r="G19" s="148" t="s">
        <v>18</v>
      </c>
      <c r="H19" s="102"/>
      <c r="I19" s="103"/>
      <c r="J19" s="149" t="s">
        <v>19</v>
      </c>
      <c r="K19" s="149"/>
      <c r="L19" s="150" t="s">
        <v>20</v>
      </c>
      <c r="M19" s="150"/>
      <c r="N19" s="150"/>
      <c r="O19" s="12"/>
    </row>
    <row r="20" spans="2:15" s="3" customFormat="1" ht="30" customHeight="1">
      <c r="B20" s="147"/>
      <c r="C20" s="22" t="s">
        <v>21</v>
      </c>
      <c r="D20" s="29">
        <v>270000</v>
      </c>
      <c r="E20" s="26">
        <f>G20</f>
        <v>260000</v>
      </c>
      <c r="F20" s="30"/>
      <c r="G20" s="151">
        <v>260000</v>
      </c>
      <c r="H20" s="152"/>
      <c r="I20" s="153"/>
      <c r="J20" s="154">
        <v>150</v>
      </c>
      <c r="K20" s="154"/>
      <c r="L20" s="132">
        <f>G20/J20</f>
        <v>1733.3333333333333</v>
      </c>
      <c r="M20" s="132"/>
      <c r="N20" s="132"/>
      <c r="O20" s="12"/>
    </row>
    <row r="21" spans="2:15" s="3" customFormat="1" ht="14">
      <c r="B21" s="147"/>
      <c r="C21" s="22"/>
      <c r="D21" s="27"/>
      <c r="E21" s="27"/>
      <c r="I21" s="28"/>
      <c r="J21" s="28"/>
      <c r="K21" s="31"/>
      <c r="L21" s="71" t="s">
        <v>45</v>
      </c>
      <c r="M21" s="80">
        <f>IF(1800*J20&lt;400000,1800*J20,400000)</f>
        <v>270000</v>
      </c>
      <c r="N21" s="80"/>
      <c r="O21" s="12"/>
    </row>
    <row r="22" spans="2:15" s="3" customFormat="1" ht="14">
      <c r="B22" s="147"/>
      <c r="C22" s="22"/>
      <c r="D22" s="27"/>
      <c r="E22" s="27"/>
      <c r="I22" s="28"/>
      <c r="J22" s="28"/>
      <c r="K22" s="31"/>
      <c r="L22" s="71" t="s">
        <v>46</v>
      </c>
      <c r="M22" s="91">
        <f>IF(G20&gt;M21,G20-M21,0)</f>
        <v>0</v>
      </c>
      <c r="N22" s="91"/>
      <c r="O22" s="12"/>
    </row>
    <row r="23" spans="2:15" s="3" customFormat="1" ht="20.149999999999999" customHeight="1">
      <c r="B23" s="147"/>
      <c r="C23" s="22"/>
      <c r="D23" s="27"/>
      <c r="E23" s="26"/>
      <c r="G23" s="3" t="s">
        <v>22</v>
      </c>
      <c r="I23" s="28"/>
      <c r="J23" s="28"/>
      <c r="K23" s="31"/>
      <c r="L23" s="31"/>
      <c r="M23" s="31"/>
      <c r="N23" s="28"/>
      <c r="O23" s="12"/>
    </row>
    <row r="24" spans="2:15" s="3" customFormat="1" ht="20.149999999999999" customHeight="1">
      <c r="B24" s="147"/>
      <c r="C24" s="22"/>
      <c r="D24" s="27"/>
      <c r="E24" s="26"/>
      <c r="G24" s="58" t="s">
        <v>43</v>
      </c>
      <c r="O24" s="12"/>
    </row>
    <row r="25" spans="2:15" s="3" customFormat="1" ht="29.25" customHeight="1">
      <c r="B25" s="147"/>
      <c r="C25" s="22"/>
      <c r="D25" s="27"/>
      <c r="E25" s="26"/>
      <c r="F25" s="28"/>
      <c r="G25" s="148" t="s">
        <v>23</v>
      </c>
      <c r="H25" s="102"/>
      <c r="I25" s="103"/>
      <c r="J25" s="149" t="s">
        <v>19</v>
      </c>
      <c r="K25" s="149"/>
      <c r="L25" s="150" t="s">
        <v>20</v>
      </c>
      <c r="M25" s="150"/>
      <c r="N25" s="150"/>
      <c r="O25" s="12"/>
    </row>
    <row r="26" spans="2:15" s="3" customFormat="1" ht="30" customHeight="1">
      <c r="B26" s="147"/>
      <c r="C26" s="30" t="s">
        <v>24</v>
      </c>
      <c r="D26" s="29">
        <v>105000</v>
      </c>
      <c r="E26" s="32">
        <f>G26</f>
        <v>100000</v>
      </c>
      <c r="F26" s="22"/>
      <c r="G26" s="151">
        <v>100000</v>
      </c>
      <c r="H26" s="152"/>
      <c r="I26" s="153"/>
      <c r="J26" s="132">
        <f>J20</f>
        <v>150</v>
      </c>
      <c r="K26" s="132"/>
      <c r="L26" s="132">
        <f>G26/J26</f>
        <v>666.66666666666663</v>
      </c>
      <c r="M26" s="132"/>
      <c r="N26" s="132"/>
      <c r="O26" s="12"/>
    </row>
    <row r="27" spans="2:15" s="3" customFormat="1" ht="14">
      <c r="B27" s="147"/>
      <c r="C27" s="22"/>
      <c r="D27" s="27"/>
      <c r="E27" s="27"/>
      <c r="F27" s="61"/>
      <c r="G27" s="60"/>
      <c r="I27" s="28"/>
      <c r="J27" s="28"/>
      <c r="L27" s="72" t="s">
        <v>45</v>
      </c>
      <c r="M27" s="80">
        <f>IF(700*J26&lt;400000,700*J26,400000)</f>
        <v>105000</v>
      </c>
      <c r="N27" s="80"/>
      <c r="O27" s="12"/>
    </row>
    <row r="28" spans="2:15" s="3" customFormat="1" ht="14">
      <c r="B28" s="147"/>
      <c r="C28" s="22"/>
      <c r="D28" s="25"/>
      <c r="E28" s="27"/>
      <c r="G28" s="61"/>
      <c r="I28" s="28"/>
      <c r="J28" s="28"/>
      <c r="L28" s="72" t="s">
        <v>46</v>
      </c>
      <c r="M28" s="91">
        <f>IF(G26&gt;M27,G26-M27,0)</f>
        <v>0</v>
      </c>
      <c r="N28" s="91"/>
      <c r="O28" s="12"/>
    </row>
    <row r="29" spans="2:15" s="3" customFormat="1" ht="18" customHeight="1">
      <c r="B29" s="147"/>
      <c r="C29" s="83" t="s">
        <v>25</v>
      </c>
      <c r="D29" s="85">
        <f>SUM(D16:D27)</f>
        <v>375000</v>
      </c>
      <c r="E29" s="85">
        <f>SUM(E16:E27)</f>
        <v>360000</v>
      </c>
      <c r="F29" s="63"/>
      <c r="G29" s="63"/>
      <c r="H29" s="63"/>
      <c r="I29" s="64"/>
      <c r="J29" s="64"/>
      <c r="K29" s="63"/>
      <c r="L29" s="73" t="s">
        <v>47</v>
      </c>
      <c r="M29" s="87">
        <f>IF(M21+M27&lt;400000,M21+M27,400000)</f>
        <v>375000</v>
      </c>
      <c r="N29" s="87"/>
      <c r="O29" s="12"/>
    </row>
    <row r="30" spans="2:15" s="3" customFormat="1" ht="14">
      <c r="B30" s="147"/>
      <c r="C30" s="84"/>
      <c r="D30" s="86"/>
      <c r="E30" s="86"/>
      <c r="F30" s="62"/>
      <c r="G30" s="15"/>
      <c r="H30" s="15"/>
      <c r="I30" s="62"/>
      <c r="J30" s="62"/>
      <c r="K30" s="15"/>
      <c r="L30" s="74" t="s">
        <v>48</v>
      </c>
      <c r="M30" s="82">
        <f>M22+M28</f>
        <v>0</v>
      </c>
      <c r="N30" s="82"/>
      <c r="O30" s="16"/>
    </row>
    <row r="31" spans="2:15" s="3" customFormat="1" ht="7" customHeight="1" thickBot="1">
      <c r="B31" s="147"/>
      <c r="C31" s="34"/>
      <c r="D31" s="35"/>
      <c r="E31" s="36"/>
      <c r="F31" s="7"/>
      <c r="G31" s="8"/>
      <c r="H31" s="8"/>
      <c r="I31" s="7"/>
      <c r="J31" s="7"/>
      <c r="K31" s="8"/>
      <c r="L31" s="8"/>
      <c r="M31" s="8"/>
      <c r="N31" s="8"/>
      <c r="O31" s="9"/>
    </row>
    <row r="32" spans="2:15" s="3" customFormat="1" ht="25" customHeight="1" thickBot="1">
      <c r="B32" s="147"/>
      <c r="C32" s="22"/>
      <c r="D32" s="25"/>
      <c r="E32" s="26"/>
      <c r="F32" s="28"/>
      <c r="G32" s="96" t="s">
        <v>38</v>
      </c>
      <c r="H32" s="96"/>
      <c r="I32" s="96"/>
      <c r="J32" s="97"/>
      <c r="K32" s="98">
        <f>ROUNDDOWN(E29*0.1,0)</f>
        <v>36000</v>
      </c>
      <c r="L32" s="99"/>
      <c r="M32" s="99"/>
      <c r="N32" s="100"/>
      <c r="O32" s="12"/>
    </row>
    <row r="33" spans="2:15" s="3" customFormat="1" ht="6.75" customHeight="1">
      <c r="B33" s="147"/>
      <c r="C33" s="22"/>
      <c r="D33" s="25"/>
      <c r="E33" s="26"/>
      <c r="F33" s="28"/>
      <c r="G33" s="55"/>
      <c r="H33" s="55"/>
      <c r="I33" s="55"/>
      <c r="J33" s="56"/>
      <c r="K33" s="57"/>
      <c r="L33" s="57"/>
      <c r="M33" s="57"/>
      <c r="N33" s="57"/>
      <c r="O33" s="12"/>
    </row>
    <row r="34" spans="2:15" s="3" customFormat="1" ht="21" customHeight="1">
      <c r="B34" s="147"/>
      <c r="C34" s="22"/>
      <c r="D34" s="25"/>
      <c r="E34" s="26"/>
      <c r="F34" s="28"/>
      <c r="G34" s="59" t="s">
        <v>40</v>
      </c>
      <c r="H34" s="37"/>
      <c r="I34" s="37"/>
      <c r="J34" s="37"/>
      <c r="K34" s="38"/>
      <c r="L34" s="38"/>
      <c r="M34" s="38"/>
      <c r="N34" s="38"/>
      <c r="O34" s="12"/>
    </row>
    <row r="35" spans="2:15" s="3" customFormat="1" ht="25" customHeight="1">
      <c r="B35" s="147"/>
      <c r="C35" s="22"/>
      <c r="D35" s="25"/>
      <c r="E35" s="26"/>
      <c r="F35" s="28"/>
      <c r="G35" s="101" t="s">
        <v>3</v>
      </c>
      <c r="H35" s="102"/>
      <c r="I35" s="102"/>
      <c r="J35" s="102"/>
      <c r="K35" s="103"/>
      <c r="L35" s="104" t="s">
        <v>26</v>
      </c>
      <c r="M35" s="105"/>
      <c r="N35" s="106"/>
      <c r="O35" s="12"/>
    </row>
    <row r="36" spans="2:15" s="3" customFormat="1" ht="22" customHeight="1">
      <c r="B36" s="147"/>
      <c r="C36" s="107" t="s">
        <v>27</v>
      </c>
      <c r="D36" s="39">
        <v>37500</v>
      </c>
      <c r="E36" s="26">
        <f>L36</f>
        <v>36000</v>
      </c>
      <c r="F36" s="28"/>
      <c r="G36" s="108" t="s">
        <v>28</v>
      </c>
      <c r="H36" s="109"/>
      <c r="I36" s="109"/>
      <c r="J36" s="109"/>
      <c r="K36" s="110"/>
      <c r="L36" s="111">
        <v>36000</v>
      </c>
      <c r="M36" s="112"/>
      <c r="N36" s="113"/>
      <c r="O36" s="12"/>
    </row>
    <row r="37" spans="2:15" s="3" customFormat="1" ht="22" customHeight="1">
      <c r="B37" s="147"/>
      <c r="C37" s="107"/>
      <c r="D37" s="25"/>
      <c r="E37" s="26"/>
      <c r="F37" s="28"/>
      <c r="G37" s="120" t="s">
        <v>29</v>
      </c>
      <c r="H37" s="121"/>
      <c r="I37" s="121"/>
      <c r="J37" s="121"/>
      <c r="K37" s="122"/>
      <c r="L37" s="114"/>
      <c r="M37" s="115"/>
      <c r="N37" s="116"/>
      <c r="O37" s="12"/>
    </row>
    <row r="38" spans="2:15" s="3" customFormat="1" ht="22" customHeight="1">
      <c r="B38" s="147"/>
      <c r="C38" s="107"/>
      <c r="D38" s="25"/>
      <c r="E38" s="26"/>
      <c r="F38" s="28"/>
      <c r="G38" s="123" t="s">
        <v>30</v>
      </c>
      <c r="H38" s="124"/>
      <c r="I38" s="124"/>
      <c r="J38" s="124"/>
      <c r="K38" s="125"/>
      <c r="L38" s="114"/>
      <c r="M38" s="115"/>
      <c r="N38" s="116"/>
      <c r="O38" s="12"/>
    </row>
    <row r="39" spans="2:15" s="3" customFormat="1" ht="22" customHeight="1">
      <c r="B39" s="147"/>
      <c r="C39" s="22"/>
      <c r="D39" s="25"/>
      <c r="E39" s="26"/>
      <c r="F39" s="28"/>
      <c r="G39" s="120" t="s">
        <v>31</v>
      </c>
      <c r="H39" s="121"/>
      <c r="I39" s="121"/>
      <c r="J39" s="121"/>
      <c r="K39" s="122"/>
      <c r="L39" s="114"/>
      <c r="M39" s="115"/>
      <c r="N39" s="116"/>
      <c r="O39" s="12"/>
    </row>
    <row r="40" spans="2:15" s="3" customFormat="1" ht="22" customHeight="1">
      <c r="B40" s="147"/>
      <c r="C40" s="22"/>
      <c r="D40" s="25"/>
      <c r="E40" s="26"/>
      <c r="F40" s="28"/>
      <c r="G40" s="123" t="s">
        <v>32</v>
      </c>
      <c r="H40" s="124"/>
      <c r="I40" s="124"/>
      <c r="J40" s="124"/>
      <c r="K40" s="125"/>
      <c r="L40" s="114"/>
      <c r="M40" s="115"/>
      <c r="N40" s="116"/>
      <c r="O40" s="12"/>
    </row>
    <row r="41" spans="2:15" s="3" customFormat="1" ht="38.25" customHeight="1">
      <c r="B41" s="147"/>
      <c r="C41" s="22"/>
      <c r="D41" s="25"/>
      <c r="E41" s="26"/>
      <c r="F41" s="28"/>
      <c r="G41" s="126" t="s">
        <v>33</v>
      </c>
      <c r="H41" s="127"/>
      <c r="I41" s="127"/>
      <c r="J41" s="127"/>
      <c r="K41" s="128"/>
      <c r="L41" s="117"/>
      <c r="M41" s="118"/>
      <c r="N41" s="119"/>
      <c r="O41" s="12"/>
    </row>
    <row r="42" spans="2:15" s="3" customFormat="1" ht="6.65" customHeight="1">
      <c r="B42" s="147"/>
      <c r="C42" s="40"/>
      <c r="D42" s="33"/>
      <c r="E42" s="41"/>
      <c r="F42" s="42"/>
      <c r="G42" s="43"/>
      <c r="H42" s="43"/>
      <c r="K42" s="28"/>
      <c r="L42" s="28"/>
      <c r="M42" s="28"/>
      <c r="N42" s="28"/>
      <c r="O42" s="44"/>
    </row>
    <row r="43" spans="2:15" s="3" customFormat="1" ht="18" customHeight="1">
      <c r="B43" s="147"/>
      <c r="C43" s="83" t="s">
        <v>25</v>
      </c>
      <c r="D43" s="89">
        <f>D36</f>
        <v>37500</v>
      </c>
      <c r="E43" s="89">
        <f>L36</f>
        <v>36000</v>
      </c>
      <c r="F43" s="65"/>
      <c r="G43" s="66"/>
      <c r="H43" s="66"/>
      <c r="I43" s="63"/>
      <c r="J43" s="63"/>
      <c r="K43" s="64"/>
      <c r="L43" s="75" t="s">
        <v>49</v>
      </c>
      <c r="M43" s="87">
        <f>K32</f>
        <v>36000</v>
      </c>
      <c r="N43" s="87"/>
      <c r="O43" s="12"/>
    </row>
    <row r="44" spans="2:15" s="3" customFormat="1" ht="14">
      <c r="B44" s="147"/>
      <c r="C44" s="84"/>
      <c r="D44" s="90"/>
      <c r="E44" s="90"/>
      <c r="F44" s="42"/>
      <c r="G44" s="67"/>
      <c r="H44" s="67"/>
      <c r="I44" s="61"/>
      <c r="J44" s="61"/>
      <c r="K44" s="68"/>
      <c r="L44" s="72" t="s">
        <v>50</v>
      </c>
      <c r="M44" s="88">
        <f>IF(L36&gt;K32,L36-K32,0)</f>
        <v>0</v>
      </c>
      <c r="N44" s="88"/>
      <c r="O44" s="12"/>
    </row>
    <row r="45" spans="2:15" s="3" customFormat="1" ht="14">
      <c r="B45" s="129" t="s">
        <v>34</v>
      </c>
      <c r="C45" s="103"/>
      <c r="D45" s="132">
        <f>D29+D43</f>
        <v>412500</v>
      </c>
      <c r="E45" s="78">
        <f>E29+E43</f>
        <v>396000</v>
      </c>
      <c r="F45" s="52"/>
      <c r="G45" s="60"/>
      <c r="H45" s="60"/>
      <c r="I45" s="60"/>
      <c r="J45" s="60"/>
      <c r="K45" s="60"/>
      <c r="L45" s="76" t="s">
        <v>51</v>
      </c>
      <c r="M45" s="80">
        <f>IF(M29+M43&lt;400000,M29+M43,400000)</f>
        <v>400000</v>
      </c>
      <c r="N45" s="80"/>
      <c r="O45" s="9"/>
    </row>
    <row r="46" spans="2:15" s="3" customFormat="1" ht="14.5" thickBot="1">
      <c r="B46" s="130"/>
      <c r="C46" s="131"/>
      <c r="D46" s="133"/>
      <c r="E46" s="79"/>
      <c r="F46" s="69"/>
      <c r="G46" s="20"/>
      <c r="H46" s="20"/>
      <c r="I46" s="20"/>
      <c r="J46" s="20"/>
      <c r="K46" s="20"/>
      <c r="L46" s="77" t="s">
        <v>52</v>
      </c>
      <c r="M46" s="81">
        <f>M30+M44</f>
        <v>0</v>
      </c>
      <c r="N46" s="81"/>
      <c r="O46" s="21"/>
    </row>
    <row r="47" spans="2:15" s="3" customFormat="1" ht="28" customHeight="1">
      <c r="B47" s="92" t="s">
        <v>35</v>
      </c>
      <c r="C47" s="93"/>
      <c r="D47" s="49">
        <f>D45</f>
        <v>412500</v>
      </c>
      <c r="E47" s="26">
        <f>E45</f>
        <v>396000</v>
      </c>
      <c r="F47" s="42"/>
      <c r="O47" s="12"/>
    </row>
    <row r="48" spans="2:15" s="3" customFormat="1" ht="28" customHeight="1">
      <c r="B48" s="94" t="s">
        <v>36</v>
      </c>
      <c r="C48" s="50" t="s">
        <v>37</v>
      </c>
      <c r="D48" s="51">
        <f>D11</f>
        <v>12500</v>
      </c>
      <c r="E48" s="70"/>
      <c r="F48" s="52"/>
      <c r="G48" s="8"/>
      <c r="H48" s="8"/>
      <c r="I48" s="8"/>
      <c r="J48" s="8"/>
      <c r="K48" s="8"/>
      <c r="L48" s="8"/>
      <c r="M48" s="8"/>
      <c r="N48" s="8"/>
      <c r="O48" s="9"/>
    </row>
    <row r="49" spans="2:15" s="3" customFormat="1" ht="28" customHeight="1" thickBot="1">
      <c r="B49" s="95"/>
      <c r="C49" s="53" t="s">
        <v>39</v>
      </c>
      <c r="D49" s="45">
        <f>D9</f>
        <v>400000</v>
      </c>
      <c r="E49" s="54">
        <v>396000</v>
      </c>
      <c r="F49" s="46"/>
      <c r="G49" s="47"/>
      <c r="H49" s="47"/>
      <c r="I49" s="47"/>
      <c r="J49" s="47"/>
      <c r="K49" s="47"/>
      <c r="L49" s="47"/>
      <c r="M49" s="47"/>
      <c r="N49" s="47"/>
      <c r="O49" s="48"/>
    </row>
    <row r="50" spans="2:15" s="3" customFormat="1" ht="18" customHeight="1">
      <c r="C50" s="58" t="s">
        <v>41</v>
      </c>
      <c r="D50" s="32"/>
    </row>
    <row r="51" spans="2:15" s="3" customFormat="1" ht="18" customHeight="1">
      <c r="C51" s="58" t="s">
        <v>44</v>
      </c>
      <c r="D51" s="32"/>
    </row>
    <row r="52" spans="2:15" ht="16" customHeight="1"/>
    <row r="53" spans="2:15" ht="16" customHeight="1"/>
    <row r="54" spans="2:15" ht="16" customHeight="1"/>
    <row r="55" spans="2:15" ht="16" customHeight="1"/>
  </sheetData>
  <mergeCells count="55">
    <mergeCell ref="B12:C12"/>
    <mergeCell ref="B15:C15"/>
    <mergeCell ref="F15:O15"/>
    <mergeCell ref="B16:B44"/>
    <mergeCell ref="G19:I19"/>
    <mergeCell ref="J19:K19"/>
    <mergeCell ref="L19:N19"/>
    <mergeCell ref="G20:I20"/>
    <mergeCell ref="J20:K20"/>
    <mergeCell ref="L20:N20"/>
    <mergeCell ref="G25:I25"/>
    <mergeCell ref="J25:K25"/>
    <mergeCell ref="L25:N25"/>
    <mergeCell ref="G26:I26"/>
    <mergeCell ref="J26:K26"/>
    <mergeCell ref="L26:N26"/>
    <mergeCell ref="B11:C11"/>
    <mergeCell ref="B5:O5"/>
    <mergeCell ref="B8:C8"/>
    <mergeCell ref="F8:O8"/>
    <mergeCell ref="B9:C9"/>
    <mergeCell ref="B10:C10"/>
    <mergeCell ref="B47:C47"/>
    <mergeCell ref="B48:B49"/>
    <mergeCell ref="G32:J32"/>
    <mergeCell ref="K32:N32"/>
    <mergeCell ref="G35:K35"/>
    <mergeCell ref="L35:N35"/>
    <mergeCell ref="C36:C38"/>
    <mergeCell ref="G36:K36"/>
    <mergeCell ref="L36:N41"/>
    <mergeCell ref="G37:K37"/>
    <mergeCell ref="G38:K38"/>
    <mergeCell ref="G39:K39"/>
    <mergeCell ref="G40:K40"/>
    <mergeCell ref="G41:K41"/>
    <mergeCell ref="B45:C46"/>
    <mergeCell ref="D45:D46"/>
    <mergeCell ref="M21:N21"/>
    <mergeCell ref="M22:N22"/>
    <mergeCell ref="M27:N27"/>
    <mergeCell ref="M28:N28"/>
    <mergeCell ref="M29:N29"/>
    <mergeCell ref="E45:E46"/>
    <mergeCell ref="M45:N45"/>
    <mergeCell ref="M46:N46"/>
    <mergeCell ref="M30:N30"/>
    <mergeCell ref="C29:C30"/>
    <mergeCell ref="E29:E30"/>
    <mergeCell ref="M43:N43"/>
    <mergeCell ref="M44:N44"/>
    <mergeCell ref="D29:D30"/>
    <mergeCell ref="C43:C44"/>
    <mergeCell ref="D43:D44"/>
    <mergeCell ref="E43:E44"/>
  </mergeCells>
  <phoneticPr fontId="3"/>
  <pageMargins left="0.59055118110236227" right="0.31496062992125984" top="0.55118110236220474" bottom="0.35433070866141736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別紙４その１変更後収支予算書（お米等の配布）</vt:lpstr>
      <vt:lpstr>'別紙４その１変更後収支予算書（お米等の配布）'!Print_Area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2025-08-20T08:56:02Z</cp:lastPrinted>
  <dcterms:created xsi:type="dcterms:W3CDTF">2025-07-08T06:43:10Z</dcterms:created>
  <dcterms:modified xsi:type="dcterms:W3CDTF">2025-09-04T09:27:13Z</dcterms:modified>
</cp:coreProperties>
</file>