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65" yWindow="2820" windowWidth="15360" windowHeight="11520" activeTab="0"/>
  </bookViews>
  <sheets>
    <sheet name="入力シート" sheetId="1" r:id="rId1"/>
    <sheet name="印刷様式" sheetId="2" r:id="rId2"/>
  </sheets>
  <definedNames>
    <definedName name="_xlnm.Print_Area" localSheetId="1">'印刷様式'!$A$1:$AY$41</definedName>
    <definedName name="Z_6811D411_64AD_4EAC_B482_C9535B3AC5DD_.wvu.Cols" localSheetId="1" hidden="1">'印刷様式'!#REF!</definedName>
    <definedName name="Z_6811D411_64AD_4EAC_B482_C9535B3AC5DD_.wvu.Cols" localSheetId="0" hidden="1">'入力シート'!#REF!</definedName>
  </definedNames>
  <calcPr fullCalcOnLoad="1"/>
</workbook>
</file>

<file path=xl/sharedStrings.xml><?xml version="1.0" encoding="utf-8"?>
<sst xmlns="http://schemas.openxmlformats.org/spreadsheetml/2006/main" count="331" uniqueCount="141">
  <si>
    <t>法</t>
  </si>
  <si>
    <t>人</t>
  </si>
  <si>
    <t>法人税割額</t>
  </si>
  <si>
    <t>均 等 割 額</t>
  </si>
  <si>
    <t>延　滞　金</t>
  </si>
  <si>
    <t>計</t>
  </si>
  <si>
    <t>付加価値割額</t>
  </si>
  <si>
    <t>所 得 割 額</t>
  </si>
  <si>
    <t>資 本 割 額</t>
  </si>
  <si>
    <t>過少申告加算金</t>
  </si>
  <si>
    <t>不申告加算金</t>
  </si>
  <si>
    <t>収 入 割 額</t>
  </si>
  <si>
    <t>重 加 算 金</t>
  </si>
  <si>
    <t>02</t>
  </si>
  <si>
    <t>03</t>
  </si>
  <si>
    <t>04</t>
  </si>
  <si>
    <t>05</t>
  </si>
  <si>
    <t>06</t>
  </si>
  <si>
    <t>07</t>
  </si>
  <si>
    <t>08</t>
  </si>
  <si>
    <t>百</t>
  </si>
  <si>
    <t>十</t>
  </si>
  <si>
    <t>億</t>
  </si>
  <si>
    <t>千</t>
  </si>
  <si>
    <t>万</t>
  </si>
  <si>
    <t>円</t>
  </si>
  <si>
    <t>加　　　　入　　　　者</t>
  </si>
  <si>
    <t>口　　　　座　　　　番　　　　号</t>
  </si>
  <si>
    <t xml:space="preserve">  事   業   税</t>
  </si>
  <si>
    <t>公</t>
  </si>
  <si>
    <t>年　　度</t>
  </si>
  <si>
    <t>※　　処　　理　　事　　項</t>
  </si>
  <si>
    <t>申　告　区　分</t>
  </si>
  <si>
    <t>納 期 限</t>
  </si>
  <si>
    <t>課税事務所</t>
  </si>
  <si>
    <t>年</t>
  </si>
  <si>
    <t>月</t>
  </si>
  <si>
    <t>日</t>
  </si>
  <si>
    <t xml:space="preserve"> 領収日付印</t>
  </si>
  <si>
    <t>合　計　額</t>
  </si>
  <si>
    <t>領収済通知書</t>
  </si>
  <si>
    <t>日　　計</t>
  </si>
  <si>
    <t>口</t>
  </si>
  <si>
    <t>上記のとおり納付します。</t>
  </si>
  <si>
    <t>金融機関  　    　  　　    又は郵便局保管</t>
  </si>
  <si>
    <t>月</t>
  </si>
  <si>
    <t>和歌山</t>
  </si>
  <si>
    <t>紀北</t>
  </si>
  <si>
    <t>所在地及び法人名</t>
  </si>
  <si>
    <t>計（０５～０９）</t>
  </si>
  <si>
    <t>計（１０～１４）</t>
  </si>
  <si>
    <t>都道府県</t>
  </si>
  <si>
    <t>納　付　書</t>
  </si>
  <si>
    <t>所   在   地</t>
  </si>
  <si>
    <t>法   人   名</t>
  </si>
  <si>
    <t>01</t>
  </si>
  <si>
    <t>09</t>
  </si>
  <si>
    <t>10</t>
  </si>
  <si>
    <t>11</t>
  </si>
  <si>
    <t>12</t>
  </si>
  <si>
    <t>13</t>
  </si>
  <si>
    <t>14</t>
  </si>
  <si>
    <t>15</t>
  </si>
  <si>
    <t>16</t>
  </si>
  <si>
    <t>入力欄</t>
  </si>
  <si>
    <t>徳島県</t>
  </si>
  <si>
    <t>徳島県会計管理者</t>
  </si>
  <si>
    <t>法人県民税</t>
  </si>
  <si>
    <t>上記のとおり通知します。（県保管）</t>
  </si>
  <si>
    <t>阿波銀行　県庁支店</t>
  </si>
  <si>
    <t>徳島県指定金融機関</t>
  </si>
  <si>
    <t>阿波銀行の本・支店（県外の支店を含む）</t>
  </si>
  <si>
    <t>徳島県指定代理金融機関</t>
  </si>
  <si>
    <t>徳島県収納代理金融機関</t>
  </si>
  <si>
    <t>ア　銀行</t>
  </si>
  <si>
    <t>四国内のゆうちょ銀行・郵便局</t>
  </si>
  <si>
    <t>徳島県東部県税局（自動車税庁舎を除く）</t>
  </si>
  <si>
    <t>徳島県総合県民局</t>
  </si>
  <si>
    <t>１</t>
  </si>
  <si>
    <t>２</t>
  </si>
  <si>
    <t>３</t>
  </si>
  <si>
    <t>４</t>
  </si>
  <si>
    <t>５</t>
  </si>
  <si>
    <t>　みずほ銀行の本・支店（県外の支店を含む）</t>
  </si>
  <si>
    <t>(1)</t>
  </si>
  <si>
    <t>　次に掲げる金融機関の徳島県内の本・支店（支所）</t>
  </si>
  <si>
    <t>(2)</t>
  </si>
  <si>
    <t>申 告 区 分</t>
  </si>
  <si>
    <t>※納付の場所</t>
  </si>
  <si>
    <t>この領収書は当該納付に係る金融機関・郵便局・東部県税局又は総合県民局税務出納員の領収日付印の押印によりその効力が生じます。</t>
  </si>
  <si>
    <t>入力（選択）欄</t>
  </si>
  <si>
    <t xml:space="preserve">  県   民   税</t>
  </si>
  <si>
    <r>
      <t>３</t>
    </r>
    <r>
      <rPr>
        <sz val="11"/>
        <color indexed="56"/>
        <rFont val="ＭＳ Ｐゴシック"/>
        <family val="3"/>
      </rPr>
      <t>　印刷された納付書を点線に沿って３片に切り取り，３枚１組として「</t>
    </r>
    <r>
      <rPr>
        <b/>
        <sz val="11"/>
        <color indexed="56"/>
        <rFont val="ＭＳ Ｐゴシック"/>
        <family val="3"/>
      </rPr>
      <t>納付の場所</t>
    </r>
    <r>
      <rPr>
        <sz val="11"/>
        <color indexed="56"/>
        <rFont val="ＭＳ Ｐゴシック"/>
        <family val="3"/>
      </rPr>
      <t>」で納付してください。</t>
    </r>
  </si>
  <si>
    <r>
      <t>４</t>
    </r>
    <r>
      <rPr>
        <sz val="11"/>
        <color indexed="56"/>
        <rFont val="ＭＳ Ｐゴシック"/>
        <family val="3"/>
      </rPr>
      <t>　納付すべき税額がある場合のみ使用してください。</t>
    </r>
  </si>
  <si>
    <t>領 収 証 書</t>
  </si>
  <si>
    <t>納　期　限</t>
  </si>
  <si>
    <r>
      <t>５</t>
    </r>
    <r>
      <rPr>
        <sz val="11"/>
        <color indexed="56"/>
        <rFont val="ＭＳ Ｐゴシック"/>
        <family val="3"/>
      </rPr>
      <t>　エクセルのマクロを無効にしている場合，「納付書印刷」ボタンは機能しません。</t>
    </r>
  </si>
  <si>
    <t>都道府県コード</t>
  </si>
  <si>
    <t>様</t>
  </si>
  <si>
    <t>合　　　計　　　額</t>
  </si>
  <si>
    <r>
      <t>１</t>
    </r>
    <r>
      <rPr>
        <sz val="11"/>
        <color indexed="56"/>
        <rFont val="ＭＳ Ｐゴシック"/>
        <family val="3"/>
      </rPr>
      <t>　下の各欄に入力（あるいは選択）してください。</t>
    </r>
  </si>
  <si>
    <r>
      <t>２</t>
    </r>
    <r>
      <rPr>
        <sz val="11"/>
        <color indexed="56"/>
        <rFont val="ＭＳ Ｐゴシック"/>
        <family val="3"/>
      </rPr>
      <t>　入力ができましたら左の「</t>
    </r>
    <r>
      <rPr>
        <b/>
        <sz val="11"/>
        <color indexed="56"/>
        <rFont val="ＭＳ Ｐゴシック"/>
        <family val="3"/>
      </rPr>
      <t>納付書印刷</t>
    </r>
    <r>
      <rPr>
        <sz val="11"/>
        <color indexed="56"/>
        <rFont val="ＭＳ Ｐゴシック"/>
        <family val="3"/>
      </rPr>
      <t>」ボタンを押して出力　（</t>
    </r>
    <r>
      <rPr>
        <b/>
        <sz val="11"/>
        <color indexed="56"/>
        <rFont val="ＭＳ Ｐゴシック"/>
        <family val="3"/>
      </rPr>
      <t>Ａ４横</t>
    </r>
    <r>
      <rPr>
        <sz val="11"/>
        <color indexed="56"/>
        <rFont val="ＭＳ Ｐゴシック"/>
        <family val="3"/>
      </rPr>
      <t>）してください。</t>
    </r>
  </si>
  <si>
    <t>01650-4-960033</t>
  </si>
  <si>
    <t>から</t>
  </si>
  <si>
    <t>まで</t>
  </si>
  <si>
    <t>01</t>
  </si>
  <si>
    <t>09</t>
  </si>
  <si>
    <t>10</t>
  </si>
  <si>
    <t>11</t>
  </si>
  <si>
    <t>12</t>
  </si>
  <si>
    <t>13</t>
  </si>
  <si>
    <t>14</t>
  </si>
  <si>
    <t>15</t>
  </si>
  <si>
    <t>16</t>
  </si>
  <si>
    <t>上記のとおり領収しました。（納税者保管）</t>
  </si>
  <si>
    <r>
      <t>〒７７０－８７９４</t>
    </r>
    <r>
      <rPr>
        <sz val="8"/>
        <color indexed="60"/>
        <rFont val="ＭＳ Ｐゴシック"/>
        <family val="3"/>
      </rPr>
      <t xml:space="preserve">
</t>
    </r>
    <r>
      <rPr>
        <sz val="5.5"/>
        <color indexed="60"/>
        <rFont val="ＭＳ Ｐゴシック"/>
        <family val="3"/>
      </rPr>
      <t>ゆうちょ銀行　</t>
    </r>
    <r>
      <rPr>
        <sz val="6.5"/>
        <color indexed="60"/>
        <rFont val="ＭＳ Ｐゴシック"/>
        <family val="3"/>
      </rPr>
      <t>徳島貯金事務</t>
    </r>
    <r>
      <rPr>
        <sz val="5"/>
        <color indexed="60"/>
        <rFont val="ＭＳ Ｐゴシック"/>
        <family val="3"/>
      </rPr>
      <t>センター</t>
    </r>
  </si>
  <si>
    <t xml:space="preserve">
　　　　　　　始　期
事業年度
　　　　　　　終　期
</t>
  </si>
  <si>
    <t>東部県税局</t>
  </si>
  <si>
    <t>令和</t>
  </si>
  <si>
    <r>
      <t xml:space="preserve">[ </t>
    </r>
    <r>
      <rPr>
        <b/>
        <sz val="15"/>
        <color indexed="62"/>
        <rFont val="ＭＳ Ｐゴシック"/>
        <family val="3"/>
      </rPr>
      <t xml:space="preserve">法人県民税・事業税，特別法人事業税又は地方法人特別税 </t>
    </r>
    <r>
      <rPr>
        <b/>
        <sz val="15"/>
        <rFont val="ＭＳ Ｐゴシック"/>
        <family val="3"/>
      </rPr>
      <t>]納付書作成シート</t>
    </r>
  </si>
  <si>
    <t>特別法人事業税額
又は地方法人特別税額</t>
  </si>
  <si>
    <r>
      <t>法人事業税</t>
    </r>
    <r>
      <rPr>
        <sz val="6"/>
        <color indexed="60"/>
        <rFont val="ＭＳ ゴシック"/>
        <family val="3"/>
      </rPr>
      <t>・特別法人事業税又は</t>
    </r>
    <r>
      <rPr>
        <sz val="6"/>
        <color indexed="60"/>
        <rFont val="ＭＳ Ｐゴシック"/>
        <family val="3"/>
      </rPr>
      <t>地方法人特別税</t>
    </r>
  </si>
  <si>
    <r>
      <t xml:space="preserve">特別法人事業税額
</t>
    </r>
    <r>
      <rPr>
        <sz val="4"/>
        <color indexed="60"/>
        <rFont val="ＭＳ Ｐゴシック"/>
        <family val="3"/>
      </rPr>
      <t>又は地方法人特別税額</t>
    </r>
  </si>
  <si>
    <t>又   は   地   方   法   人   特   別   税</t>
  </si>
  <si>
    <t>特     別     法     人       事     業     税</t>
  </si>
  <si>
    <r>
      <rPr>
        <sz val="6"/>
        <rFont val="ＭＳ Ｐゴシック"/>
        <family val="3"/>
      </rPr>
      <t>又は</t>
    </r>
    <r>
      <rPr>
        <sz val="9"/>
        <rFont val="ＭＳ Ｐゴシック"/>
        <family val="3"/>
      </rPr>
      <t>地方法人特別税</t>
    </r>
    <r>
      <rPr>
        <sz val="10"/>
        <rFont val="ＭＳ Ｐゴシック"/>
        <family val="3"/>
      </rPr>
      <t xml:space="preserve">
</t>
    </r>
    <r>
      <rPr>
        <sz val="11"/>
        <rFont val="ＭＳ Ｐゴシック"/>
        <family val="3"/>
      </rPr>
      <t>特別法人事業税</t>
    </r>
    <r>
      <rPr>
        <sz val="10"/>
        <rFont val="ＭＳ Ｐゴシック"/>
        <family val="3"/>
      </rPr>
      <t xml:space="preserve">
</t>
    </r>
    <r>
      <rPr>
        <sz val="11"/>
        <rFont val="ＭＳ Ｐゴシック"/>
        <family val="3"/>
      </rPr>
      <t>法　人　事業税</t>
    </r>
  </si>
  <si>
    <t>徳島大正銀行の本・支店（県外の支店を含む）</t>
  </si>
  <si>
    <t>イ　信用金庫</t>
  </si>
  <si>
    <t>ウ　労働金庫</t>
  </si>
  <si>
    <t>エ　徳島県信用農業協同組合連合会</t>
  </si>
  <si>
    <t>オ　県が指定した農業協同組合（支所等を含む。）</t>
  </si>
  <si>
    <t>カ　徳島県信用漁業協同組合連合会</t>
  </si>
  <si>
    <t>６</t>
  </si>
  <si>
    <t>法人（課税）番号</t>
  </si>
  <si>
    <t>法人（課税） 番 号</t>
  </si>
  <si>
    <t>Excel版</t>
  </si>
  <si>
    <r>
      <t xml:space="preserve">計
</t>
    </r>
    <r>
      <rPr>
        <sz val="7"/>
        <color indexed="60"/>
        <rFont val="ＭＳ Ｐゴシック"/>
        <family val="3"/>
      </rPr>
      <t>（０５～０９）</t>
    </r>
  </si>
  <si>
    <r>
      <t xml:space="preserve">計
</t>
    </r>
    <r>
      <rPr>
        <sz val="7"/>
        <color indexed="60"/>
        <rFont val="ＭＳ Ｐゴシック"/>
        <family val="3"/>
      </rPr>
      <t>（１０～１４）</t>
    </r>
  </si>
  <si>
    <t>指定金融
 機 関 名</t>
  </si>
  <si>
    <t>事業年度又は連結事業年度</t>
  </si>
  <si>
    <t>取りまとめ店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</si>
</sst>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_);[Red]\(0\)"/>
    <numFmt numFmtId="178" formatCode="[&lt;=999]000;[&lt;=9999]000\-00;000\-0000"/>
    <numFmt numFmtId="179" formatCode="[$-411]ge\.m\.d;@"/>
    <numFmt numFmtId="180" formatCode="#,##0_ "/>
    <numFmt numFmtId="181" formatCode="0_ "/>
  </numFmts>
  <fonts count="71">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7"/>
      <name val="ＭＳ Ｐゴシック"/>
      <family val="3"/>
    </font>
    <font>
      <b/>
      <sz val="11"/>
      <name val="ＭＳ Ｐゴシック"/>
      <family val="3"/>
    </font>
    <font>
      <sz val="11"/>
      <color indexed="60"/>
      <name val="ＭＳ Ｐゴシック"/>
      <family val="3"/>
    </font>
    <font>
      <b/>
      <sz val="11"/>
      <color indexed="56"/>
      <name val="ＭＳ Ｐゴシック"/>
      <family val="3"/>
    </font>
    <font>
      <b/>
      <sz val="14"/>
      <name val="ＭＳ Ｐゴシック"/>
      <family val="3"/>
    </font>
    <font>
      <sz val="11"/>
      <color indexed="56"/>
      <name val="ＭＳ Ｐゴシック"/>
      <family val="3"/>
    </font>
    <font>
      <b/>
      <sz val="12"/>
      <color indexed="12"/>
      <name val="ＭＳ Ｐゴシック"/>
      <family val="3"/>
    </font>
    <font>
      <b/>
      <sz val="16"/>
      <name val="ＭＳ Ｐゴシック"/>
      <family val="3"/>
    </font>
    <font>
      <b/>
      <sz val="16"/>
      <color indexed="9"/>
      <name val="ＭＳ Ｐゴシック"/>
      <family val="3"/>
    </font>
    <font>
      <sz val="6"/>
      <color indexed="60"/>
      <name val="ＭＳ Ｐゴシック"/>
      <family val="3"/>
    </font>
    <font>
      <sz val="7"/>
      <color indexed="60"/>
      <name val="ＭＳ Ｐゴシック"/>
      <family val="3"/>
    </font>
    <font>
      <sz val="10"/>
      <color indexed="60"/>
      <name val="ＭＳ Ｐゴシック"/>
      <family val="3"/>
    </font>
    <font>
      <sz val="8"/>
      <color indexed="60"/>
      <name val="ＭＳ Ｐゴシック"/>
      <family val="3"/>
    </font>
    <font>
      <b/>
      <sz val="11"/>
      <color indexed="60"/>
      <name val="ＭＳ Ｐゴシック"/>
      <family val="3"/>
    </font>
    <font>
      <sz val="5"/>
      <color indexed="60"/>
      <name val="ＭＳ Ｐゴシック"/>
      <family val="3"/>
    </font>
    <font>
      <b/>
      <sz val="10"/>
      <color indexed="60"/>
      <name val="ＭＳ Ｐゴシック"/>
      <family val="3"/>
    </font>
    <font>
      <sz val="9"/>
      <color indexed="60"/>
      <name val="ＭＳ Ｐゴシック"/>
      <family val="3"/>
    </font>
    <font>
      <sz val="8.5"/>
      <color indexed="60"/>
      <name val="ＭＳ Ｐゴシック"/>
      <family val="3"/>
    </font>
    <font>
      <sz val="5.5"/>
      <color indexed="60"/>
      <name val="ＭＳ Ｐゴシック"/>
      <family val="3"/>
    </font>
    <font>
      <sz val="6.5"/>
      <color indexed="60"/>
      <name val="ＭＳ Ｐゴシック"/>
      <family val="3"/>
    </font>
    <font>
      <b/>
      <sz val="15"/>
      <name val="ＭＳ Ｐゴシック"/>
      <family val="3"/>
    </font>
    <font>
      <b/>
      <sz val="15"/>
      <color indexed="62"/>
      <name val="ＭＳ Ｐゴシック"/>
      <family val="3"/>
    </font>
    <font>
      <b/>
      <sz val="9"/>
      <color indexed="10"/>
      <name val="ＭＳ Ｐゴシック"/>
      <family val="3"/>
    </font>
    <font>
      <b/>
      <sz val="12"/>
      <color indexed="10"/>
      <name val="ＭＳ Ｐゴシック"/>
      <family val="3"/>
    </font>
    <font>
      <sz val="6"/>
      <color indexed="60"/>
      <name val="ＭＳ ゴシック"/>
      <family val="3"/>
    </font>
    <font>
      <sz val="4"/>
      <color indexed="60"/>
      <name val="ＭＳ Ｐゴシック"/>
      <family val="3"/>
    </font>
    <font>
      <b/>
      <sz val="8"/>
      <color indexed="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50"/>
        <bgColor indexed="64"/>
      </patternFill>
    </fill>
    <fill>
      <patternFill patternType="solid">
        <fgColor indexed="43"/>
        <bgColor indexed="64"/>
      </patternFill>
    </fill>
    <fill>
      <patternFill patternType="solid">
        <fgColor indexed="10"/>
        <bgColor indexed="64"/>
      </patternFill>
    </fill>
    <fill>
      <patternFill patternType="solid">
        <fgColor indexed="49"/>
        <bgColor indexed="64"/>
      </patternFill>
    </fill>
    <fill>
      <patternFill patternType="solid">
        <fgColor rgb="FFCCFFCC"/>
        <bgColor indexed="64"/>
      </patternFill>
    </fill>
    <fill>
      <patternFill patternType="solid">
        <fgColor theme="9" tint="-0.24993999302387238"/>
        <bgColor indexed="64"/>
      </patternFill>
    </fill>
    <fill>
      <patternFill patternType="solid">
        <fgColor indexed="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mediumDashed">
        <color indexed="60"/>
      </top>
      <bottom>
        <color indexed="63"/>
      </bottom>
    </border>
    <border>
      <left style="mediumDashed">
        <color indexed="60"/>
      </left>
      <right>
        <color indexed="63"/>
      </right>
      <top>
        <color indexed="63"/>
      </top>
      <bottom>
        <color indexed="63"/>
      </bottom>
    </border>
    <border>
      <left style="mediumDashed">
        <color indexed="60"/>
      </left>
      <right style="thin">
        <color indexed="60"/>
      </right>
      <top>
        <color indexed="63"/>
      </top>
      <bottom>
        <color indexed="63"/>
      </bottom>
    </border>
    <border>
      <left style="dashed">
        <color indexed="60"/>
      </left>
      <right style="thin">
        <color indexed="60"/>
      </right>
      <top>
        <color indexed="63"/>
      </top>
      <bottom>
        <color indexed="63"/>
      </bottom>
    </border>
    <border>
      <left style="thin">
        <color indexed="60"/>
      </left>
      <right style="dashed">
        <color indexed="60"/>
      </right>
      <top>
        <color indexed="63"/>
      </top>
      <bottom>
        <color indexed="63"/>
      </bottom>
    </border>
    <border>
      <left style="thin">
        <color indexed="60"/>
      </left>
      <right style="mediumDashed">
        <color indexed="60"/>
      </right>
      <top>
        <color indexed="63"/>
      </top>
      <bottom>
        <color indexed="63"/>
      </bottom>
    </border>
    <border>
      <left style="thin">
        <color indexed="60"/>
      </left>
      <right style="dashed">
        <color indexed="60"/>
      </right>
      <top>
        <color indexed="63"/>
      </top>
      <bottom style="thin">
        <color indexed="60"/>
      </bottom>
    </border>
    <border>
      <left style="dashed">
        <color indexed="60"/>
      </left>
      <right style="thin">
        <color indexed="60"/>
      </right>
      <top>
        <color indexed="63"/>
      </top>
      <bottom style="thin">
        <color indexed="60"/>
      </bottom>
    </border>
    <border>
      <left style="dashed">
        <color indexed="60"/>
      </left>
      <right style="dashed">
        <color indexed="60"/>
      </right>
      <top>
        <color indexed="63"/>
      </top>
      <bottom style="thin">
        <color indexed="60"/>
      </bottom>
    </border>
    <border>
      <left style="thin">
        <color indexed="60"/>
      </left>
      <right style="dashed">
        <color indexed="60"/>
      </right>
      <top style="thin">
        <color indexed="60"/>
      </top>
      <bottom style="thin">
        <color indexed="60"/>
      </bottom>
    </border>
    <border>
      <left style="dashed">
        <color indexed="60"/>
      </left>
      <right style="thin">
        <color indexed="60"/>
      </right>
      <top style="thin">
        <color indexed="60"/>
      </top>
      <bottom style="thin">
        <color indexed="60"/>
      </bottom>
    </border>
    <border>
      <left style="dashed">
        <color indexed="60"/>
      </left>
      <right style="dashed">
        <color indexed="60"/>
      </right>
      <top style="thin">
        <color indexed="60"/>
      </top>
      <bottom style="thin">
        <color indexed="60"/>
      </bottom>
    </border>
    <border>
      <left style="thin">
        <color indexed="60"/>
      </left>
      <right style="dashed">
        <color indexed="60"/>
      </right>
      <top style="thin">
        <color indexed="60"/>
      </top>
      <bottom style="medium">
        <color indexed="60"/>
      </bottom>
    </border>
    <border>
      <left style="dashed">
        <color indexed="60"/>
      </left>
      <right style="thin">
        <color indexed="60"/>
      </right>
      <top style="thin">
        <color indexed="60"/>
      </top>
      <bottom style="medium">
        <color indexed="60"/>
      </bottom>
    </border>
    <border>
      <left style="dashed">
        <color indexed="60"/>
      </left>
      <right style="dashed">
        <color indexed="60"/>
      </right>
      <top style="thin">
        <color indexed="60"/>
      </top>
      <bottom style="medium">
        <color indexed="60"/>
      </bottom>
    </border>
    <border>
      <left style="thin">
        <color indexed="60"/>
      </left>
      <right style="dashed">
        <color indexed="60"/>
      </right>
      <top style="medium">
        <color indexed="60"/>
      </top>
      <bottom style="thin">
        <color indexed="60"/>
      </bottom>
    </border>
    <border>
      <left style="dashed">
        <color indexed="60"/>
      </left>
      <right style="thin">
        <color indexed="60"/>
      </right>
      <top style="medium">
        <color indexed="60"/>
      </top>
      <bottom style="thin">
        <color indexed="60"/>
      </bottom>
    </border>
    <border>
      <left style="dashed">
        <color indexed="60"/>
      </left>
      <right style="dashed">
        <color indexed="60"/>
      </right>
      <top style="medium">
        <color indexed="60"/>
      </top>
      <bottom style="thin">
        <color indexed="60"/>
      </bottom>
    </border>
    <border>
      <left style="mediumDashed">
        <color indexed="60"/>
      </left>
      <right style="medium">
        <color indexed="60"/>
      </right>
      <top>
        <color indexed="63"/>
      </top>
      <bottom>
        <color indexed="63"/>
      </bottom>
    </border>
    <border>
      <left style="thin">
        <color indexed="60"/>
      </left>
      <right style="dashed">
        <color indexed="60"/>
      </right>
      <top style="medium">
        <color indexed="60"/>
      </top>
      <bottom style="medium">
        <color indexed="60"/>
      </bottom>
    </border>
    <border>
      <left style="dashed">
        <color indexed="60"/>
      </left>
      <right style="thin">
        <color indexed="60"/>
      </right>
      <top style="medium">
        <color indexed="60"/>
      </top>
      <bottom style="medium">
        <color indexed="60"/>
      </bottom>
    </border>
    <border>
      <left style="dashed">
        <color indexed="60"/>
      </left>
      <right style="dashed">
        <color indexed="60"/>
      </right>
      <top style="medium">
        <color indexed="60"/>
      </top>
      <bottom style="medium">
        <color indexed="60"/>
      </bottom>
    </border>
    <border>
      <left style="dashed">
        <color indexed="60"/>
      </left>
      <right style="medium">
        <color indexed="60"/>
      </right>
      <top style="medium">
        <color indexed="60"/>
      </top>
      <bottom style="medium">
        <color indexed="60"/>
      </bottom>
    </border>
    <border>
      <left style="medium">
        <color indexed="60"/>
      </left>
      <right style="dashed">
        <color indexed="60"/>
      </right>
      <top>
        <color indexed="63"/>
      </top>
      <bottom>
        <color indexed="63"/>
      </bottom>
    </border>
    <border>
      <left style="dashed">
        <color indexed="60"/>
      </left>
      <right style="medium">
        <color indexed="60"/>
      </right>
      <top>
        <color indexed="63"/>
      </top>
      <bottom>
        <color indexed="63"/>
      </bottom>
    </border>
    <border>
      <left style="medium">
        <color indexed="60"/>
      </left>
      <right style="mediumDashed">
        <color indexed="60"/>
      </right>
      <top>
        <color indexed="63"/>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color indexed="63"/>
      </left>
      <right style="thin">
        <color indexed="60"/>
      </right>
      <top>
        <color indexed="63"/>
      </top>
      <bottom>
        <color indexed="63"/>
      </bottom>
    </border>
    <border>
      <left style="dashed">
        <color indexed="60"/>
      </left>
      <right>
        <color indexed="63"/>
      </right>
      <top>
        <color indexed="63"/>
      </top>
      <bottom>
        <color indexed="63"/>
      </bottom>
    </border>
    <border>
      <left style="thin">
        <color indexed="60"/>
      </left>
      <right>
        <color indexed="63"/>
      </right>
      <top>
        <color indexed="63"/>
      </top>
      <bottom>
        <color indexed="63"/>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style="mediumDashed">
        <color indexed="60"/>
      </right>
      <top>
        <color indexed="63"/>
      </top>
      <bottom style="mediumDashed">
        <color indexed="60"/>
      </bottom>
    </border>
    <border>
      <left style="mediumDashed">
        <color indexed="60"/>
      </left>
      <right>
        <color indexed="63"/>
      </right>
      <top style="mediumDashed">
        <color indexed="60"/>
      </top>
      <bottom>
        <color indexed="63"/>
      </bottom>
    </border>
    <border>
      <left>
        <color indexed="63"/>
      </left>
      <right>
        <color indexed="63"/>
      </right>
      <top style="mediumDashed">
        <color indexed="60"/>
      </top>
      <bottom style="thin">
        <color indexed="60"/>
      </bottom>
    </border>
    <border>
      <left>
        <color indexed="63"/>
      </left>
      <right style="dashed">
        <color indexed="60"/>
      </right>
      <top style="mediumDashed">
        <color indexed="60"/>
      </top>
      <bottom>
        <color indexed="63"/>
      </bottom>
    </border>
    <border>
      <left style="dashed">
        <color indexed="60"/>
      </left>
      <right>
        <color indexed="63"/>
      </right>
      <top style="mediumDashed">
        <color indexed="60"/>
      </top>
      <bottom>
        <color indexed="63"/>
      </bottom>
    </border>
    <border>
      <left>
        <color indexed="63"/>
      </left>
      <right style="mediumDashed">
        <color indexed="60"/>
      </right>
      <top style="mediumDashed">
        <color indexed="60"/>
      </top>
      <bottom>
        <color indexed="63"/>
      </bottom>
    </border>
    <border>
      <left>
        <color indexed="63"/>
      </left>
      <right style="dashed">
        <color indexed="60"/>
      </right>
      <top>
        <color indexed="63"/>
      </top>
      <bottom>
        <color indexed="63"/>
      </bottom>
    </border>
    <border>
      <left>
        <color indexed="63"/>
      </left>
      <right style="mediumDashed">
        <color indexed="60"/>
      </right>
      <top>
        <color indexed="63"/>
      </top>
      <bottom>
        <color indexed="63"/>
      </bottom>
    </border>
    <border>
      <left style="thin">
        <color indexed="60"/>
      </left>
      <right style="thin">
        <color indexed="60"/>
      </right>
      <top>
        <color indexed="63"/>
      </top>
      <bottom>
        <color indexed="63"/>
      </bottom>
    </border>
    <border>
      <left style="thin">
        <color indexed="60"/>
      </left>
      <right style="thin">
        <color indexed="60"/>
      </right>
      <top>
        <color indexed="63"/>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style="dashed">
        <color indexed="60"/>
      </right>
      <top style="thin">
        <color indexed="60"/>
      </top>
      <bottom>
        <color indexed="63"/>
      </bottom>
    </border>
    <border>
      <left style="dashed">
        <color indexed="60"/>
      </left>
      <right style="thin">
        <color indexed="60"/>
      </right>
      <top style="thin">
        <color indexed="60"/>
      </top>
      <bottom>
        <color indexed="63"/>
      </bottom>
    </border>
    <border>
      <left style="dashed">
        <color indexed="60"/>
      </left>
      <right style="dashed">
        <color indexed="60"/>
      </right>
      <top style="thin">
        <color indexed="60"/>
      </top>
      <bottom>
        <color indexed="63"/>
      </bottom>
    </border>
    <border>
      <left>
        <color indexed="63"/>
      </left>
      <right>
        <color indexed="63"/>
      </right>
      <top style="medium">
        <color indexed="60"/>
      </top>
      <bottom style="thin">
        <color indexed="60"/>
      </bottom>
    </border>
    <border>
      <left>
        <color indexed="63"/>
      </left>
      <right style="thin">
        <color indexed="60"/>
      </right>
      <top style="medium">
        <color indexed="60"/>
      </top>
      <bottom style="thin">
        <color indexed="60"/>
      </bottom>
    </border>
    <border>
      <left style="thin">
        <color indexed="60"/>
      </left>
      <right>
        <color indexed="63"/>
      </right>
      <top style="medium">
        <color indexed="60"/>
      </top>
      <bottom style="thin">
        <color indexed="60"/>
      </bottom>
    </border>
    <border>
      <left style="medium"/>
      <right style="thin"/>
      <top style="medium"/>
      <bottom style="thin"/>
    </border>
    <border>
      <left style="medium"/>
      <right style="thin"/>
      <top style="thin"/>
      <bottom style="medium"/>
    </border>
    <border>
      <left style="medium"/>
      <right style="thin"/>
      <top style="medium"/>
      <bottom style="medium"/>
    </border>
    <border>
      <left>
        <color indexed="63"/>
      </left>
      <right>
        <color indexed="63"/>
      </right>
      <top>
        <color indexed="63"/>
      </top>
      <bottom style="mediumDashed">
        <color indexed="60"/>
      </bottom>
    </border>
    <border>
      <left>
        <color indexed="63"/>
      </left>
      <right>
        <color indexed="63"/>
      </right>
      <top style="thin">
        <color indexed="60"/>
      </top>
      <bottom>
        <color indexed="63"/>
      </bottom>
    </border>
    <border>
      <left style="thin">
        <color indexed="60"/>
      </left>
      <right>
        <color indexed="63"/>
      </right>
      <top>
        <color indexed="63"/>
      </top>
      <bottom style="thin">
        <color indexed="60"/>
      </bottom>
    </border>
    <border>
      <left style="thin">
        <color indexed="60"/>
      </left>
      <right style="thin">
        <color indexed="60"/>
      </right>
      <top style="thin">
        <color indexed="60"/>
      </top>
      <bottom style="thin">
        <color indexed="60"/>
      </bottom>
    </border>
    <border>
      <left style="thin">
        <color indexed="60"/>
      </left>
      <right style="thin">
        <color indexed="60"/>
      </right>
      <top style="thin">
        <color indexed="60"/>
      </top>
      <bottom style="medium">
        <color indexed="60"/>
      </bottom>
    </border>
    <border>
      <left style="thin">
        <color indexed="60"/>
      </left>
      <right style="thin">
        <color indexed="60"/>
      </right>
      <top style="medium">
        <color indexed="60"/>
      </top>
      <bottom style="thin">
        <color indexed="60"/>
      </bottom>
    </border>
    <border>
      <left style="thin">
        <color indexed="60"/>
      </left>
      <right style="thin">
        <color indexed="60"/>
      </right>
      <top style="medium">
        <color indexed="60"/>
      </top>
      <bottom style="medium">
        <color indexed="60"/>
      </bottom>
    </border>
    <border>
      <left>
        <color indexed="63"/>
      </left>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style="thin"/>
      <bottom style="medium"/>
    </border>
    <border>
      <left>
        <color indexed="63"/>
      </left>
      <right style="hair"/>
      <top style="thin"/>
      <bottom style="medium"/>
    </border>
    <border>
      <left style="thin"/>
      <right>
        <color indexed="63"/>
      </right>
      <top>
        <color indexed="63"/>
      </top>
      <bottom style="medium"/>
    </border>
    <border>
      <left style="thin"/>
      <right>
        <color indexed="63"/>
      </right>
      <top>
        <color indexed="63"/>
      </top>
      <bottom>
        <color indexed="63"/>
      </bottom>
    </border>
    <border>
      <left style="thin">
        <color indexed="60"/>
      </left>
      <right>
        <color indexed="63"/>
      </right>
      <top style="thin">
        <color indexed="60"/>
      </top>
      <bottom style="thin">
        <color indexed="60"/>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thin">
        <color indexed="60"/>
      </right>
      <top style="medium">
        <color indexed="60"/>
      </top>
      <bottom style="medium">
        <color indexed="60"/>
      </bottom>
    </border>
    <border>
      <left style="thin">
        <color indexed="60"/>
      </left>
      <right style="thin">
        <color indexed="60"/>
      </right>
      <top style="thin">
        <color indexed="60"/>
      </top>
      <bottom>
        <color indexed="63"/>
      </bottom>
    </border>
    <border>
      <left style="thin">
        <color indexed="60"/>
      </left>
      <right style="thin">
        <color indexed="60"/>
      </right>
      <top style="medium">
        <color indexed="60"/>
      </top>
      <bottom>
        <color indexed="63"/>
      </bottom>
    </border>
    <border>
      <left style="thin">
        <color indexed="60"/>
      </left>
      <right style="thin">
        <color indexed="60"/>
      </right>
      <top>
        <color indexed="63"/>
      </top>
      <bottom style="medium">
        <color indexed="6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358">
    <xf numFmtId="0" fontId="0" fillId="0" borderId="0" xfId="0" applyAlignment="1">
      <alignment vertical="center"/>
    </xf>
    <xf numFmtId="0" fontId="2" fillId="32" borderId="10" xfId="0"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1" fillId="0" borderId="0" xfId="0" applyFont="1" applyBorder="1" applyAlignment="1" applyProtection="1">
      <alignment horizontal="center" vertical="distributed"/>
      <protection/>
    </xf>
    <xf numFmtId="0" fontId="0" fillId="33" borderId="0" xfId="0" applyFill="1" applyBorder="1" applyAlignment="1" applyProtection="1">
      <alignment vertical="center"/>
      <protection/>
    </xf>
    <xf numFmtId="0" fontId="2" fillId="34" borderId="13" xfId="0" applyFont="1" applyFill="1" applyBorder="1" applyAlignment="1" applyProtection="1">
      <alignment horizontal="center" vertical="center"/>
      <protection/>
    </xf>
    <xf numFmtId="0" fontId="0" fillId="35" borderId="0" xfId="0" applyFill="1" applyAlignment="1" applyProtection="1">
      <alignment vertical="center"/>
      <protection/>
    </xf>
    <xf numFmtId="0" fontId="9" fillId="35" borderId="0"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Border="1" applyAlignment="1" applyProtection="1">
      <alignment horizontal="center" vertical="center"/>
      <protection/>
    </xf>
    <xf numFmtId="179" fontId="0" fillId="35" borderId="0" xfId="0" applyNumberFormat="1" applyFill="1" applyBorder="1" applyAlignment="1" applyProtection="1">
      <alignment horizontal="center" vertical="center" shrinkToFit="1"/>
      <protection/>
    </xf>
    <xf numFmtId="0" fontId="2" fillId="35" borderId="0" xfId="0" applyFont="1" applyFill="1" applyBorder="1" applyAlignment="1" applyProtection="1">
      <alignment horizontal="left" vertical="center" wrapText="1"/>
      <protection/>
    </xf>
    <xf numFmtId="0" fontId="3" fillId="35" borderId="0" xfId="0" applyFont="1" applyFill="1" applyBorder="1" applyAlignment="1" applyProtection="1">
      <alignment horizontal="center" vertical="center"/>
      <protection/>
    </xf>
    <xf numFmtId="49" fontId="0" fillId="33" borderId="14" xfId="0" applyNumberFormat="1" applyFill="1" applyBorder="1" applyAlignment="1" applyProtection="1">
      <alignment horizontal="center" vertical="center"/>
      <protection/>
    </xf>
    <xf numFmtId="0" fontId="0" fillId="33" borderId="15" xfId="0" applyFill="1" applyBorder="1" applyAlignment="1" applyProtection="1">
      <alignment vertical="center"/>
      <protection/>
    </xf>
    <xf numFmtId="49" fontId="0" fillId="33" borderId="15" xfId="0" applyNumberFormat="1" applyFill="1" applyBorder="1" applyAlignment="1" applyProtection="1">
      <alignment horizontal="left" vertical="center" textRotation="255"/>
      <protection/>
    </xf>
    <xf numFmtId="0" fontId="0" fillId="33" borderId="15" xfId="0" applyFont="1" applyFill="1" applyBorder="1" applyAlignment="1" applyProtection="1">
      <alignmen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49" fontId="0" fillId="33" borderId="17" xfId="0" applyNumberFormat="1" applyFill="1" applyBorder="1" applyAlignment="1" applyProtection="1">
      <alignment horizontal="center" vertical="center"/>
      <protection/>
    </xf>
    <xf numFmtId="49" fontId="0" fillId="33" borderId="17" xfId="0" applyNumberFormat="1" applyFill="1" applyBorder="1" applyAlignment="1" applyProtection="1">
      <alignment horizontal="right" vertical="center"/>
      <protection/>
    </xf>
    <xf numFmtId="0" fontId="6" fillId="34" borderId="19"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22"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179" fontId="6" fillId="34" borderId="19" xfId="0" applyNumberFormat="1" applyFont="1" applyFill="1" applyBorder="1" applyAlignment="1" applyProtection="1">
      <alignment horizontal="center" vertical="center" shrinkToFit="1"/>
      <protection/>
    </xf>
    <xf numFmtId="0" fontId="8" fillId="35" borderId="0" xfId="0" applyFont="1" applyFill="1" applyAlignment="1" applyProtection="1">
      <alignment vertical="center"/>
      <protection/>
    </xf>
    <xf numFmtId="49" fontId="0" fillId="4" borderId="19" xfId="0" applyNumberFormat="1" applyFill="1" applyBorder="1" applyAlignment="1" applyProtection="1">
      <alignment horizontal="center" vertical="center" shrinkToFit="1"/>
      <protection locked="0"/>
    </xf>
    <xf numFmtId="0" fontId="6" fillId="35" borderId="0" xfId="0" applyFont="1" applyFill="1" applyAlignment="1" applyProtection="1">
      <alignment vertical="center"/>
      <protection/>
    </xf>
    <xf numFmtId="0" fontId="13" fillId="36" borderId="0" xfId="0" applyFont="1" applyFill="1" applyAlignment="1" applyProtection="1">
      <alignment horizontal="center" vertical="center"/>
      <protection/>
    </xf>
    <xf numFmtId="0" fontId="0" fillId="37" borderId="24" xfId="0" applyFill="1" applyBorder="1" applyAlignment="1" applyProtection="1">
      <alignment horizontal="center"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3" fillId="0" borderId="31" xfId="0" applyNumberFormat="1" applyFont="1" applyBorder="1" applyAlignment="1" applyProtection="1">
      <alignment horizontal="right" vertical="center"/>
      <protection/>
    </xf>
    <xf numFmtId="0" fontId="2" fillId="0" borderId="32"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0" fontId="2" fillId="0" borderId="33" xfId="0" applyFont="1" applyBorder="1" applyAlignment="1" applyProtection="1">
      <alignment horizontal="right" vertical="center"/>
      <protection/>
    </xf>
    <xf numFmtId="0" fontId="3" fillId="0" borderId="34" xfId="0" applyNumberFormat="1" applyFont="1" applyBorder="1" applyAlignment="1" applyProtection="1">
      <alignment horizontal="right" vertical="center"/>
      <protection/>
    </xf>
    <xf numFmtId="0" fontId="2" fillId="0" borderId="35" xfId="0" applyFont="1" applyBorder="1" applyAlignment="1" applyProtection="1">
      <alignment horizontal="right" vertical="center"/>
      <protection/>
    </xf>
    <xf numFmtId="0" fontId="2" fillId="0" borderId="34" xfId="0" applyFont="1" applyBorder="1" applyAlignment="1" applyProtection="1">
      <alignment horizontal="right" vertical="center"/>
      <protection/>
    </xf>
    <xf numFmtId="0" fontId="2" fillId="0" borderId="36" xfId="0" applyFont="1" applyBorder="1" applyAlignment="1" applyProtection="1">
      <alignment horizontal="right" vertical="center"/>
      <protection/>
    </xf>
    <xf numFmtId="0" fontId="3" fillId="0" borderId="37" xfId="0" applyNumberFormat="1"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2" fillId="0" borderId="39" xfId="0" applyFont="1" applyBorder="1" applyAlignment="1" applyProtection="1">
      <alignment horizontal="right" vertical="center"/>
      <protection/>
    </xf>
    <xf numFmtId="0" fontId="2" fillId="0" borderId="40" xfId="0" applyFont="1" applyBorder="1" applyAlignment="1" applyProtection="1">
      <alignment horizontal="right" vertical="center"/>
      <protection/>
    </xf>
    <xf numFmtId="0" fontId="2" fillId="0" borderId="41" xfId="0" applyFont="1" applyBorder="1" applyAlignment="1" applyProtection="1">
      <alignment horizontal="right" vertical="center"/>
      <protection/>
    </xf>
    <xf numFmtId="0" fontId="2" fillId="0" borderId="42" xfId="0" applyFont="1" applyBorder="1" applyAlignment="1" applyProtection="1">
      <alignment horizontal="right" vertical="center"/>
      <protection/>
    </xf>
    <xf numFmtId="0" fontId="0" fillId="0" borderId="43" xfId="0" applyBorder="1" applyAlignment="1" applyProtection="1">
      <alignment vertical="center"/>
      <protection/>
    </xf>
    <xf numFmtId="0" fontId="2" fillId="0" borderId="44" xfId="0" applyFont="1" applyBorder="1" applyAlignment="1" applyProtection="1">
      <alignment horizontal="right" vertical="center"/>
      <protection/>
    </xf>
    <xf numFmtId="0" fontId="2" fillId="0" borderId="45" xfId="0" applyFont="1" applyBorder="1" applyAlignment="1" applyProtection="1">
      <alignment horizontal="right" vertical="center"/>
      <protection/>
    </xf>
    <xf numFmtId="0" fontId="2" fillId="0" borderId="46" xfId="0" applyFont="1" applyBorder="1" applyAlignment="1" applyProtection="1">
      <alignment horizontal="right" vertical="center"/>
      <protection/>
    </xf>
    <xf numFmtId="0" fontId="2" fillId="0" borderId="47" xfId="0" applyFont="1" applyBorder="1" applyAlignment="1" applyProtection="1">
      <alignment horizontal="right" vertical="center"/>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7" fillId="0" borderId="59" xfId="0" applyFont="1" applyBorder="1" applyAlignment="1" applyProtection="1">
      <alignment vertical="center"/>
      <protection/>
    </xf>
    <xf numFmtId="0" fontId="7" fillId="0" borderId="6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61" xfId="0" applyFont="1" applyBorder="1" applyAlignment="1" applyProtection="1">
      <alignment vertical="center"/>
      <protection/>
    </xf>
    <xf numFmtId="0" fontId="7" fillId="0" borderId="62" xfId="0" applyFont="1" applyBorder="1" applyAlignment="1" applyProtection="1">
      <alignment vertical="center"/>
      <protection/>
    </xf>
    <xf numFmtId="0" fontId="7" fillId="0" borderId="63"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55"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64"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65" xfId="0" applyFont="1" applyBorder="1" applyAlignment="1" applyProtection="1">
      <alignment vertical="center"/>
      <protection/>
    </xf>
    <xf numFmtId="0" fontId="7" fillId="0" borderId="56" xfId="0" applyFont="1" applyBorder="1" applyAlignment="1" applyProtection="1">
      <alignment vertical="center"/>
      <protection/>
    </xf>
    <xf numFmtId="0" fontId="7" fillId="0" borderId="56" xfId="0" applyFont="1" applyBorder="1" applyAlignment="1" applyProtection="1">
      <alignment horizontal="center" vertical="center"/>
      <protection/>
    </xf>
    <xf numFmtId="0" fontId="17" fillId="0" borderId="56"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0" fontId="7" fillId="0" borderId="66"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15" fillId="0" borderId="67" xfId="0" applyFont="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7" fillId="0" borderId="53" xfId="0" applyFont="1" applyBorder="1" applyAlignment="1" applyProtection="1">
      <alignment horizontal="right" vertical="center"/>
      <protection/>
    </xf>
    <xf numFmtId="0" fontId="17" fillId="0" borderId="68" xfId="0" applyFont="1" applyBorder="1" applyAlignment="1" applyProtection="1">
      <alignment horizontal="center" vertical="center" wrapText="1"/>
      <protection/>
    </xf>
    <xf numFmtId="0" fontId="17" fillId="0" borderId="69" xfId="0" applyFont="1" applyBorder="1" applyAlignment="1" applyProtection="1">
      <alignment horizontal="center" vertical="center" wrapText="1"/>
      <protection/>
    </xf>
    <xf numFmtId="176" fontId="19" fillId="0" borderId="70" xfId="0" applyNumberFormat="1" applyFont="1" applyBorder="1" applyAlignment="1" applyProtection="1">
      <alignment horizontal="right" vertical="top"/>
      <protection/>
    </xf>
    <xf numFmtId="0" fontId="19" fillId="0" borderId="71" xfId="0" applyFont="1" applyBorder="1" applyAlignment="1" applyProtection="1">
      <alignment horizontal="right" vertical="top"/>
      <protection/>
    </xf>
    <xf numFmtId="0" fontId="19" fillId="0" borderId="70" xfId="0" applyFont="1" applyBorder="1" applyAlignment="1" applyProtection="1">
      <alignment horizontal="right" vertical="top"/>
      <protection/>
    </xf>
    <xf numFmtId="0" fontId="19" fillId="0" borderId="72" xfId="0" applyFont="1" applyBorder="1" applyAlignment="1" applyProtection="1">
      <alignment horizontal="right" vertical="top"/>
      <protection/>
    </xf>
    <xf numFmtId="0" fontId="7" fillId="0" borderId="73" xfId="0" applyFont="1" applyBorder="1" applyAlignment="1" applyProtection="1">
      <alignment horizontal="center" vertical="center"/>
      <protection/>
    </xf>
    <xf numFmtId="0" fontId="7" fillId="0" borderId="73" xfId="0" applyFont="1" applyBorder="1" applyAlignment="1" applyProtection="1">
      <alignment vertical="center"/>
      <protection/>
    </xf>
    <xf numFmtId="0" fontId="7" fillId="0" borderId="74" xfId="0" applyFont="1" applyBorder="1" applyAlignment="1" applyProtection="1">
      <alignment vertical="center"/>
      <protection/>
    </xf>
    <xf numFmtId="0" fontId="0" fillId="0" borderId="75"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6" fillId="38" borderId="76" xfId="0" applyFont="1" applyFill="1" applyBorder="1" applyAlignment="1" applyProtection="1">
      <alignment horizontal="center" vertical="center"/>
      <protection locked="0"/>
    </xf>
    <xf numFmtId="0" fontId="6" fillId="38" borderId="77" xfId="0" applyFont="1" applyFill="1" applyBorder="1" applyAlignment="1" applyProtection="1">
      <alignment horizontal="center" vertical="center"/>
      <protection locked="0"/>
    </xf>
    <xf numFmtId="0" fontId="6" fillId="38" borderId="78" xfId="0" applyFont="1" applyFill="1" applyBorder="1" applyAlignment="1" applyProtection="1">
      <alignment horizontal="center" vertical="center"/>
      <protection locked="0"/>
    </xf>
    <xf numFmtId="0" fontId="27" fillId="0" borderId="55" xfId="0" applyFont="1" applyBorder="1" applyAlignment="1" applyProtection="1">
      <alignment vertical="center"/>
      <protection/>
    </xf>
    <xf numFmtId="0" fontId="28" fillId="35" borderId="0" xfId="0" applyFont="1" applyFill="1" applyAlignment="1" applyProtection="1">
      <alignment vertical="center"/>
      <protection/>
    </xf>
    <xf numFmtId="0" fontId="14" fillId="0" borderId="79" xfId="0" applyFont="1" applyBorder="1" applyAlignment="1" applyProtection="1">
      <alignment horizontal="center" vertical="center" wrapText="1"/>
      <protection/>
    </xf>
    <xf numFmtId="0" fontId="15" fillId="0" borderId="79"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5" fillId="0" borderId="79" xfId="0" applyFont="1" applyBorder="1" applyAlignment="1" applyProtection="1">
      <alignment horizontal="center" vertical="center" shrinkToFit="1"/>
      <protection/>
    </xf>
    <xf numFmtId="0" fontId="17" fillId="0" borderId="0" xfId="0" applyFont="1" applyBorder="1" applyAlignment="1" applyProtection="1">
      <alignment horizontal="center" vertical="center"/>
      <protection/>
    </xf>
    <xf numFmtId="0" fontId="19" fillId="0" borderId="56" xfId="0" applyFont="1" applyBorder="1" applyAlignment="1" applyProtection="1">
      <alignment vertical="top" wrapText="1" shrinkToFit="1"/>
      <protection/>
    </xf>
    <xf numFmtId="0" fontId="7" fillId="0" borderId="80" xfId="0" applyFont="1" applyBorder="1" applyAlignment="1" applyProtection="1">
      <alignment vertical="center"/>
      <protection/>
    </xf>
    <xf numFmtId="0" fontId="0" fillId="0" borderId="80" xfId="0" applyBorder="1" applyAlignment="1" applyProtection="1">
      <alignment vertical="center"/>
      <protection/>
    </xf>
    <xf numFmtId="0" fontId="0" fillId="0" borderId="64" xfId="0" applyBorder="1" applyAlignment="1" applyProtection="1">
      <alignment vertical="center"/>
      <protection/>
    </xf>
    <xf numFmtId="0" fontId="0" fillId="0" borderId="65" xfId="0" applyBorder="1" applyAlignment="1" applyProtection="1">
      <alignment vertical="center"/>
      <protection/>
    </xf>
    <xf numFmtId="0" fontId="0" fillId="0" borderId="79" xfId="0" applyBorder="1" applyAlignment="1" applyProtection="1">
      <alignment vertical="center"/>
      <protection/>
    </xf>
    <xf numFmtId="0" fontId="7" fillId="0" borderId="79" xfId="0" applyFont="1" applyBorder="1" applyAlignment="1" applyProtection="1">
      <alignment vertical="center"/>
      <protection/>
    </xf>
    <xf numFmtId="0" fontId="0" fillId="35" borderId="15" xfId="0" applyFill="1" applyBorder="1" applyAlignment="1" applyProtection="1">
      <alignment vertical="center"/>
      <protection/>
    </xf>
    <xf numFmtId="0" fontId="25" fillId="39" borderId="0" xfId="0" applyFont="1" applyFill="1" applyAlignment="1" applyProtection="1">
      <alignment vertical="center"/>
      <protection/>
    </xf>
    <xf numFmtId="0" fontId="12" fillId="39" borderId="0" xfId="0" applyFont="1" applyFill="1" applyAlignment="1" applyProtection="1">
      <alignment vertical="center"/>
      <protection/>
    </xf>
    <xf numFmtId="0" fontId="6" fillId="39" borderId="0" xfId="0" applyFont="1" applyFill="1" applyAlignment="1" applyProtection="1">
      <alignment vertical="center"/>
      <protection/>
    </xf>
    <xf numFmtId="0" fontId="31" fillId="0" borderId="55" xfId="0" applyFont="1" applyBorder="1" applyAlignment="1" applyProtection="1">
      <alignment vertical="center"/>
      <protection/>
    </xf>
    <xf numFmtId="0" fontId="31" fillId="0" borderId="55" xfId="0" applyFont="1" applyBorder="1" applyAlignment="1" applyProtection="1">
      <alignment vertical="center"/>
      <protection/>
    </xf>
    <xf numFmtId="0" fontId="31" fillId="0" borderId="55" xfId="0" applyFont="1" applyBorder="1" applyAlignment="1" applyProtection="1">
      <alignment horizontal="left"/>
      <protection/>
    </xf>
    <xf numFmtId="0" fontId="70" fillId="0" borderId="81" xfId="0" applyFont="1" applyBorder="1" applyAlignment="1" applyProtection="1">
      <alignment vertical="center"/>
      <protection/>
    </xf>
    <xf numFmtId="0" fontId="32" fillId="0" borderId="80" xfId="0" applyFont="1" applyBorder="1" applyAlignment="1" applyProtection="1">
      <alignment vertical="center"/>
      <protection/>
    </xf>
    <xf numFmtId="49" fontId="16" fillId="0" borderId="82" xfId="0" applyNumberFormat="1" applyFont="1" applyBorder="1" applyAlignment="1" applyProtection="1">
      <alignment horizontal="center" vertical="center"/>
      <protection/>
    </xf>
    <xf numFmtId="49" fontId="16" fillId="0" borderId="83" xfId="0" applyNumberFormat="1" applyFont="1" applyBorder="1" applyAlignment="1" applyProtection="1">
      <alignment horizontal="center" vertical="center"/>
      <protection/>
    </xf>
    <xf numFmtId="49" fontId="16" fillId="0" borderId="84" xfId="0" applyNumberFormat="1" applyFont="1" applyBorder="1" applyAlignment="1" applyProtection="1">
      <alignment horizontal="center" vertical="center"/>
      <protection/>
    </xf>
    <xf numFmtId="49" fontId="16" fillId="0" borderId="85" xfId="0" applyNumberFormat="1" applyFont="1" applyBorder="1" applyAlignment="1" applyProtection="1">
      <alignment horizontal="center" vertical="center"/>
      <protection/>
    </xf>
    <xf numFmtId="177" fontId="2" fillId="0" borderId="31" xfId="0" applyNumberFormat="1" applyFont="1" applyBorder="1" applyAlignment="1" applyProtection="1">
      <alignment horizontal="right" vertical="center"/>
      <protection/>
    </xf>
    <xf numFmtId="177" fontId="2" fillId="0" borderId="32" xfId="0" applyNumberFormat="1" applyFont="1" applyBorder="1" applyAlignment="1" applyProtection="1">
      <alignment horizontal="right" vertical="center"/>
      <protection/>
    </xf>
    <xf numFmtId="177" fontId="2" fillId="0" borderId="33" xfId="0" applyNumberFormat="1" applyFont="1" applyBorder="1" applyAlignment="1" applyProtection="1">
      <alignment horizontal="right" vertical="center"/>
      <protection/>
    </xf>
    <xf numFmtId="177" fontId="2" fillId="0" borderId="34" xfId="0" applyNumberFormat="1" applyFont="1" applyBorder="1" applyAlignment="1" applyProtection="1">
      <alignment horizontal="right" vertical="center"/>
      <protection/>
    </xf>
    <xf numFmtId="177" fontId="2" fillId="0" borderId="35" xfId="0" applyNumberFormat="1" applyFont="1" applyBorder="1" applyAlignment="1" applyProtection="1">
      <alignment horizontal="right" vertical="center"/>
      <protection/>
    </xf>
    <xf numFmtId="177" fontId="2" fillId="0" borderId="36" xfId="0" applyNumberFormat="1" applyFont="1" applyBorder="1" applyAlignment="1" applyProtection="1">
      <alignment horizontal="right" vertical="center"/>
      <protection/>
    </xf>
    <xf numFmtId="177" fontId="2" fillId="0" borderId="37" xfId="0" applyNumberFormat="1" applyFont="1" applyBorder="1" applyAlignment="1" applyProtection="1">
      <alignment horizontal="right" vertical="center"/>
      <protection/>
    </xf>
    <xf numFmtId="177" fontId="2" fillId="0" borderId="38" xfId="0" applyNumberFormat="1" applyFont="1" applyBorder="1" applyAlignment="1" applyProtection="1">
      <alignment horizontal="right" vertical="center"/>
      <protection/>
    </xf>
    <xf numFmtId="177" fontId="2" fillId="0" borderId="39" xfId="0" applyNumberFormat="1" applyFont="1" applyBorder="1" applyAlignment="1" applyProtection="1">
      <alignment horizontal="right" vertical="center"/>
      <protection/>
    </xf>
    <xf numFmtId="177" fontId="2" fillId="0" borderId="40" xfId="0" applyNumberFormat="1" applyFont="1" applyBorder="1" applyAlignment="1" applyProtection="1">
      <alignment horizontal="right" vertical="center"/>
      <protection/>
    </xf>
    <xf numFmtId="177" fontId="2" fillId="0" borderId="41" xfId="0" applyNumberFormat="1" applyFont="1" applyBorder="1" applyAlignment="1" applyProtection="1">
      <alignment horizontal="right" vertical="center"/>
      <protection/>
    </xf>
    <xf numFmtId="177" fontId="2" fillId="0" borderId="42" xfId="0" applyNumberFormat="1" applyFont="1" applyBorder="1" applyAlignment="1" applyProtection="1">
      <alignment horizontal="right" vertical="center"/>
      <protection/>
    </xf>
    <xf numFmtId="177" fontId="2" fillId="0" borderId="44" xfId="0" applyNumberFormat="1" applyFont="1" applyBorder="1" applyAlignment="1" applyProtection="1">
      <alignment horizontal="right" vertical="center"/>
      <protection/>
    </xf>
    <xf numFmtId="177" fontId="2" fillId="0" borderId="45" xfId="0" applyNumberFormat="1" applyFont="1" applyBorder="1" applyAlignment="1" applyProtection="1">
      <alignment horizontal="right" vertical="center"/>
      <protection/>
    </xf>
    <xf numFmtId="177" fontId="2" fillId="0" borderId="46" xfId="0" applyNumberFormat="1" applyFont="1" applyBorder="1" applyAlignment="1" applyProtection="1">
      <alignment horizontal="right" vertical="center"/>
      <protection/>
    </xf>
    <xf numFmtId="177" fontId="2" fillId="0" borderId="47" xfId="0" applyNumberFormat="1" applyFont="1" applyBorder="1" applyAlignment="1" applyProtection="1">
      <alignment horizontal="right" vertical="center"/>
      <protection/>
    </xf>
    <xf numFmtId="49" fontId="0" fillId="38" borderId="19" xfId="0" applyNumberFormat="1" applyFill="1" applyBorder="1" applyAlignment="1" applyProtection="1">
      <alignment horizontal="center" vertical="center" shrinkToFit="1"/>
      <protection locked="0"/>
    </xf>
    <xf numFmtId="49" fontId="0" fillId="38" borderId="86" xfId="0" applyNumberFormat="1" applyFont="1" applyFill="1" applyBorder="1" applyAlignment="1" applyProtection="1">
      <alignment horizontal="center" vertical="center" shrinkToFit="1"/>
      <protection locked="0"/>
    </xf>
    <xf numFmtId="0" fontId="0" fillId="37" borderId="87" xfId="0" applyFill="1" applyBorder="1" applyAlignment="1" applyProtection="1">
      <alignment horizontal="center" vertical="center"/>
      <protection/>
    </xf>
    <xf numFmtId="0" fontId="0" fillId="37" borderId="10" xfId="0" applyFill="1" applyBorder="1" applyAlignment="1" applyProtection="1">
      <alignment horizontal="center" vertical="center"/>
      <protection/>
    </xf>
    <xf numFmtId="0" fontId="0" fillId="40" borderId="76" xfId="0" applyFont="1" applyFill="1" applyBorder="1" applyAlignment="1" applyProtection="1" quotePrefix="1">
      <alignment horizontal="center" vertical="center" shrinkToFit="1"/>
      <protection locked="0"/>
    </xf>
    <xf numFmtId="0" fontId="0" fillId="40" borderId="88" xfId="0" applyFill="1" applyBorder="1" applyAlignment="1" applyProtection="1">
      <alignment horizontal="center" vertical="center" shrinkToFit="1"/>
      <protection locked="0"/>
    </xf>
    <xf numFmtId="0" fontId="0" fillId="40" borderId="89" xfId="0" applyFill="1" applyBorder="1" applyAlignment="1" applyProtection="1">
      <alignment horizontal="center" vertical="center" shrinkToFit="1"/>
      <protection locked="0"/>
    </xf>
    <xf numFmtId="0" fontId="0" fillId="40" borderId="87" xfId="0" applyFont="1" applyFill="1" applyBorder="1" applyAlignment="1" applyProtection="1" quotePrefix="1">
      <alignment horizontal="center" vertical="center" shrinkToFit="1"/>
      <protection locked="0"/>
    </xf>
    <xf numFmtId="0" fontId="0" fillId="40" borderId="19" xfId="0" applyFill="1" applyBorder="1" applyAlignment="1" applyProtection="1">
      <alignment horizontal="center" vertical="center" shrinkToFit="1"/>
      <protection locked="0"/>
    </xf>
    <xf numFmtId="0" fontId="0" fillId="40" borderId="20" xfId="0" applyFill="1" applyBorder="1" applyAlignment="1" applyProtection="1">
      <alignment horizontal="center" vertical="center" shrinkToFit="1"/>
      <protection locked="0"/>
    </xf>
    <xf numFmtId="49" fontId="0" fillId="40" borderId="87" xfId="0" applyNumberFormat="1" applyFont="1" applyFill="1" applyBorder="1" applyAlignment="1" applyProtection="1" quotePrefix="1">
      <alignment horizontal="center" vertical="center" shrinkToFit="1"/>
      <protection locked="0"/>
    </xf>
    <xf numFmtId="49" fontId="0" fillId="40" borderId="19" xfId="0" applyNumberFormat="1" applyFill="1" applyBorder="1" applyAlignment="1" applyProtection="1">
      <alignment horizontal="center" vertical="center" shrinkToFit="1"/>
      <protection locked="0"/>
    </xf>
    <xf numFmtId="49" fontId="0" fillId="40" borderId="20" xfId="0" applyNumberFormat="1" applyFill="1" applyBorder="1" applyAlignment="1" applyProtection="1">
      <alignment horizontal="center" vertical="center" shrinkToFit="1"/>
      <protection locked="0"/>
    </xf>
    <xf numFmtId="0" fontId="0" fillId="37" borderId="90" xfId="0" applyFont="1" applyFill="1" applyBorder="1" applyAlignment="1" applyProtection="1">
      <alignment horizontal="center" vertical="center" textRotation="255" wrapText="1"/>
      <protection/>
    </xf>
    <xf numFmtId="0" fontId="0" fillId="37" borderId="91" xfId="0" applyFont="1" applyFill="1" applyBorder="1" applyAlignment="1" applyProtection="1">
      <alignment horizontal="center" vertical="center" textRotation="255" wrapText="1"/>
      <protection/>
    </xf>
    <xf numFmtId="0" fontId="0" fillId="37" borderId="92" xfId="0" applyFont="1" applyFill="1" applyBorder="1" applyAlignment="1" applyProtection="1">
      <alignment horizontal="center" vertical="center" textRotation="255" wrapText="1"/>
      <protection/>
    </xf>
    <xf numFmtId="0" fontId="2" fillId="34" borderId="21" xfId="0" applyFont="1" applyFill="1" applyBorder="1" applyAlignment="1" applyProtection="1">
      <alignment horizontal="center" vertical="center"/>
      <protection/>
    </xf>
    <xf numFmtId="0" fontId="2" fillId="34" borderId="93" xfId="0" applyFont="1" applyFill="1" applyBorder="1" applyAlignment="1" applyProtection="1">
      <alignment horizontal="center" vertical="center"/>
      <protection/>
    </xf>
    <xf numFmtId="0" fontId="0" fillId="37" borderId="76" xfId="0" applyFill="1" applyBorder="1" applyAlignment="1" applyProtection="1">
      <alignment horizontal="center" vertical="center"/>
      <protection/>
    </xf>
    <xf numFmtId="0" fontId="0" fillId="37" borderId="21" xfId="0"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96" xfId="0" applyFont="1" applyFill="1" applyBorder="1" applyAlignment="1" applyProtection="1">
      <alignment horizontal="center" vertical="center"/>
      <protection locked="0"/>
    </xf>
    <xf numFmtId="0" fontId="3" fillId="37" borderId="97" xfId="0" applyFont="1" applyFill="1" applyBorder="1" applyAlignment="1" applyProtection="1">
      <alignment vertical="center" wrapText="1"/>
      <protection/>
    </xf>
    <xf numFmtId="0" fontId="3" fillId="37" borderId="98" xfId="0" applyFont="1" applyFill="1" applyBorder="1" applyAlignment="1" applyProtection="1">
      <alignment vertical="center" wrapText="1"/>
      <protection/>
    </xf>
    <xf numFmtId="0" fontId="2" fillId="34" borderId="19" xfId="0" applyFont="1" applyFill="1" applyBorder="1" applyAlignment="1" applyProtection="1">
      <alignment horizontal="center" vertical="center"/>
      <protection/>
    </xf>
    <xf numFmtId="0" fontId="2" fillId="33" borderId="9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100"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wrapText="1"/>
      <protection/>
    </xf>
    <xf numFmtId="0" fontId="1" fillId="34" borderId="86" xfId="0" applyFont="1" applyFill="1" applyBorder="1" applyAlignment="1" applyProtection="1">
      <alignment horizontal="center" vertical="center"/>
      <protection/>
    </xf>
    <xf numFmtId="0" fontId="2" fillId="32" borderId="11" xfId="0" applyFont="1" applyFill="1" applyBorder="1" applyAlignment="1" applyProtection="1">
      <alignment horizontal="center" vertical="center"/>
      <protection/>
    </xf>
    <xf numFmtId="0" fontId="2" fillId="32" borderId="86"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86" xfId="0" applyFont="1" applyFill="1" applyBorder="1" applyAlignment="1" applyProtection="1">
      <alignment horizontal="center" vertical="center"/>
      <protection/>
    </xf>
    <xf numFmtId="0" fontId="2" fillId="37" borderId="90" xfId="0" applyFont="1" applyFill="1" applyBorder="1" applyAlignment="1" applyProtection="1">
      <alignment vertical="center" textRotation="255" wrapText="1"/>
      <protection/>
    </xf>
    <xf numFmtId="0" fontId="2" fillId="37" borderId="91" xfId="0" applyFont="1" applyFill="1" applyBorder="1" applyAlignment="1" applyProtection="1">
      <alignment vertical="center" textRotation="255"/>
      <protection/>
    </xf>
    <xf numFmtId="0" fontId="2" fillId="37" borderId="92" xfId="0" applyFont="1" applyFill="1" applyBorder="1" applyAlignment="1" applyProtection="1">
      <alignment vertical="center" textRotation="255"/>
      <protection/>
    </xf>
    <xf numFmtId="0" fontId="2" fillId="32" borderId="95"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78" xfId="0" applyFill="1" applyBorder="1" applyAlignment="1" applyProtection="1">
      <alignment horizontal="center" vertical="center"/>
      <protection/>
    </xf>
    <xf numFmtId="0" fontId="0" fillId="34" borderId="101" xfId="0" applyFill="1" applyBorder="1" applyAlignment="1" applyProtection="1">
      <alignment horizontal="center" vertical="center"/>
      <protection/>
    </xf>
    <xf numFmtId="0" fontId="0" fillId="34" borderId="102" xfId="0" applyFill="1" applyBorder="1" applyAlignment="1" applyProtection="1">
      <alignment horizontal="center" vertical="center"/>
      <protection/>
    </xf>
    <xf numFmtId="180" fontId="0" fillId="40" borderId="76" xfId="0" applyNumberFormat="1" applyFill="1" applyBorder="1" applyAlignment="1" applyProtection="1">
      <alignment horizontal="right" vertical="center"/>
      <protection locked="0"/>
    </xf>
    <xf numFmtId="180" fontId="0" fillId="40" borderId="88" xfId="0" applyNumberFormat="1" applyFill="1" applyBorder="1" applyAlignment="1" applyProtection="1">
      <alignment horizontal="right" vertical="center"/>
      <protection locked="0"/>
    </xf>
    <xf numFmtId="180" fontId="0" fillId="40" borderId="89" xfId="0" applyNumberFormat="1" applyFill="1" applyBorder="1" applyAlignment="1" applyProtection="1">
      <alignment horizontal="right" vertical="center"/>
      <protection locked="0"/>
    </xf>
    <xf numFmtId="180" fontId="0" fillId="40" borderId="87" xfId="0" applyNumberFormat="1" applyFill="1" applyBorder="1" applyAlignment="1" applyProtection="1">
      <alignment horizontal="right" vertical="center"/>
      <protection locked="0"/>
    </xf>
    <xf numFmtId="180" fontId="0" fillId="40" borderId="19" xfId="0" applyNumberFormat="1" applyFill="1" applyBorder="1" applyAlignment="1" applyProtection="1">
      <alignment horizontal="right" vertical="center"/>
      <protection locked="0"/>
    </xf>
    <xf numFmtId="180" fontId="0" fillId="40" borderId="20" xfId="0" applyNumberFormat="1" applyFill="1" applyBorder="1" applyAlignment="1" applyProtection="1">
      <alignment horizontal="right" vertical="center"/>
      <protection locked="0"/>
    </xf>
    <xf numFmtId="0" fontId="2" fillId="32" borderId="103" xfId="0" applyFont="1" applyFill="1" applyBorder="1" applyAlignment="1" applyProtection="1">
      <alignment horizontal="center" vertical="center"/>
      <protection/>
    </xf>
    <xf numFmtId="0" fontId="2" fillId="34" borderId="88" xfId="0" applyFont="1" applyFill="1" applyBorder="1" applyAlignment="1" applyProtection="1">
      <alignment horizontal="center" vertical="center"/>
      <protection/>
    </xf>
    <xf numFmtId="180" fontId="0" fillId="32" borderId="87" xfId="0" applyNumberFormat="1" applyFill="1" applyBorder="1" applyAlignment="1" applyProtection="1">
      <alignment horizontal="right" vertical="center"/>
      <protection/>
    </xf>
    <xf numFmtId="180" fontId="0" fillId="32" borderId="19" xfId="0" applyNumberFormat="1" applyFill="1" applyBorder="1" applyAlignment="1" applyProtection="1">
      <alignment horizontal="right" vertical="center"/>
      <protection/>
    </xf>
    <xf numFmtId="180" fontId="0" fillId="32" borderId="20" xfId="0" applyNumberFormat="1" applyFill="1" applyBorder="1" applyAlignment="1" applyProtection="1">
      <alignment horizontal="right" vertical="center"/>
      <protection/>
    </xf>
    <xf numFmtId="180" fontId="0" fillId="32" borderId="77" xfId="0" applyNumberFormat="1" applyFill="1" applyBorder="1" applyAlignment="1" applyProtection="1">
      <alignment horizontal="right" vertical="center"/>
      <protection/>
    </xf>
    <xf numFmtId="180" fontId="0" fillId="32" borderId="95" xfId="0" applyNumberFormat="1" applyFill="1" applyBorder="1" applyAlignment="1" applyProtection="1">
      <alignment horizontal="right" vertical="center"/>
      <protection/>
    </xf>
    <xf numFmtId="180" fontId="0" fillId="32" borderId="96" xfId="0" applyNumberFormat="1" applyFill="1" applyBorder="1" applyAlignment="1" applyProtection="1">
      <alignment horizontal="right" vertical="center"/>
      <protection/>
    </xf>
    <xf numFmtId="180" fontId="0" fillId="33" borderId="78" xfId="0" applyNumberFormat="1" applyFill="1" applyBorder="1" applyAlignment="1" applyProtection="1">
      <alignment horizontal="right" vertical="center"/>
      <protection/>
    </xf>
    <xf numFmtId="180" fontId="0" fillId="33" borderId="101" xfId="0" applyNumberFormat="1" applyFill="1" applyBorder="1" applyAlignment="1" applyProtection="1">
      <alignment horizontal="right" vertical="center"/>
      <protection/>
    </xf>
    <xf numFmtId="180" fontId="0" fillId="33" borderId="102" xfId="0" applyNumberFormat="1" applyFill="1" applyBorder="1" applyAlignment="1" applyProtection="1">
      <alignment horizontal="right" vertical="center"/>
      <protection/>
    </xf>
    <xf numFmtId="0" fontId="6" fillId="40" borderId="104" xfId="0" applyFont="1" applyFill="1" applyBorder="1" applyAlignment="1" applyProtection="1">
      <alignment horizontal="center" vertical="center"/>
      <protection/>
    </xf>
    <xf numFmtId="0" fontId="6" fillId="40" borderId="105" xfId="0" applyFont="1" applyFill="1" applyBorder="1" applyAlignment="1" applyProtection="1">
      <alignment horizontal="center" vertical="center"/>
      <protection/>
    </xf>
    <xf numFmtId="0" fontId="0" fillId="37" borderId="77" xfId="0" applyFill="1" applyBorder="1" applyAlignment="1" applyProtection="1">
      <alignment horizontal="center" vertical="center"/>
      <protection/>
    </xf>
    <xf numFmtId="0" fontId="0" fillId="37" borderId="106" xfId="0" applyFill="1" applyBorder="1" applyAlignment="1" applyProtection="1">
      <alignment horizontal="center" vertical="center"/>
      <protection/>
    </xf>
    <xf numFmtId="0" fontId="0" fillId="37" borderId="107" xfId="0" applyFill="1" applyBorder="1" applyAlignment="1" applyProtection="1">
      <alignment horizontal="center" vertical="center"/>
      <protection/>
    </xf>
    <xf numFmtId="49" fontId="6" fillId="4" borderId="87" xfId="0" applyNumberFormat="1" applyFont="1" applyFill="1" applyBorder="1" applyAlignment="1" applyProtection="1">
      <alignment horizontal="center" vertical="center" shrinkToFit="1"/>
      <protection locked="0"/>
    </xf>
    <xf numFmtId="49" fontId="6" fillId="4" borderId="19" xfId="0" applyNumberFormat="1" applyFont="1" applyFill="1" applyBorder="1" applyAlignment="1" applyProtection="1">
      <alignment horizontal="center" vertical="center" shrinkToFit="1"/>
      <protection locked="0"/>
    </xf>
    <xf numFmtId="49" fontId="6" fillId="4" borderId="20" xfId="0" applyNumberFormat="1" applyFont="1" applyFill="1" applyBorder="1" applyAlignment="1" applyProtection="1">
      <alignment horizontal="center" vertical="center" shrinkToFit="1"/>
      <protection locked="0"/>
    </xf>
    <xf numFmtId="0" fontId="0" fillId="0" borderId="108" xfId="0" applyFont="1" applyBorder="1" applyAlignment="1" applyProtection="1">
      <alignment horizontal="center" vertical="center" shrinkToFit="1"/>
      <protection/>
    </xf>
    <xf numFmtId="0" fontId="0" fillId="0" borderId="68" xfId="0" applyFont="1" applyBorder="1" applyAlignment="1" applyProtection="1">
      <alignment horizontal="center" vertical="center" shrinkToFit="1"/>
      <protection/>
    </xf>
    <xf numFmtId="0" fontId="0" fillId="0" borderId="69" xfId="0" applyFont="1" applyBorder="1" applyAlignment="1" applyProtection="1">
      <alignment horizontal="center" vertical="center" shrinkToFit="1"/>
      <protection/>
    </xf>
    <xf numFmtId="0" fontId="15" fillId="0" borderId="108" xfId="0" applyFont="1" applyBorder="1" applyAlignment="1" applyProtection="1">
      <alignment horizontal="center" vertical="center"/>
      <protection/>
    </xf>
    <xf numFmtId="0" fontId="15" fillId="0" borderId="68" xfId="0" applyFont="1" applyBorder="1" applyAlignment="1" applyProtection="1">
      <alignment horizontal="center" vertical="center"/>
      <protection/>
    </xf>
    <xf numFmtId="0" fontId="15" fillId="0" borderId="69" xfId="0" applyFont="1" applyBorder="1" applyAlignment="1" applyProtection="1">
      <alignment horizontal="center" vertical="center"/>
      <protection/>
    </xf>
    <xf numFmtId="0" fontId="4" fillId="0" borderId="108"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7" fillId="0" borderId="82" xfId="0" applyFont="1" applyBorder="1" applyAlignment="1" applyProtection="1">
      <alignment horizontal="center" vertical="center"/>
      <protection/>
    </xf>
    <xf numFmtId="0" fontId="17" fillId="0" borderId="109" xfId="0" applyFont="1" applyBorder="1" applyAlignment="1" applyProtection="1">
      <alignment horizontal="right"/>
      <protection/>
    </xf>
    <xf numFmtId="0" fontId="17" fillId="0" borderId="80" xfId="0" applyFont="1" applyBorder="1" applyAlignment="1" applyProtection="1">
      <alignment horizontal="right"/>
      <protection/>
    </xf>
    <xf numFmtId="0" fontId="17" fillId="0" borderId="110" xfId="0" applyFont="1" applyBorder="1" applyAlignment="1" applyProtection="1">
      <alignment horizontal="right"/>
      <protection/>
    </xf>
    <xf numFmtId="0" fontId="17" fillId="0" borderId="81" xfId="0" applyFont="1" applyBorder="1" applyAlignment="1" applyProtection="1">
      <alignment horizontal="right"/>
      <protection/>
    </xf>
    <xf numFmtId="0" fontId="17" fillId="0" borderId="56" xfId="0" applyFont="1" applyBorder="1" applyAlignment="1" applyProtection="1">
      <alignment horizontal="right"/>
      <protection/>
    </xf>
    <xf numFmtId="0" fontId="17" fillId="0" borderId="57" xfId="0" applyFont="1" applyBorder="1" applyAlignment="1" applyProtection="1">
      <alignment horizontal="right"/>
      <protection/>
    </xf>
    <xf numFmtId="0" fontId="17" fillId="0" borderId="82" xfId="0" applyFont="1" applyBorder="1" applyAlignment="1" applyProtection="1">
      <alignment horizontal="center" vertical="center"/>
      <protection/>
    </xf>
    <xf numFmtId="0" fontId="22" fillId="0" borderId="83" xfId="0" applyFont="1" applyBorder="1" applyAlignment="1" applyProtection="1">
      <alignment horizontal="center" vertical="center" wrapText="1"/>
      <protection/>
    </xf>
    <xf numFmtId="0" fontId="22" fillId="0" borderId="83" xfId="0" applyFont="1" applyBorder="1" applyAlignment="1" applyProtection="1">
      <alignment horizontal="center" vertical="center"/>
      <protection/>
    </xf>
    <xf numFmtId="0" fontId="17" fillId="0" borderId="108" xfId="0" applyFont="1" applyBorder="1" applyAlignment="1" applyProtection="1">
      <alignment horizontal="center" vertical="center"/>
      <protection/>
    </xf>
    <xf numFmtId="0" fontId="17" fillId="0" borderId="69" xfId="0" applyFont="1" applyBorder="1" applyAlignment="1" applyProtection="1">
      <alignment horizontal="center" vertical="center"/>
      <protection/>
    </xf>
    <xf numFmtId="0" fontId="19" fillId="0" borderId="108" xfId="0" applyFont="1" applyBorder="1" applyAlignment="1" applyProtection="1">
      <alignment horizontal="center" vertical="center" wrapText="1"/>
      <protection/>
    </xf>
    <xf numFmtId="0" fontId="19" fillId="0" borderId="69" xfId="0" applyFont="1" applyBorder="1" applyAlignment="1" applyProtection="1">
      <alignment horizontal="center" vertical="center"/>
      <protection/>
    </xf>
    <xf numFmtId="0" fontId="7" fillId="0" borderId="111" xfId="0" applyFont="1" applyBorder="1" applyAlignment="1" applyProtection="1">
      <alignment horizontal="center" vertical="center"/>
      <protection/>
    </xf>
    <xf numFmtId="0" fontId="7" fillId="0" borderId="112" xfId="0" applyFont="1" applyBorder="1" applyAlignment="1" applyProtection="1">
      <alignment horizontal="center" vertical="center"/>
      <protection/>
    </xf>
    <xf numFmtId="0" fontId="7" fillId="0" borderId="113"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0" fillId="0" borderId="55" xfId="0" applyFont="1" applyBorder="1" applyAlignment="1" applyProtection="1">
      <alignment horizontal="right" vertical="center" shrinkToFit="1"/>
      <protection/>
    </xf>
    <xf numFmtId="0" fontId="0" fillId="0" borderId="0" xfId="0" applyFont="1" applyBorder="1" applyAlignment="1" applyProtection="1">
      <alignment horizontal="right" vertical="center" shrinkToFit="1"/>
      <protection/>
    </xf>
    <xf numFmtId="0" fontId="7"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7" fillId="0" borderId="81" xfId="0" applyFont="1" applyBorder="1" applyAlignment="1" applyProtection="1">
      <alignment horizontal="left" vertical="center"/>
      <protection/>
    </xf>
    <xf numFmtId="0" fontId="7" fillId="0" borderId="56" xfId="0" applyFont="1" applyBorder="1" applyAlignment="1" applyProtection="1">
      <alignment horizontal="left" vertical="center"/>
      <protection/>
    </xf>
    <xf numFmtId="0" fontId="7" fillId="0" borderId="57"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9" fillId="0" borderId="82" xfId="0" applyFont="1" applyBorder="1" applyAlignment="1" applyProtection="1">
      <alignment horizontal="center" vertical="center"/>
      <protection/>
    </xf>
    <xf numFmtId="0" fontId="17" fillId="0" borderId="108" xfId="0" applyFont="1" applyBorder="1" applyAlignment="1" applyProtection="1">
      <alignment horizontal="center" vertical="center" wrapText="1" shrinkToFit="1"/>
      <protection/>
    </xf>
    <xf numFmtId="0" fontId="17" fillId="0" borderId="68" xfId="0" applyFont="1" applyBorder="1" applyAlignment="1" applyProtection="1">
      <alignment horizontal="center" vertical="center" shrinkToFit="1"/>
      <protection/>
    </xf>
    <xf numFmtId="0" fontId="17" fillId="0" borderId="69" xfId="0" applyFont="1" applyBorder="1" applyAlignment="1" applyProtection="1">
      <alignment horizontal="center" vertical="center" shrinkToFit="1"/>
      <protection/>
    </xf>
    <xf numFmtId="0" fontId="15" fillId="0" borderId="82" xfId="0" applyFont="1" applyBorder="1" applyAlignment="1" applyProtection="1">
      <alignment horizontal="center" vertical="center"/>
      <protection/>
    </xf>
    <xf numFmtId="49" fontId="0" fillId="0" borderId="108" xfId="0" applyNumberFormat="1" applyFont="1" applyBorder="1" applyAlignment="1" applyProtection="1">
      <alignment horizontal="center" vertical="center"/>
      <protection/>
    </xf>
    <xf numFmtId="49" fontId="0" fillId="0" borderId="68" xfId="0" applyNumberFormat="1" applyFont="1" applyBorder="1" applyAlignment="1" applyProtection="1">
      <alignment horizontal="center" vertical="center"/>
      <protection/>
    </xf>
    <xf numFmtId="0" fontId="0" fillId="0" borderId="82" xfId="0" applyFont="1" applyBorder="1" applyAlignment="1" applyProtection="1">
      <alignment horizontal="center" vertical="center"/>
      <protection/>
    </xf>
    <xf numFmtId="49" fontId="16" fillId="0" borderId="114" xfId="0" applyNumberFormat="1" applyFont="1" applyBorder="1" applyAlignment="1" applyProtection="1">
      <alignment horizontal="center" vertical="center"/>
      <protection/>
    </xf>
    <xf numFmtId="49" fontId="16" fillId="0" borderId="67" xfId="0" applyNumberFormat="1" applyFont="1" applyBorder="1" applyAlignment="1" applyProtection="1">
      <alignment horizontal="center" vertical="center"/>
      <protection/>
    </xf>
    <xf numFmtId="0" fontId="0" fillId="0" borderId="108" xfId="0" applyFont="1" applyBorder="1" applyAlignment="1" applyProtection="1">
      <alignment horizontal="center" vertical="center" wrapText="1"/>
      <protection/>
    </xf>
    <xf numFmtId="0" fontId="0" fillId="0" borderId="68" xfId="0" applyFont="1" applyBorder="1" applyAlignment="1" applyProtection="1">
      <alignment horizontal="center" vertical="center" wrapText="1"/>
      <protection/>
    </xf>
    <xf numFmtId="0" fontId="0" fillId="0" borderId="69"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0" fillId="0" borderId="55"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xf>
    <xf numFmtId="0" fontId="14" fillId="0" borderId="56" xfId="0" applyFont="1" applyBorder="1" applyAlignment="1" applyProtection="1">
      <alignment horizontal="center" vertical="center" shrinkToFit="1"/>
      <protection/>
    </xf>
    <xf numFmtId="0" fontId="19" fillId="0" borderId="56" xfId="0" applyFont="1" applyBorder="1" applyAlignment="1" applyProtection="1">
      <alignment horizontal="center" vertical="center" shrinkToFit="1"/>
      <protection/>
    </xf>
    <xf numFmtId="0" fontId="21" fillId="0" borderId="82" xfId="0" applyFont="1" applyBorder="1" applyAlignment="1" applyProtection="1">
      <alignment horizontal="center" vertical="center"/>
      <protection/>
    </xf>
    <xf numFmtId="0" fontId="14" fillId="0" borderId="108" xfId="0" applyFont="1" applyBorder="1" applyAlignment="1" applyProtection="1">
      <alignment horizontal="center" vertical="center"/>
      <protection/>
    </xf>
    <xf numFmtId="0" fontId="14" fillId="0" borderId="69" xfId="0" applyFont="1" applyBorder="1" applyAlignment="1" applyProtection="1">
      <alignment horizontal="center" vertical="center"/>
      <protection/>
    </xf>
    <xf numFmtId="0" fontId="18" fillId="0" borderId="108" xfId="0" applyFont="1" applyBorder="1" applyAlignment="1" applyProtection="1">
      <alignment horizontal="center" vertical="center"/>
      <protection/>
    </xf>
    <xf numFmtId="0" fontId="18" fillId="0" borderId="69" xfId="0" applyFont="1" applyBorder="1" applyAlignment="1" applyProtection="1">
      <alignment horizontal="center" vertical="center"/>
      <protection/>
    </xf>
    <xf numFmtId="0" fontId="20" fillId="0" borderId="108"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19" fillId="0" borderId="109" xfId="0" applyFont="1" applyBorder="1" applyAlignment="1" applyProtection="1">
      <alignment horizontal="left" vertical="center" wrapText="1"/>
      <protection/>
    </xf>
    <xf numFmtId="0" fontId="19" fillId="0" borderId="80" xfId="0" applyFont="1" applyBorder="1" applyAlignment="1" applyProtection="1">
      <alignment horizontal="left" vertical="center" wrapText="1"/>
      <protection/>
    </xf>
    <xf numFmtId="0" fontId="19" fillId="0" borderId="110" xfId="0" applyFont="1" applyBorder="1" applyAlignment="1" applyProtection="1">
      <alignment horizontal="left" vertical="center" wrapText="1"/>
      <protection/>
    </xf>
    <xf numFmtId="0" fontId="21" fillId="0" borderId="109" xfId="0" applyFont="1" applyBorder="1" applyAlignment="1" applyProtection="1">
      <alignment horizontal="center" vertical="center"/>
      <protection/>
    </xf>
    <xf numFmtId="0" fontId="21" fillId="0" borderId="110" xfId="0" applyFont="1" applyBorder="1" applyAlignment="1" applyProtection="1">
      <alignment horizontal="center" vertical="center"/>
      <protection/>
    </xf>
    <xf numFmtId="0" fontId="21" fillId="0" borderId="81" xfId="0" applyFont="1" applyBorder="1" applyAlignment="1" applyProtection="1">
      <alignment horizontal="center" vertical="center"/>
      <protection/>
    </xf>
    <xf numFmtId="0" fontId="21" fillId="0" borderId="57" xfId="0" applyFont="1" applyBorder="1" applyAlignment="1" applyProtection="1">
      <alignment horizontal="center" vertical="center"/>
      <protection/>
    </xf>
    <xf numFmtId="0" fontId="16" fillId="0" borderId="83" xfId="0" applyFont="1" applyBorder="1" applyAlignment="1" applyProtection="1">
      <alignment horizontal="center" vertical="center"/>
      <protection/>
    </xf>
    <xf numFmtId="0" fontId="16" fillId="0" borderId="82" xfId="0" applyFont="1" applyBorder="1" applyAlignment="1" applyProtection="1">
      <alignment horizontal="center" vertical="center"/>
      <protection/>
    </xf>
    <xf numFmtId="0" fontId="0" fillId="0" borderId="108" xfId="0" applyNumberFormat="1" applyFont="1" applyBorder="1" applyAlignment="1" applyProtection="1">
      <alignment horizontal="center" vertical="center"/>
      <protection/>
    </xf>
    <xf numFmtId="0" fontId="0" fillId="0" borderId="68" xfId="0" applyNumberFormat="1" applyFont="1" applyBorder="1" applyAlignment="1" applyProtection="1">
      <alignment horizontal="center" vertical="center"/>
      <protection/>
    </xf>
    <xf numFmtId="0" fontId="14" fillId="0" borderId="115" xfId="0" applyFont="1" applyBorder="1" applyAlignment="1" applyProtection="1">
      <alignment vertical="center" textRotation="255"/>
      <protection/>
    </xf>
    <xf numFmtId="0" fontId="14" fillId="0" borderId="66" xfId="0" applyFont="1" applyBorder="1" applyAlignment="1" applyProtection="1">
      <alignment vertical="center" textRotation="255"/>
      <protection/>
    </xf>
    <xf numFmtId="0" fontId="14" fillId="0" borderId="116" xfId="0" applyFont="1" applyBorder="1" applyAlignment="1" applyProtection="1">
      <alignment vertical="center" textRotation="255"/>
      <protection/>
    </xf>
    <xf numFmtId="0" fontId="21" fillId="0" borderId="84" xfId="0" applyFont="1" applyBorder="1" applyAlignment="1" applyProtection="1">
      <alignment horizontal="center" vertical="center"/>
      <protection/>
    </xf>
    <xf numFmtId="0" fontId="17" fillId="0" borderId="108" xfId="0" applyFont="1" applyBorder="1" applyAlignment="1" applyProtection="1">
      <alignment horizontal="center" vertical="center" wrapText="1"/>
      <protection/>
    </xf>
    <xf numFmtId="0" fontId="21" fillId="0" borderId="114" xfId="0" applyFont="1" applyBorder="1" applyAlignment="1" applyProtection="1">
      <alignment horizontal="center" vertical="center" wrapText="1"/>
      <protection/>
    </xf>
    <xf numFmtId="0" fontId="21" fillId="0" borderId="66" xfId="0" applyFont="1" applyBorder="1" applyAlignment="1" applyProtection="1">
      <alignment horizontal="center" vertical="center" wrapText="1"/>
      <protection/>
    </xf>
    <xf numFmtId="0" fontId="21" fillId="0" borderId="116" xfId="0" applyFont="1" applyBorder="1" applyAlignment="1" applyProtection="1">
      <alignment horizontal="center" vertical="center" wrapText="1"/>
      <protection/>
    </xf>
    <xf numFmtId="0" fontId="16" fillId="0" borderId="108" xfId="0" applyFont="1" applyBorder="1" applyAlignment="1" applyProtection="1">
      <alignment horizontal="center" vertical="center"/>
      <protection/>
    </xf>
    <xf numFmtId="0" fontId="16" fillId="0" borderId="69" xfId="0" applyFont="1" applyBorder="1" applyAlignment="1" applyProtection="1">
      <alignment horizontal="center" vertical="center"/>
      <protection/>
    </xf>
    <xf numFmtId="0" fontId="16" fillId="0" borderId="115" xfId="0" applyFont="1" applyBorder="1" applyAlignment="1" applyProtection="1">
      <alignment horizontal="center" vertical="top" wrapText="1"/>
      <protection/>
    </xf>
    <xf numFmtId="0" fontId="16" fillId="0" borderId="66" xfId="0" applyFont="1" applyBorder="1" applyAlignment="1" applyProtection="1">
      <alignment horizontal="center" vertical="top" wrapText="1"/>
      <protection/>
    </xf>
    <xf numFmtId="0" fontId="16" fillId="0" borderId="67" xfId="0" applyFont="1" applyBorder="1" applyAlignment="1" applyProtection="1">
      <alignment horizontal="center" vertical="top" wrapText="1"/>
      <protection/>
    </xf>
    <xf numFmtId="0" fontId="3" fillId="0" borderId="108" xfId="0" applyFont="1" applyBorder="1" applyAlignment="1" applyProtection="1">
      <alignment horizontal="center" vertical="center" shrinkToFit="1"/>
      <protection/>
    </xf>
    <xf numFmtId="0" fontId="3" fillId="0" borderId="68"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15" fillId="0" borderId="80"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4" fillId="0" borderId="80" xfId="0" applyFont="1" applyBorder="1" applyAlignment="1" applyProtection="1">
      <alignment horizontal="center" vertical="center" wrapText="1"/>
      <protection/>
    </xf>
    <xf numFmtId="0" fontId="14" fillId="0" borderId="11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7" fillId="0" borderId="109" xfId="0" applyFont="1" applyBorder="1" applyAlignment="1" applyProtection="1">
      <alignment horizontal="right" wrapText="1"/>
      <protection/>
    </xf>
    <xf numFmtId="0" fontId="17" fillId="0" borderId="80" xfId="0" applyFont="1" applyBorder="1" applyAlignment="1" applyProtection="1">
      <alignment horizontal="right" wrapText="1"/>
      <protection/>
    </xf>
    <xf numFmtId="0" fontId="17" fillId="0" borderId="110" xfId="0" applyFont="1" applyBorder="1" applyAlignment="1" applyProtection="1">
      <alignment horizontal="right" wrapText="1"/>
      <protection/>
    </xf>
    <xf numFmtId="0" fontId="17" fillId="0" borderId="81" xfId="0" applyFont="1" applyBorder="1" applyAlignment="1" applyProtection="1">
      <alignment horizontal="right" wrapText="1"/>
      <protection/>
    </xf>
    <xf numFmtId="0" fontId="17" fillId="0" borderId="56" xfId="0" applyFont="1" applyBorder="1" applyAlignment="1" applyProtection="1">
      <alignment horizontal="right" wrapText="1"/>
      <protection/>
    </xf>
    <xf numFmtId="0" fontId="17" fillId="0" borderId="57" xfId="0" applyFont="1" applyBorder="1" applyAlignment="1" applyProtection="1">
      <alignment horizontal="right" wrapText="1"/>
      <protection/>
    </xf>
    <xf numFmtId="0" fontId="15" fillId="0" borderId="80" xfId="0" applyFont="1" applyBorder="1" applyAlignment="1" applyProtection="1">
      <alignment vertical="center" wrapText="1"/>
      <protection/>
    </xf>
    <xf numFmtId="0" fontId="15" fillId="0" borderId="110"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53" xfId="0" applyFont="1" applyBorder="1" applyAlignment="1" applyProtection="1">
      <alignment vertical="center" wrapText="1"/>
      <protection/>
    </xf>
    <xf numFmtId="0" fontId="15" fillId="0" borderId="53" xfId="0" applyFont="1" applyBorder="1" applyAlignment="1" applyProtection="1">
      <alignment horizontal="center" vertical="center"/>
      <protection/>
    </xf>
    <xf numFmtId="0" fontId="17" fillId="0" borderId="109" xfId="0" applyFont="1" applyBorder="1" applyAlignment="1" applyProtection="1">
      <alignment horizontal="center" vertical="center" wrapText="1"/>
      <protection/>
    </xf>
    <xf numFmtId="0" fontId="17" fillId="0" borderId="110" xfId="0" applyFont="1" applyBorder="1" applyAlignment="1" applyProtection="1">
      <alignment horizontal="center" vertical="center" wrapText="1"/>
      <protection/>
    </xf>
    <xf numFmtId="0" fontId="17" fillId="0" borderId="55" xfId="0" applyFont="1" applyBorder="1" applyAlignment="1" applyProtection="1">
      <alignment horizontal="center" vertical="center" wrapText="1"/>
      <protection/>
    </xf>
    <xf numFmtId="0" fontId="17" fillId="0" borderId="53" xfId="0" applyFont="1" applyBorder="1" applyAlignment="1" applyProtection="1">
      <alignment horizontal="center" vertical="center" wrapText="1"/>
      <protection/>
    </xf>
    <xf numFmtId="0" fontId="17" fillId="0" borderId="81" xfId="0" applyFont="1" applyBorder="1" applyAlignment="1" applyProtection="1">
      <alignment horizontal="center" vertical="center" wrapText="1"/>
      <protection/>
    </xf>
    <xf numFmtId="0" fontId="17" fillId="0" borderId="57" xfId="0" applyFont="1" applyBorder="1" applyAlignment="1" applyProtection="1">
      <alignment horizontal="center" vertical="center" wrapText="1"/>
      <protection/>
    </xf>
    <xf numFmtId="0" fontId="16" fillId="0" borderId="109" xfId="0" applyFont="1" applyBorder="1" applyAlignment="1" applyProtection="1">
      <alignment horizontal="center" vertical="center"/>
      <protection/>
    </xf>
    <xf numFmtId="0" fontId="16" fillId="0" borderId="80" xfId="0" applyFont="1" applyBorder="1" applyAlignment="1" applyProtection="1">
      <alignment horizontal="center" vertical="center"/>
      <protection/>
    </xf>
    <xf numFmtId="0" fontId="16" fillId="0" borderId="110" xfId="0" applyFont="1" applyBorder="1" applyAlignment="1" applyProtection="1">
      <alignment horizontal="center" vertical="center"/>
      <protection/>
    </xf>
    <xf numFmtId="0" fontId="16" fillId="0" borderId="55"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16" fillId="0" borderId="81"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0" fontId="16" fillId="0" borderId="57" xfId="0" applyFont="1" applyBorder="1" applyAlignment="1" applyProtection="1">
      <alignment horizontal="center" vertical="center"/>
      <protection/>
    </xf>
    <xf numFmtId="0" fontId="15" fillId="0" borderId="109" xfId="0" applyFont="1" applyBorder="1" applyAlignment="1" applyProtection="1">
      <alignment horizontal="center" vertical="center" wrapText="1"/>
      <protection/>
    </xf>
    <xf numFmtId="0" fontId="15" fillId="0" borderId="110" xfId="0" applyFont="1" applyBorder="1" applyAlignment="1" applyProtection="1">
      <alignment horizontal="center" vertical="center" wrapText="1"/>
      <protection/>
    </xf>
    <xf numFmtId="0" fontId="15" fillId="0" borderId="81" xfId="0" applyFont="1" applyBorder="1" applyAlignment="1" applyProtection="1">
      <alignment horizontal="center" vertical="center" wrapText="1"/>
      <protection/>
    </xf>
    <xf numFmtId="0" fontId="15" fillId="0" borderId="57" xfId="0" applyFont="1" applyBorder="1" applyAlignment="1" applyProtection="1">
      <alignment horizontal="center" vertical="center" wrapText="1"/>
      <protection/>
    </xf>
    <xf numFmtId="0" fontId="14" fillId="0" borderId="109" xfId="0" applyFont="1" applyBorder="1" applyAlignment="1" applyProtection="1">
      <alignment vertical="center" wrapText="1" shrinkToFit="1"/>
      <protection/>
    </xf>
    <xf numFmtId="0" fontId="17" fillId="0" borderId="80" xfId="0" applyFont="1" applyBorder="1" applyAlignment="1" applyProtection="1">
      <alignment vertical="center" shrinkToFit="1"/>
      <protection/>
    </xf>
    <xf numFmtId="0" fontId="17" fillId="0" borderId="110" xfId="0" applyFont="1" applyBorder="1" applyAlignment="1" applyProtection="1">
      <alignment vertical="center" shrinkToFit="1"/>
      <protection/>
    </xf>
    <xf numFmtId="0" fontId="17" fillId="0" borderId="81" xfId="0" applyFont="1" applyBorder="1" applyAlignment="1" applyProtection="1">
      <alignment vertical="center" shrinkToFit="1"/>
      <protection/>
    </xf>
    <xf numFmtId="0" fontId="17" fillId="0" borderId="56" xfId="0" applyFont="1" applyBorder="1" applyAlignment="1" applyProtection="1">
      <alignment vertical="center" shrinkToFit="1"/>
      <protection/>
    </xf>
    <xf numFmtId="0" fontId="17" fillId="0" borderId="57" xfId="0" applyFont="1" applyBorder="1" applyAlignment="1" applyProtection="1">
      <alignment vertical="center" shrinkToFit="1"/>
      <protection/>
    </xf>
    <xf numFmtId="0" fontId="14" fillId="0" borderId="0" xfId="0" applyFont="1" applyBorder="1" applyAlignment="1" applyProtection="1">
      <alignment horizontal="center" vertical="center" shrinkToFit="1"/>
      <protection/>
    </xf>
    <xf numFmtId="0" fontId="19" fillId="0" borderId="0"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Oval 23"/>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Oval 25"/>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 name="Oval 26"/>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 name="Oval 50"/>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 name="Oval 51"/>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 name="Oval 52"/>
        <xdr:cNvSpPr>
          <a:spLocks/>
        </xdr:cNvSpPr>
      </xdr:nvSpPr>
      <xdr:spPr>
        <a:xfrm>
          <a:off x="28765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0</xdr:rowOff>
    </xdr:from>
    <xdr:to>
      <xdr:col>5</xdr:col>
      <xdr:colOff>0</xdr:colOff>
      <xdr:row>38</xdr:row>
      <xdr:rowOff>0</xdr:rowOff>
    </xdr:to>
    <xdr:sp>
      <xdr:nvSpPr>
        <xdr:cNvPr id="7" name="AutoShape 27"/>
        <xdr:cNvSpPr>
          <a:spLocks/>
        </xdr:cNvSpPr>
      </xdr:nvSpPr>
      <xdr:spPr>
        <a:xfrm>
          <a:off x="287655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xdr:row>
      <xdr:rowOff>19050</xdr:rowOff>
    </xdr:from>
    <xdr:to>
      <xdr:col>15</xdr:col>
      <xdr:colOff>190500</xdr:colOff>
      <xdr:row>2</xdr:row>
      <xdr:rowOff>76200</xdr:rowOff>
    </xdr:to>
    <xdr:sp>
      <xdr:nvSpPr>
        <xdr:cNvPr id="1" name="Oval 50"/>
        <xdr:cNvSpPr>
          <a:spLocks/>
        </xdr:cNvSpPr>
      </xdr:nvSpPr>
      <xdr:spPr>
        <a:xfrm>
          <a:off x="3171825" y="85725"/>
          <a:ext cx="171450" cy="152400"/>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xdr:row>
      <xdr:rowOff>19050</xdr:rowOff>
    </xdr:from>
    <xdr:to>
      <xdr:col>32</xdr:col>
      <xdr:colOff>190500</xdr:colOff>
      <xdr:row>2</xdr:row>
      <xdr:rowOff>76200</xdr:rowOff>
    </xdr:to>
    <xdr:sp>
      <xdr:nvSpPr>
        <xdr:cNvPr id="2" name="Oval 51"/>
        <xdr:cNvSpPr>
          <a:spLocks/>
        </xdr:cNvSpPr>
      </xdr:nvSpPr>
      <xdr:spPr>
        <a:xfrm>
          <a:off x="6619875" y="85725"/>
          <a:ext cx="171450" cy="152400"/>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xdr:row>
      <xdr:rowOff>19050</xdr:rowOff>
    </xdr:from>
    <xdr:to>
      <xdr:col>49</xdr:col>
      <xdr:colOff>190500</xdr:colOff>
      <xdr:row>2</xdr:row>
      <xdr:rowOff>76200</xdr:rowOff>
    </xdr:to>
    <xdr:sp>
      <xdr:nvSpPr>
        <xdr:cNvPr id="3" name="Oval 52"/>
        <xdr:cNvSpPr>
          <a:spLocks/>
        </xdr:cNvSpPr>
      </xdr:nvSpPr>
      <xdr:spPr>
        <a:xfrm>
          <a:off x="10067925" y="85725"/>
          <a:ext cx="171450" cy="152400"/>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25</xdr:col>
      <xdr:colOff>104775</xdr:colOff>
      <xdr:row>39</xdr:row>
      <xdr:rowOff>47625</xdr:rowOff>
    </xdr:to>
    <xdr:sp>
      <xdr:nvSpPr>
        <xdr:cNvPr id="4" name="AutoShape 27"/>
        <xdr:cNvSpPr>
          <a:spLocks/>
        </xdr:cNvSpPr>
      </xdr:nvSpPr>
      <xdr:spPr>
        <a:xfrm>
          <a:off x="4695825" y="6705600"/>
          <a:ext cx="609600" cy="161925"/>
        </a:xfrm>
        <a:prstGeom prst="bracketPair">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7"/>
  <sheetViews>
    <sheetView tabSelected="1" zoomScalePageLayoutView="0" workbookViewId="0" topLeftCell="A1">
      <selection activeCell="C12" sqref="C12:H12"/>
    </sheetView>
  </sheetViews>
  <sheetFormatPr defaultColWidth="9.00390625" defaultRowHeight="13.5"/>
  <cols>
    <col min="1" max="1" width="12.375" style="11" customWidth="1"/>
    <col min="2" max="2" width="5.625" style="11" customWidth="1"/>
    <col min="3" max="3" width="8.25390625" style="11" customWidth="1"/>
    <col min="4" max="4" width="3.25390625" style="11" bestFit="1" customWidth="1"/>
    <col min="5" max="5" width="8.25390625" style="11" customWidth="1"/>
    <col min="6" max="6" width="3.25390625" style="11" customWidth="1"/>
    <col min="7" max="7" width="8.25390625" style="11" customWidth="1"/>
    <col min="8" max="8" width="3.00390625" style="11" customWidth="1"/>
    <col min="9" max="9" width="5.625" style="11" customWidth="1"/>
    <col min="10" max="10" width="7.00390625" style="11" customWidth="1"/>
    <col min="11" max="11" width="17.00390625" style="11" customWidth="1"/>
    <col min="12" max="14" width="9.00390625" style="11" customWidth="1"/>
    <col min="15" max="15" width="10.00390625" style="11" customWidth="1"/>
    <col min="16" max="16384" width="9.00390625" style="11" customWidth="1"/>
  </cols>
  <sheetData>
    <row r="1" spans="1:14" s="36" customFormat="1" ht="24" customHeight="1">
      <c r="A1" s="37" t="s">
        <v>65</v>
      </c>
      <c r="B1" s="128" t="s">
        <v>119</v>
      </c>
      <c r="C1" s="129"/>
      <c r="D1" s="129"/>
      <c r="E1" s="129"/>
      <c r="F1" s="129"/>
      <c r="G1" s="129"/>
      <c r="H1" s="129"/>
      <c r="I1" s="129"/>
      <c r="J1" s="129"/>
      <c r="K1" s="129"/>
      <c r="L1" s="130"/>
      <c r="M1" s="130"/>
      <c r="N1" s="130"/>
    </row>
    <row r="3" spans="6:12" ht="14.25">
      <c r="F3" s="34"/>
      <c r="H3" s="34" t="s">
        <v>100</v>
      </c>
      <c r="L3" s="114"/>
    </row>
    <row r="4" spans="6:8" ht="13.5">
      <c r="F4" s="34"/>
      <c r="H4" s="34" t="s">
        <v>101</v>
      </c>
    </row>
    <row r="5" ht="13.5">
      <c r="H5" s="34" t="s">
        <v>92</v>
      </c>
    </row>
    <row r="6" spans="8:12" ht="14.25">
      <c r="H6" s="34" t="s">
        <v>93</v>
      </c>
      <c r="L6" s="114"/>
    </row>
    <row r="7" ht="13.5">
      <c r="H7" s="34" t="s">
        <v>96</v>
      </c>
    </row>
    <row r="8" spans="1:6" ht="16.5" customHeight="1">
      <c r="A8" s="114" t="str">
        <f>IF(($C$12&lt;&gt;"")*($C$13&lt;&gt;""),"",IF(($C$12="")*($C$13=""),"（現在，所在地と法人名の入力がありません。）",IF(($C$12&lt;&gt;"")*($C$13=""),"（現在，法人名の入力がありません。）","（現在，所在地の入力がありません。）")))</f>
        <v>（現在，所在地と法人名の入力がありません。）</v>
      </c>
      <c r="F8" s="34"/>
    </row>
    <row r="9" spans="1:6" ht="16.5" customHeight="1">
      <c r="A9" s="114" t="str">
        <f>IF($C$17&gt;0,"","（現在，申告区分の入力がありません。）")</f>
        <v>（現在，申告区分の入力がありません。）</v>
      </c>
      <c r="B9" s="114"/>
      <c r="F9" s="34"/>
    </row>
    <row r="10" ht="16.5" customHeight="1" thickBot="1">
      <c r="A10" s="114" t="str">
        <f>IF($E$37&gt;0,"","（現在，納付すべき税額の入力はありません。）")</f>
        <v>（現在，納付すべき税額の入力はありません。）</v>
      </c>
    </row>
    <row r="11" spans="3:15" ht="17.25" customHeight="1" thickBot="1">
      <c r="C11" s="196" t="s">
        <v>90</v>
      </c>
      <c r="D11" s="197"/>
      <c r="E11" s="197"/>
      <c r="F11" s="197"/>
      <c r="G11" s="197"/>
      <c r="H11" s="198"/>
      <c r="J11" s="12" t="s">
        <v>88</v>
      </c>
      <c r="K11" s="13"/>
      <c r="L11" s="13"/>
      <c r="M11" s="13"/>
      <c r="N11" s="13"/>
      <c r="O11" s="13"/>
    </row>
    <row r="12" spans="1:15" ht="18.75" customHeight="1">
      <c r="A12" s="174" t="s">
        <v>53</v>
      </c>
      <c r="B12" s="175"/>
      <c r="C12" s="160"/>
      <c r="D12" s="161"/>
      <c r="E12" s="161"/>
      <c r="F12" s="161"/>
      <c r="G12" s="161"/>
      <c r="H12" s="162"/>
      <c r="J12" s="18" t="s">
        <v>78</v>
      </c>
      <c r="K12" s="19" t="s">
        <v>70</v>
      </c>
      <c r="L12" s="20"/>
      <c r="M12" s="21"/>
      <c r="N12" s="19"/>
      <c r="O12" s="22"/>
    </row>
    <row r="13" spans="1:15" ht="18.75" customHeight="1">
      <c r="A13" s="158" t="s">
        <v>54</v>
      </c>
      <c r="B13" s="176"/>
      <c r="C13" s="163"/>
      <c r="D13" s="164"/>
      <c r="E13" s="164"/>
      <c r="F13" s="164"/>
      <c r="G13" s="164"/>
      <c r="H13" s="165"/>
      <c r="J13" s="23"/>
      <c r="K13" s="9" t="s">
        <v>71</v>
      </c>
      <c r="L13" s="9"/>
      <c r="M13" s="9"/>
      <c r="N13" s="9"/>
      <c r="O13" s="24"/>
    </row>
    <row r="14" spans="1:15" ht="18.75" customHeight="1" thickBot="1">
      <c r="A14" s="158" t="s">
        <v>134</v>
      </c>
      <c r="B14" s="159"/>
      <c r="C14" s="166"/>
      <c r="D14" s="167"/>
      <c r="E14" s="167"/>
      <c r="F14" s="167"/>
      <c r="G14" s="167"/>
      <c r="H14" s="168"/>
      <c r="J14" s="25" t="s">
        <v>79</v>
      </c>
      <c r="K14" s="9" t="s">
        <v>72</v>
      </c>
      <c r="L14" s="9"/>
      <c r="M14" s="9"/>
      <c r="N14" s="9"/>
      <c r="O14" s="24"/>
    </row>
    <row r="15" spans="1:15" ht="18.75" customHeight="1">
      <c r="A15" s="180" t="s">
        <v>116</v>
      </c>
      <c r="B15" s="110" t="s">
        <v>118</v>
      </c>
      <c r="C15" s="157"/>
      <c r="D15" s="33" t="s">
        <v>35</v>
      </c>
      <c r="E15" s="156"/>
      <c r="F15" s="27" t="s">
        <v>36</v>
      </c>
      <c r="G15" s="35"/>
      <c r="H15" s="28" t="s">
        <v>37</v>
      </c>
      <c r="J15" s="23"/>
      <c r="K15" s="9" t="s">
        <v>126</v>
      </c>
      <c r="L15" s="9"/>
      <c r="M15" s="9"/>
      <c r="N15" s="9"/>
      <c r="O15" s="24"/>
    </row>
    <row r="16" spans="1:15" ht="18.75" customHeight="1" thickBot="1">
      <c r="A16" s="181"/>
      <c r="B16" s="111" t="s">
        <v>118</v>
      </c>
      <c r="C16" s="157"/>
      <c r="D16" s="33" t="s">
        <v>35</v>
      </c>
      <c r="E16" s="35"/>
      <c r="F16" s="27" t="s">
        <v>36</v>
      </c>
      <c r="G16" s="35"/>
      <c r="H16" s="28" t="s">
        <v>37</v>
      </c>
      <c r="J16" s="25" t="s">
        <v>80</v>
      </c>
      <c r="K16" s="9" t="s">
        <v>73</v>
      </c>
      <c r="L16" s="9"/>
      <c r="M16" s="9"/>
      <c r="N16" s="9"/>
      <c r="O16" s="24"/>
    </row>
    <row r="17" spans="1:15" ht="18.75" customHeight="1" thickBot="1">
      <c r="A17" s="158" t="s">
        <v>87</v>
      </c>
      <c r="B17" s="223"/>
      <c r="C17" s="224"/>
      <c r="D17" s="225"/>
      <c r="E17" s="225"/>
      <c r="F17" s="225"/>
      <c r="G17" s="225"/>
      <c r="H17" s="226"/>
      <c r="J17" s="26" t="s">
        <v>84</v>
      </c>
      <c r="K17" s="9" t="s">
        <v>83</v>
      </c>
      <c r="L17" s="9"/>
      <c r="M17" s="9"/>
      <c r="N17" s="9"/>
      <c r="O17" s="24"/>
    </row>
    <row r="18" spans="1:15" ht="18.75" customHeight="1" thickBot="1">
      <c r="A18" s="38" t="s">
        <v>95</v>
      </c>
      <c r="B18" s="112" t="s">
        <v>118</v>
      </c>
      <c r="C18" s="157"/>
      <c r="D18" s="33" t="s">
        <v>35</v>
      </c>
      <c r="E18" s="35"/>
      <c r="F18" s="27" t="s">
        <v>36</v>
      </c>
      <c r="G18" s="35"/>
      <c r="H18" s="28" t="s">
        <v>37</v>
      </c>
      <c r="J18" s="26" t="s">
        <v>86</v>
      </c>
      <c r="K18" s="9" t="s">
        <v>85</v>
      </c>
      <c r="L18" s="9"/>
      <c r="M18" s="9"/>
      <c r="N18" s="9"/>
      <c r="O18" s="24"/>
    </row>
    <row r="19" spans="1:15" ht="18.75" customHeight="1" thickBot="1">
      <c r="A19" s="221" t="s">
        <v>34</v>
      </c>
      <c r="B19" s="222"/>
      <c r="C19" s="219" t="s">
        <v>65</v>
      </c>
      <c r="D19" s="220"/>
      <c r="E19" s="177" t="s">
        <v>117</v>
      </c>
      <c r="F19" s="178"/>
      <c r="G19" s="178"/>
      <c r="H19" s="179"/>
      <c r="J19" s="23"/>
      <c r="K19" s="9" t="s">
        <v>74</v>
      </c>
      <c r="L19" s="9"/>
      <c r="M19" s="9"/>
      <c r="N19" s="9"/>
      <c r="O19" s="24"/>
    </row>
    <row r="20" spans="1:15" ht="15" customHeight="1" thickBot="1">
      <c r="A20" s="14"/>
      <c r="B20" s="14"/>
      <c r="C20" s="15"/>
      <c r="D20" s="15"/>
      <c r="E20" s="15"/>
      <c r="J20" s="23"/>
      <c r="K20" s="9" t="s">
        <v>127</v>
      </c>
      <c r="L20" s="9"/>
      <c r="M20" s="9"/>
      <c r="N20" s="9"/>
      <c r="O20" s="24"/>
    </row>
    <row r="21" spans="1:15" ht="14.25" thickBot="1">
      <c r="A21" s="16"/>
      <c r="B21" s="17"/>
      <c r="C21" s="17"/>
      <c r="D21" s="17"/>
      <c r="E21" s="199" t="s">
        <v>64</v>
      </c>
      <c r="F21" s="200"/>
      <c r="G21" s="200"/>
      <c r="H21" s="201"/>
      <c r="J21" s="23"/>
      <c r="K21" s="9" t="s">
        <v>128</v>
      </c>
      <c r="L21" s="9"/>
      <c r="M21" s="9"/>
      <c r="N21" s="9"/>
      <c r="O21" s="24"/>
    </row>
    <row r="22" spans="1:15" ht="18.75" customHeight="1">
      <c r="A22" s="169" t="s">
        <v>67</v>
      </c>
      <c r="B22" s="172" t="s">
        <v>2</v>
      </c>
      <c r="C22" s="173"/>
      <c r="D22" s="30" t="s">
        <v>55</v>
      </c>
      <c r="E22" s="202"/>
      <c r="F22" s="203"/>
      <c r="G22" s="203"/>
      <c r="H22" s="204"/>
      <c r="J22" s="23"/>
      <c r="K22" s="9" t="s">
        <v>129</v>
      </c>
      <c r="L22" s="9"/>
      <c r="M22" s="9"/>
      <c r="N22" s="9"/>
      <c r="O22" s="24"/>
    </row>
    <row r="23" spans="1:15" ht="18.75" customHeight="1">
      <c r="A23" s="170"/>
      <c r="B23" s="182" t="s">
        <v>3</v>
      </c>
      <c r="C23" s="182"/>
      <c r="D23" s="10" t="s">
        <v>13</v>
      </c>
      <c r="E23" s="205"/>
      <c r="F23" s="206"/>
      <c r="G23" s="206"/>
      <c r="H23" s="207"/>
      <c r="J23" s="23"/>
      <c r="K23" s="9" t="s">
        <v>130</v>
      </c>
      <c r="L23" s="9"/>
      <c r="M23" s="9"/>
      <c r="N23" s="9"/>
      <c r="O23" s="24"/>
    </row>
    <row r="24" spans="1:15" ht="18.75" customHeight="1">
      <c r="A24" s="170"/>
      <c r="B24" s="182" t="s">
        <v>4</v>
      </c>
      <c r="C24" s="182"/>
      <c r="D24" s="10" t="s">
        <v>14</v>
      </c>
      <c r="E24" s="205"/>
      <c r="F24" s="206"/>
      <c r="G24" s="206"/>
      <c r="H24" s="207"/>
      <c r="J24" s="23"/>
      <c r="K24" s="9" t="s">
        <v>131</v>
      </c>
      <c r="L24" s="9"/>
      <c r="M24" s="9"/>
      <c r="N24" s="9"/>
      <c r="O24" s="24"/>
    </row>
    <row r="25" spans="1:15" ht="18.75" customHeight="1" thickBot="1">
      <c r="A25" s="171"/>
      <c r="B25" s="208" t="s">
        <v>5</v>
      </c>
      <c r="C25" s="208"/>
      <c r="D25" s="1" t="s">
        <v>15</v>
      </c>
      <c r="E25" s="213">
        <f>E22+E23+E24</f>
        <v>0</v>
      </c>
      <c r="F25" s="214"/>
      <c r="G25" s="214"/>
      <c r="H25" s="215"/>
      <c r="J25" s="25" t="s">
        <v>81</v>
      </c>
      <c r="K25" s="9" t="s">
        <v>75</v>
      </c>
      <c r="L25" s="9"/>
      <c r="M25" s="9"/>
      <c r="N25" s="9"/>
      <c r="O25" s="24"/>
    </row>
    <row r="26" spans="1:15" ht="18.75" customHeight="1">
      <c r="A26" s="192" t="s">
        <v>125</v>
      </c>
      <c r="B26" s="209" t="s">
        <v>7</v>
      </c>
      <c r="C26" s="209"/>
      <c r="D26" s="29" t="s">
        <v>16</v>
      </c>
      <c r="E26" s="202"/>
      <c r="F26" s="203"/>
      <c r="G26" s="203"/>
      <c r="H26" s="204"/>
      <c r="J26" s="25" t="s">
        <v>82</v>
      </c>
      <c r="K26" s="9" t="s">
        <v>76</v>
      </c>
      <c r="L26" s="9"/>
      <c r="M26" s="9"/>
      <c r="N26" s="9"/>
      <c r="O26" s="24"/>
    </row>
    <row r="27" spans="1:15" ht="18.75" customHeight="1" thickBot="1">
      <c r="A27" s="193"/>
      <c r="B27" s="182" t="s">
        <v>6</v>
      </c>
      <c r="C27" s="182"/>
      <c r="D27" s="10" t="s">
        <v>17</v>
      </c>
      <c r="E27" s="205"/>
      <c r="F27" s="206"/>
      <c r="G27" s="206"/>
      <c r="H27" s="207"/>
      <c r="J27" s="25" t="s">
        <v>132</v>
      </c>
      <c r="K27" s="9" t="s">
        <v>77</v>
      </c>
      <c r="L27" s="9"/>
      <c r="M27" s="9"/>
      <c r="N27" s="9"/>
      <c r="O27" s="24"/>
    </row>
    <row r="28" spans="1:15" ht="18.75" customHeight="1">
      <c r="A28" s="193"/>
      <c r="B28" s="182" t="s">
        <v>8</v>
      </c>
      <c r="C28" s="182"/>
      <c r="D28" s="10" t="s">
        <v>18</v>
      </c>
      <c r="E28" s="205"/>
      <c r="F28" s="206"/>
      <c r="G28" s="206"/>
      <c r="H28" s="207"/>
      <c r="J28" s="127"/>
      <c r="K28" s="127"/>
      <c r="L28" s="127"/>
      <c r="M28" s="127"/>
      <c r="N28" s="127"/>
      <c r="O28" s="127"/>
    </row>
    <row r="29" spans="1:8" ht="18.75" customHeight="1">
      <c r="A29" s="193"/>
      <c r="B29" s="182" t="s">
        <v>11</v>
      </c>
      <c r="C29" s="182"/>
      <c r="D29" s="10" t="s">
        <v>19</v>
      </c>
      <c r="E29" s="205"/>
      <c r="F29" s="206"/>
      <c r="G29" s="206"/>
      <c r="H29" s="207"/>
    </row>
    <row r="30" spans="1:8" ht="18.75" customHeight="1">
      <c r="A30" s="193"/>
      <c r="B30" s="186" t="s">
        <v>120</v>
      </c>
      <c r="C30" s="187"/>
      <c r="D30" s="31" t="s">
        <v>56</v>
      </c>
      <c r="E30" s="205"/>
      <c r="F30" s="206"/>
      <c r="G30" s="206"/>
      <c r="H30" s="207"/>
    </row>
    <row r="31" spans="1:8" ht="18.75" customHeight="1">
      <c r="A31" s="193"/>
      <c r="B31" s="188" t="s">
        <v>49</v>
      </c>
      <c r="C31" s="189"/>
      <c r="D31" s="2" t="s">
        <v>57</v>
      </c>
      <c r="E31" s="210">
        <f>E26+E27+E28+E29+E30</f>
        <v>0</v>
      </c>
      <c r="F31" s="211"/>
      <c r="G31" s="211"/>
      <c r="H31" s="212"/>
    </row>
    <row r="32" spans="1:8" ht="18.75" customHeight="1">
      <c r="A32" s="193"/>
      <c r="B32" s="190" t="s">
        <v>4</v>
      </c>
      <c r="C32" s="191"/>
      <c r="D32" s="31" t="s">
        <v>58</v>
      </c>
      <c r="E32" s="205"/>
      <c r="F32" s="206"/>
      <c r="G32" s="206"/>
      <c r="H32" s="207"/>
    </row>
    <row r="33" spans="1:8" ht="18.75" customHeight="1">
      <c r="A33" s="193"/>
      <c r="B33" s="190" t="s">
        <v>9</v>
      </c>
      <c r="C33" s="191"/>
      <c r="D33" s="31" t="s">
        <v>59</v>
      </c>
      <c r="E33" s="205"/>
      <c r="F33" s="206"/>
      <c r="G33" s="206"/>
      <c r="H33" s="207"/>
    </row>
    <row r="34" spans="1:8" ht="18.75" customHeight="1">
      <c r="A34" s="193"/>
      <c r="B34" s="190" t="s">
        <v>10</v>
      </c>
      <c r="C34" s="191"/>
      <c r="D34" s="31" t="s">
        <v>60</v>
      </c>
      <c r="E34" s="205"/>
      <c r="F34" s="206"/>
      <c r="G34" s="206"/>
      <c r="H34" s="207"/>
    </row>
    <row r="35" spans="1:8" ht="18.75" customHeight="1">
      <c r="A35" s="193"/>
      <c r="B35" s="182" t="s">
        <v>12</v>
      </c>
      <c r="C35" s="182"/>
      <c r="D35" s="10" t="s">
        <v>61</v>
      </c>
      <c r="E35" s="205"/>
      <c r="F35" s="206"/>
      <c r="G35" s="206"/>
      <c r="H35" s="207"/>
    </row>
    <row r="36" spans="1:8" ht="18.75" customHeight="1" thickBot="1">
      <c r="A36" s="194"/>
      <c r="B36" s="195" t="s">
        <v>50</v>
      </c>
      <c r="C36" s="195"/>
      <c r="D36" s="3" t="s">
        <v>62</v>
      </c>
      <c r="E36" s="213">
        <f>E31+E32+E33+E34+E35</f>
        <v>0</v>
      </c>
      <c r="F36" s="214"/>
      <c r="G36" s="214"/>
      <c r="H36" s="215"/>
    </row>
    <row r="37" spans="1:8" ht="18.75" customHeight="1" thickBot="1">
      <c r="A37" s="183" t="s">
        <v>99</v>
      </c>
      <c r="B37" s="184"/>
      <c r="C37" s="185"/>
      <c r="D37" s="32" t="s">
        <v>63</v>
      </c>
      <c r="E37" s="216">
        <f>E25+E36</f>
        <v>0</v>
      </c>
      <c r="F37" s="217"/>
      <c r="G37" s="217"/>
      <c r="H37" s="218"/>
    </row>
  </sheetData>
  <sheetProtection password="FC31" sheet="1" selectLockedCells="1"/>
  <mergeCells count="48">
    <mergeCell ref="E37:H37"/>
    <mergeCell ref="C19:D19"/>
    <mergeCell ref="A19:B19"/>
    <mergeCell ref="A17:B17"/>
    <mergeCell ref="C17:H17"/>
    <mergeCell ref="E33:H33"/>
    <mergeCell ref="E34:H34"/>
    <mergeCell ref="E35:H35"/>
    <mergeCell ref="E36:H36"/>
    <mergeCell ref="E29:H29"/>
    <mergeCell ref="E30:H30"/>
    <mergeCell ref="E31:H31"/>
    <mergeCell ref="E32:H32"/>
    <mergeCell ref="E28:H28"/>
    <mergeCell ref="E22:H22"/>
    <mergeCell ref="E23:H23"/>
    <mergeCell ref="E24:H24"/>
    <mergeCell ref="E25:H25"/>
    <mergeCell ref="A26:A36"/>
    <mergeCell ref="B36:C36"/>
    <mergeCell ref="B33:C33"/>
    <mergeCell ref="C11:H11"/>
    <mergeCell ref="E21:H21"/>
    <mergeCell ref="E26:H26"/>
    <mergeCell ref="E27:H27"/>
    <mergeCell ref="B25:C25"/>
    <mergeCell ref="B26:C26"/>
    <mergeCell ref="B27:C27"/>
    <mergeCell ref="B28:C28"/>
    <mergeCell ref="B29:C29"/>
    <mergeCell ref="B23:C23"/>
    <mergeCell ref="B24:C24"/>
    <mergeCell ref="A37:C37"/>
    <mergeCell ref="B30:C30"/>
    <mergeCell ref="B31:C31"/>
    <mergeCell ref="B32:C32"/>
    <mergeCell ref="B35:C35"/>
    <mergeCell ref="B34:C34"/>
    <mergeCell ref="A14:B14"/>
    <mergeCell ref="C12:H12"/>
    <mergeCell ref="C13:H13"/>
    <mergeCell ref="C14:H14"/>
    <mergeCell ref="A22:A25"/>
    <mergeCell ref="B22:C22"/>
    <mergeCell ref="A12:B12"/>
    <mergeCell ref="A13:B13"/>
    <mergeCell ref="E19:H19"/>
    <mergeCell ref="A15:A16"/>
  </mergeCells>
  <dataValidations count="7">
    <dataValidation type="list" allowBlank="1" showInputMessage="1" showErrorMessage="1" prompt="選択して下さい。" sqref="C17:H17">
      <formula1>",中　　間,予　　定,見込納付,確　　定,修　　正,更　　正,決　　定,その他（　　　　）"</formula1>
    </dataValidation>
    <dataValidation type="list" allowBlank="1" showInputMessage="1" showErrorMessage="1" prompt="選択して下さい。" sqref="E19:H19">
      <formula1>"東部県税局,南部総合県民局,西部総合県民局"</formula1>
    </dataValidation>
    <dataValidation type="list" allowBlank="1" showInputMessage="1" showErrorMessage="1" prompt="選択して下さい。" sqref="E15:E16 E18">
      <formula1>"1,2,3,4,5,6,7,8,9,10,11,12"</formula1>
    </dataValidation>
    <dataValidation type="list" allowBlank="1" showInputMessage="1" showErrorMessage="1" prompt="選択して下さい。" sqref="G15">
      <formula1>"1,2,3,4,5,6,7,8,9,10,11,12,13,14,15,16,17,18,19,20,21,22,23,24,25,26,27,28,29,30,31"</formula1>
    </dataValidation>
    <dataValidation allowBlank="1" showInputMessage="1" showErrorMessage="1" imeMode="on" sqref="C12:H13"/>
    <dataValidation type="list" allowBlank="1" showInputMessage="1" showErrorMessage="1" prompt="選択して下さい。" sqref="G16 G18">
      <formula1>"31,30,29,28,27,26,25,24,23,22,21,20,19,18,17,16,15,14,13,12,11,10,9,8,7,6,5,4,3,2,1"</formula1>
    </dataValidation>
    <dataValidation type="list" allowBlank="1" showInputMessage="1" showErrorMessage="1" prompt="選択して下さい。" sqref="B15:B16 B18">
      <formula1>"平成,令和"</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91"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A46"/>
  <sheetViews>
    <sheetView showGridLines="0" zoomScale="130" zoomScaleNormal="130" zoomScalePageLayoutView="0" workbookViewId="0" topLeftCell="A1">
      <selection activeCell="O37" sqref="O37"/>
    </sheetView>
  </sheetViews>
  <sheetFormatPr defaultColWidth="9.00390625" defaultRowHeight="13.5"/>
  <cols>
    <col min="1" max="1" width="1.25" style="4" customWidth="1"/>
    <col min="2" max="2" width="2.375" style="4" customWidth="1"/>
    <col min="3" max="3" width="5.25390625" style="4" customWidth="1"/>
    <col min="4" max="4" width="3.625" style="4" customWidth="1"/>
    <col min="5" max="16" width="2.625" style="4" customWidth="1"/>
    <col min="17" max="18" width="1.25" style="4" customWidth="1"/>
    <col min="19" max="19" width="2.375" style="4" customWidth="1"/>
    <col min="20" max="20" width="5.25390625" style="4" customWidth="1"/>
    <col min="21" max="21" width="3.625" style="4" customWidth="1"/>
    <col min="22" max="33" width="2.625" style="4" customWidth="1"/>
    <col min="34" max="35" width="1.25" style="4" customWidth="1"/>
    <col min="36" max="36" width="2.375" style="4" customWidth="1"/>
    <col min="37" max="37" width="5.25390625" style="4" customWidth="1"/>
    <col min="38" max="38" width="3.625" style="4" customWidth="1"/>
    <col min="39" max="50" width="2.625" style="4" customWidth="1"/>
    <col min="51" max="51" width="1.25" style="4" customWidth="1"/>
    <col min="52" max="52" width="9.00390625" style="4" customWidth="1"/>
    <col min="53" max="53" width="0" style="4" hidden="1" customWidth="1"/>
    <col min="54" max="16384" width="9.00390625" style="4" customWidth="1"/>
  </cols>
  <sheetData>
    <row r="1" spans="1:52" ht="5.25" customHeight="1">
      <c r="A1" s="77"/>
      <c r="B1" s="78"/>
      <c r="C1" s="78"/>
      <c r="D1" s="79"/>
      <c r="E1" s="79"/>
      <c r="F1" s="79"/>
      <c r="G1" s="79"/>
      <c r="H1" s="79"/>
      <c r="I1" s="79"/>
      <c r="J1" s="79"/>
      <c r="K1" s="79"/>
      <c r="L1" s="79"/>
      <c r="M1" s="79"/>
      <c r="N1" s="79"/>
      <c r="O1" s="79"/>
      <c r="P1" s="79"/>
      <c r="Q1" s="80"/>
      <c r="R1" s="81"/>
      <c r="S1" s="78"/>
      <c r="T1" s="78"/>
      <c r="U1" s="79"/>
      <c r="V1" s="79"/>
      <c r="W1" s="79"/>
      <c r="X1" s="79"/>
      <c r="Y1" s="79"/>
      <c r="Z1" s="79"/>
      <c r="AA1" s="79"/>
      <c r="AB1" s="79"/>
      <c r="AC1" s="79"/>
      <c r="AD1" s="79"/>
      <c r="AE1" s="79"/>
      <c r="AF1" s="79"/>
      <c r="AG1" s="79"/>
      <c r="AH1" s="80"/>
      <c r="AI1" s="81"/>
      <c r="AJ1" s="78"/>
      <c r="AK1" s="78"/>
      <c r="AL1" s="79"/>
      <c r="AM1" s="79"/>
      <c r="AN1" s="79"/>
      <c r="AO1" s="79"/>
      <c r="AP1" s="79"/>
      <c r="AQ1" s="79"/>
      <c r="AR1" s="79"/>
      <c r="AS1" s="79"/>
      <c r="AT1" s="79"/>
      <c r="AU1" s="79"/>
      <c r="AV1" s="79"/>
      <c r="AW1" s="79"/>
      <c r="AX1" s="79"/>
      <c r="AY1" s="82"/>
      <c r="AZ1" s="40"/>
    </row>
    <row r="2" spans="1:52" ht="7.5" customHeight="1">
      <c r="A2" s="83"/>
      <c r="B2" s="283" t="s">
        <v>97</v>
      </c>
      <c r="C2" s="284"/>
      <c r="D2" s="84"/>
      <c r="E2" s="85"/>
      <c r="F2" s="257" t="s">
        <v>0</v>
      </c>
      <c r="G2" s="257" t="s">
        <v>1</v>
      </c>
      <c r="H2" s="258" t="s">
        <v>91</v>
      </c>
      <c r="I2" s="258"/>
      <c r="J2" s="258"/>
      <c r="K2" s="276" t="s">
        <v>40</v>
      </c>
      <c r="L2" s="276"/>
      <c r="M2" s="276"/>
      <c r="N2" s="276"/>
      <c r="O2" s="262"/>
      <c r="P2" s="262" t="s">
        <v>29</v>
      </c>
      <c r="Q2" s="86"/>
      <c r="R2" s="87"/>
      <c r="S2" s="283" t="s">
        <v>97</v>
      </c>
      <c r="T2" s="284"/>
      <c r="U2" s="84"/>
      <c r="V2" s="85"/>
      <c r="W2" s="257" t="s">
        <v>0</v>
      </c>
      <c r="X2" s="257" t="s">
        <v>1</v>
      </c>
      <c r="Y2" s="258" t="s">
        <v>91</v>
      </c>
      <c r="Z2" s="258"/>
      <c r="AA2" s="258"/>
      <c r="AB2" s="276" t="s">
        <v>52</v>
      </c>
      <c r="AC2" s="276"/>
      <c r="AD2" s="276"/>
      <c r="AE2" s="276"/>
      <c r="AF2" s="262"/>
      <c r="AG2" s="262" t="s">
        <v>29</v>
      </c>
      <c r="AH2" s="86"/>
      <c r="AI2" s="87"/>
      <c r="AJ2" s="283" t="s">
        <v>97</v>
      </c>
      <c r="AK2" s="284"/>
      <c r="AL2" s="84"/>
      <c r="AM2" s="85"/>
      <c r="AN2" s="257" t="s">
        <v>0</v>
      </c>
      <c r="AO2" s="257" t="s">
        <v>1</v>
      </c>
      <c r="AP2" s="258" t="s">
        <v>91</v>
      </c>
      <c r="AQ2" s="258"/>
      <c r="AR2" s="258"/>
      <c r="AS2" s="276" t="s">
        <v>94</v>
      </c>
      <c r="AT2" s="276"/>
      <c r="AU2" s="276"/>
      <c r="AV2" s="276"/>
      <c r="AW2" s="262"/>
      <c r="AX2" s="262" t="s">
        <v>29</v>
      </c>
      <c r="AY2" s="88"/>
      <c r="AZ2" s="40"/>
    </row>
    <row r="3" spans="1:52" ht="6.75" customHeight="1">
      <c r="A3" s="83"/>
      <c r="B3" s="285">
        <v>360007</v>
      </c>
      <c r="C3" s="286"/>
      <c r="D3" s="84"/>
      <c r="E3" s="85"/>
      <c r="F3" s="257"/>
      <c r="G3" s="257"/>
      <c r="H3" s="258" t="s">
        <v>28</v>
      </c>
      <c r="I3" s="258"/>
      <c r="J3" s="258"/>
      <c r="K3" s="276"/>
      <c r="L3" s="276"/>
      <c r="M3" s="276"/>
      <c r="N3" s="276"/>
      <c r="O3" s="262"/>
      <c r="P3" s="262"/>
      <c r="Q3" s="86"/>
      <c r="R3" s="87"/>
      <c r="S3" s="285">
        <v>360007</v>
      </c>
      <c r="T3" s="286"/>
      <c r="U3" s="84"/>
      <c r="V3" s="85"/>
      <c r="W3" s="257"/>
      <c r="X3" s="257"/>
      <c r="Y3" s="258" t="s">
        <v>28</v>
      </c>
      <c r="Z3" s="258"/>
      <c r="AA3" s="258"/>
      <c r="AB3" s="276"/>
      <c r="AC3" s="276"/>
      <c r="AD3" s="276"/>
      <c r="AE3" s="276"/>
      <c r="AF3" s="262"/>
      <c r="AG3" s="262"/>
      <c r="AH3" s="86"/>
      <c r="AI3" s="87"/>
      <c r="AJ3" s="285">
        <v>360007</v>
      </c>
      <c r="AK3" s="286"/>
      <c r="AL3" s="84"/>
      <c r="AM3" s="85"/>
      <c r="AN3" s="257"/>
      <c r="AO3" s="257"/>
      <c r="AP3" s="258" t="s">
        <v>28</v>
      </c>
      <c r="AQ3" s="258"/>
      <c r="AR3" s="258"/>
      <c r="AS3" s="276"/>
      <c r="AT3" s="276"/>
      <c r="AU3" s="276"/>
      <c r="AV3" s="276"/>
      <c r="AW3" s="262"/>
      <c r="AX3" s="262"/>
      <c r="AY3" s="88"/>
      <c r="AZ3" s="40"/>
    </row>
    <row r="4" spans="1:52" ht="6" customHeight="1">
      <c r="A4" s="83"/>
      <c r="B4" s="285"/>
      <c r="C4" s="286"/>
      <c r="D4" s="84"/>
      <c r="E4" s="85"/>
      <c r="F4" s="356" t="s">
        <v>124</v>
      </c>
      <c r="G4" s="357"/>
      <c r="H4" s="357"/>
      <c r="I4" s="357"/>
      <c r="J4" s="357"/>
      <c r="K4" s="117"/>
      <c r="L4" s="117"/>
      <c r="M4" s="117"/>
      <c r="N4" s="117"/>
      <c r="O4" s="119"/>
      <c r="P4" s="119"/>
      <c r="Q4" s="86"/>
      <c r="R4" s="87"/>
      <c r="S4" s="285"/>
      <c r="T4" s="286"/>
      <c r="U4" s="84"/>
      <c r="V4" s="85"/>
      <c r="W4" s="356" t="s">
        <v>124</v>
      </c>
      <c r="X4" s="357"/>
      <c r="Y4" s="357"/>
      <c r="Z4" s="357"/>
      <c r="AA4" s="357"/>
      <c r="AB4" s="117"/>
      <c r="AC4" s="117"/>
      <c r="AD4" s="117"/>
      <c r="AE4" s="117"/>
      <c r="AF4" s="119"/>
      <c r="AG4" s="119"/>
      <c r="AH4" s="86"/>
      <c r="AI4" s="87"/>
      <c r="AJ4" s="285"/>
      <c r="AK4" s="286"/>
      <c r="AL4" s="84"/>
      <c r="AM4" s="85"/>
      <c r="AN4" s="356" t="s">
        <v>124</v>
      </c>
      <c r="AO4" s="357"/>
      <c r="AP4" s="357"/>
      <c r="AQ4" s="357"/>
      <c r="AR4" s="357"/>
      <c r="AS4" s="117"/>
      <c r="AT4" s="117"/>
      <c r="AU4" s="117"/>
      <c r="AV4" s="117"/>
      <c r="AW4" s="119"/>
      <c r="AX4" s="119"/>
      <c r="AY4" s="88"/>
      <c r="AZ4" s="40"/>
    </row>
    <row r="5" spans="1:52" ht="6" customHeight="1">
      <c r="A5" s="83"/>
      <c r="B5" s="285"/>
      <c r="C5" s="286"/>
      <c r="D5" s="84"/>
      <c r="E5" s="89"/>
      <c r="F5" s="280" t="s">
        <v>123</v>
      </c>
      <c r="G5" s="281"/>
      <c r="H5" s="281"/>
      <c r="I5" s="281"/>
      <c r="J5" s="281"/>
      <c r="K5" s="120"/>
      <c r="L5" s="90"/>
      <c r="M5" s="90"/>
      <c r="N5" s="90"/>
      <c r="O5" s="91"/>
      <c r="P5" s="89"/>
      <c r="Q5" s="86"/>
      <c r="R5" s="87"/>
      <c r="S5" s="285"/>
      <c r="T5" s="286"/>
      <c r="U5" s="84"/>
      <c r="V5" s="89"/>
      <c r="W5" s="280" t="s">
        <v>123</v>
      </c>
      <c r="X5" s="281"/>
      <c r="Y5" s="281"/>
      <c r="Z5" s="281"/>
      <c r="AA5" s="281"/>
      <c r="AB5" s="92"/>
      <c r="AC5" s="92"/>
      <c r="AD5" s="92"/>
      <c r="AE5" s="92"/>
      <c r="AF5" s="91"/>
      <c r="AG5" s="89"/>
      <c r="AH5" s="86"/>
      <c r="AI5" s="87"/>
      <c r="AJ5" s="285"/>
      <c r="AK5" s="286"/>
      <c r="AL5" s="84"/>
      <c r="AM5" s="89"/>
      <c r="AN5" s="280" t="s">
        <v>123</v>
      </c>
      <c r="AO5" s="281"/>
      <c r="AP5" s="281"/>
      <c r="AQ5" s="281"/>
      <c r="AR5" s="281"/>
      <c r="AS5" s="90"/>
      <c r="AT5" s="90"/>
      <c r="AU5" s="90"/>
      <c r="AV5" s="90"/>
      <c r="AW5" s="91"/>
      <c r="AX5" s="89"/>
      <c r="AY5" s="88"/>
      <c r="AZ5" s="40"/>
    </row>
    <row r="6" spans="1:52" ht="6.75" customHeight="1">
      <c r="A6" s="83"/>
      <c r="B6" s="285"/>
      <c r="C6" s="286"/>
      <c r="D6" s="93"/>
      <c r="E6" s="263" t="s">
        <v>27</v>
      </c>
      <c r="F6" s="263"/>
      <c r="G6" s="263"/>
      <c r="H6" s="263"/>
      <c r="I6" s="263"/>
      <c r="J6" s="263"/>
      <c r="K6" s="263"/>
      <c r="L6" s="263" t="s">
        <v>26</v>
      </c>
      <c r="M6" s="263"/>
      <c r="N6" s="263"/>
      <c r="O6" s="263"/>
      <c r="P6" s="263"/>
      <c r="Q6" s="94"/>
      <c r="R6" s="87"/>
      <c r="S6" s="285"/>
      <c r="T6" s="286"/>
      <c r="U6" s="93"/>
      <c r="V6" s="263" t="s">
        <v>27</v>
      </c>
      <c r="W6" s="263"/>
      <c r="X6" s="263"/>
      <c r="Y6" s="263"/>
      <c r="Z6" s="263"/>
      <c r="AA6" s="263"/>
      <c r="AB6" s="263"/>
      <c r="AC6" s="263" t="s">
        <v>26</v>
      </c>
      <c r="AD6" s="263"/>
      <c r="AE6" s="263"/>
      <c r="AF6" s="263"/>
      <c r="AG6" s="263"/>
      <c r="AH6" s="94"/>
      <c r="AI6" s="87"/>
      <c r="AJ6" s="285"/>
      <c r="AK6" s="286"/>
      <c r="AL6" s="93"/>
      <c r="AM6" s="263" t="s">
        <v>27</v>
      </c>
      <c r="AN6" s="263"/>
      <c r="AO6" s="263"/>
      <c r="AP6" s="263"/>
      <c r="AQ6" s="263"/>
      <c r="AR6" s="263"/>
      <c r="AS6" s="263"/>
      <c r="AT6" s="263" t="s">
        <v>26</v>
      </c>
      <c r="AU6" s="263"/>
      <c r="AV6" s="263"/>
      <c r="AW6" s="263"/>
      <c r="AX6" s="263"/>
      <c r="AY6" s="95"/>
      <c r="AZ6" s="40"/>
    </row>
    <row r="7" spans="1:52" ht="19.5" customHeight="1">
      <c r="A7" s="83"/>
      <c r="B7" s="287" t="s">
        <v>65</v>
      </c>
      <c r="C7" s="288"/>
      <c r="D7" s="96" t="s">
        <v>51</v>
      </c>
      <c r="E7" s="236" t="s">
        <v>102</v>
      </c>
      <c r="F7" s="236"/>
      <c r="G7" s="236"/>
      <c r="H7" s="236"/>
      <c r="I7" s="236"/>
      <c r="J7" s="236"/>
      <c r="K7" s="236"/>
      <c r="L7" s="264" t="s">
        <v>66</v>
      </c>
      <c r="M7" s="265"/>
      <c r="N7" s="265"/>
      <c r="O7" s="265"/>
      <c r="P7" s="266"/>
      <c r="Q7" s="94"/>
      <c r="R7" s="87"/>
      <c r="S7" s="287" t="s">
        <v>65</v>
      </c>
      <c r="T7" s="288"/>
      <c r="U7" s="96" t="s">
        <v>51</v>
      </c>
      <c r="V7" s="236" t="s">
        <v>102</v>
      </c>
      <c r="W7" s="236"/>
      <c r="X7" s="236"/>
      <c r="Y7" s="236"/>
      <c r="Z7" s="236"/>
      <c r="AA7" s="236"/>
      <c r="AB7" s="236"/>
      <c r="AC7" s="264" t="s">
        <v>66</v>
      </c>
      <c r="AD7" s="265"/>
      <c r="AE7" s="265"/>
      <c r="AF7" s="265"/>
      <c r="AG7" s="266"/>
      <c r="AH7" s="94"/>
      <c r="AI7" s="87"/>
      <c r="AJ7" s="287" t="s">
        <v>65</v>
      </c>
      <c r="AK7" s="288"/>
      <c r="AL7" s="96" t="s">
        <v>51</v>
      </c>
      <c r="AM7" s="236" t="s">
        <v>102</v>
      </c>
      <c r="AN7" s="236"/>
      <c r="AO7" s="236"/>
      <c r="AP7" s="236"/>
      <c r="AQ7" s="236"/>
      <c r="AR7" s="236"/>
      <c r="AS7" s="236"/>
      <c r="AT7" s="264" t="s">
        <v>66</v>
      </c>
      <c r="AU7" s="265"/>
      <c r="AV7" s="265"/>
      <c r="AW7" s="265"/>
      <c r="AX7" s="266"/>
      <c r="AY7" s="95"/>
      <c r="AZ7" s="40"/>
    </row>
    <row r="8" spans="1:53" ht="18" customHeight="1">
      <c r="A8" s="83"/>
      <c r="B8" s="289" t="s">
        <v>48</v>
      </c>
      <c r="C8" s="290"/>
      <c r="D8" s="290"/>
      <c r="E8" s="290"/>
      <c r="F8" s="290"/>
      <c r="G8" s="290"/>
      <c r="H8" s="290"/>
      <c r="I8" s="290"/>
      <c r="J8" s="290"/>
      <c r="K8" s="290"/>
      <c r="L8" s="290"/>
      <c r="M8" s="290"/>
      <c r="N8" s="290"/>
      <c r="O8" s="290"/>
      <c r="P8" s="291"/>
      <c r="Q8" s="94"/>
      <c r="R8" s="87"/>
      <c r="S8" s="289" t="s">
        <v>48</v>
      </c>
      <c r="T8" s="290"/>
      <c r="U8" s="290"/>
      <c r="V8" s="290"/>
      <c r="W8" s="290"/>
      <c r="X8" s="290"/>
      <c r="Y8" s="290"/>
      <c r="Z8" s="290"/>
      <c r="AA8" s="290"/>
      <c r="AB8" s="290"/>
      <c r="AC8" s="290"/>
      <c r="AD8" s="290"/>
      <c r="AE8" s="290"/>
      <c r="AF8" s="290"/>
      <c r="AG8" s="291"/>
      <c r="AH8" s="94"/>
      <c r="AI8" s="87"/>
      <c r="AJ8" s="289" t="s">
        <v>48</v>
      </c>
      <c r="AK8" s="290"/>
      <c r="AL8" s="290"/>
      <c r="AM8" s="290"/>
      <c r="AN8" s="290"/>
      <c r="AO8" s="290"/>
      <c r="AP8" s="290"/>
      <c r="AQ8" s="290"/>
      <c r="AR8" s="290"/>
      <c r="AS8" s="290"/>
      <c r="AT8" s="290"/>
      <c r="AU8" s="290"/>
      <c r="AV8" s="290"/>
      <c r="AW8" s="290"/>
      <c r="AX8" s="291"/>
      <c r="AY8" s="95"/>
      <c r="AZ8" s="40"/>
      <c r="BA8" s="4" t="s">
        <v>46</v>
      </c>
    </row>
    <row r="9" spans="1:53" ht="13.5">
      <c r="A9" s="83"/>
      <c r="B9" s="277">
        <f>IF('入力シート'!C12="","",'入力シート'!C12)</f>
      </c>
      <c r="C9" s="278"/>
      <c r="D9" s="278"/>
      <c r="E9" s="278"/>
      <c r="F9" s="278"/>
      <c r="G9" s="278"/>
      <c r="H9" s="278"/>
      <c r="I9" s="278"/>
      <c r="J9" s="278"/>
      <c r="K9" s="278"/>
      <c r="L9" s="278"/>
      <c r="M9" s="278"/>
      <c r="N9" s="278"/>
      <c r="O9" s="278"/>
      <c r="P9" s="279"/>
      <c r="Q9" s="94"/>
      <c r="R9" s="87"/>
      <c r="S9" s="277">
        <f>IF(B9="","",B9)</f>
      </c>
      <c r="T9" s="278"/>
      <c r="U9" s="278"/>
      <c r="V9" s="278"/>
      <c r="W9" s="278"/>
      <c r="X9" s="278"/>
      <c r="Y9" s="278"/>
      <c r="Z9" s="278"/>
      <c r="AA9" s="278"/>
      <c r="AB9" s="278"/>
      <c r="AC9" s="278"/>
      <c r="AD9" s="278"/>
      <c r="AE9" s="278"/>
      <c r="AF9" s="278"/>
      <c r="AG9" s="279"/>
      <c r="AH9" s="94"/>
      <c r="AI9" s="87"/>
      <c r="AJ9" s="277">
        <f>IF(S9="","",S9)</f>
      </c>
      <c r="AK9" s="278"/>
      <c r="AL9" s="278"/>
      <c r="AM9" s="278"/>
      <c r="AN9" s="278"/>
      <c r="AO9" s="278"/>
      <c r="AP9" s="278"/>
      <c r="AQ9" s="278"/>
      <c r="AR9" s="278"/>
      <c r="AS9" s="278"/>
      <c r="AT9" s="278"/>
      <c r="AU9" s="278"/>
      <c r="AV9" s="278"/>
      <c r="AW9" s="278"/>
      <c r="AX9" s="279"/>
      <c r="AY9" s="95"/>
      <c r="AZ9" s="40"/>
      <c r="BA9" s="4" t="s">
        <v>47</v>
      </c>
    </row>
    <row r="10" spans="1:52" ht="13.5">
      <c r="A10" s="83"/>
      <c r="B10" s="255">
        <f>IF('入力シート'!C13="","",'入力シート'!C13)</f>
      </c>
      <c r="C10" s="256"/>
      <c r="D10" s="256"/>
      <c r="E10" s="256"/>
      <c r="F10" s="256"/>
      <c r="G10" s="256"/>
      <c r="H10" s="256"/>
      <c r="I10" s="256"/>
      <c r="J10" s="256"/>
      <c r="K10" s="256"/>
      <c r="L10" s="256"/>
      <c r="M10" s="256"/>
      <c r="N10" s="256"/>
      <c r="O10" s="97"/>
      <c r="P10" s="98" t="s">
        <v>98</v>
      </c>
      <c r="Q10" s="94"/>
      <c r="R10" s="87"/>
      <c r="S10" s="255">
        <f>IF(B10="","",B10)</f>
      </c>
      <c r="T10" s="256"/>
      <c r="U10" s="256"/>
      <c r="V10" s="256"/>
      <c r="W10" s="256"/>
      <c r="X10" s="256"/>
      <c r="Y10" s="256"/>
      <c r="Z10" s="256"/>
      <c r="AA10" s="256"/>
      <c r="AB10" s="256"/>
      <c r="AC10" s="256"/>
      <c r="AD10" s="256"/>
      <c r="AE10" s="256"/>
      <c r="AF10" s="97"/>
      <c r="AG10" s="98" t="s">
        <v>98</v>
      </c>
      <c r="AH10" s="94"/>
      <c r="AI10" s="87"/>
      <c r="AJ10" s="255">
        <f>IF(S10="","",S10)</f>
      </c>
      <c r="AK10" s="256"/>
      <c r="AL10" s="256"/>
      <c r="AM10" s="256"/>
      <c r="AN10" s="256"/>
      <c r="AO10" s="256"/>
      <c r="AP10" s="256"/>
      <c r="AQ10" s="256"/>
      <c r="AR10" s="256"/>
      <c r="AS10" s="256"/>
      <c r="AT10" s="256"/>
      <c r="AU10" s="256"/>
      <c r="AV10" s="256"/>
      <c r="AW10" s="97"/>
      <c r="AX10" s="98" t="s">
        <v>98</v>
      </c>
      <c r="AY10" s="95"/>
      <c r="AZ10" s="40"/>
    </row>
    <row r="11" spans="1:52" ht="13.5" customHeight="1">
      <c r="A11" s="83"/>
      <c r="B11" s="259"/>
      <c r="C11" s="260"/>
      <c r="D11" s="260"/>
      <c r="E11" s="260"/>
      <c r="F11" s="260"/>
      <c r="G11" s="260"/>
      <c r="H11" s="260"/>
      <c r="I11" s="260"/>
      <c r="J11" s="260"/>
      <c r="K11" s="260"/>
      <c r="L11" s="260"/>
      <c r="M11" s="260"/>
      <c r="N11" s="260"/>
      <c r="O11" s="260"/>
      <c r="P11" s="261"/>
      <c r="Q11" s="94"/>
      <c r="R11" s="87"/>
      <c r="S11" s="259">
        <f>IF(B11="","",B11)</f>
      </c>
      <c r="T11" s="260"/>
      <c r="U11" s="260"/>
      <c r="V11" s="260"/>
      <c r="W11" s="260"/>
      <c r="X11" s="260"/>
      <c r="Y11" s="260"/>
      <c r="Z11" s="260"/>
      <c r="AA11" s="260"/>
      <c r="AB11" s="260"/>
      <c r="AC11" s="260"/>
      <c r="AD11" s="260"/>
      <c r="AE11" s="260"/>
      <c r="AF11" s="260"/>
      <c r="AG11" s="261"/>
      <c r="AH11" s="94"/>
      <c r="AI11" s="87"/>
      <c r="AJ11" s="259">
        <f>IF(S11="","",S11)</f>
      </c>
      <c r="AK11" s="260"/>
      <c r="AL11" s="260"/>
      <c r="AM11" s="260"/>
      <c r="AN11" s="260"/>
      <c r="AO11" s="260"/>
      <c r="AP11" s="260"/>
      <c r="AQ11" s="260"/>
      <c r="AR11" s="260"/>
      <c r="AS11" s="260"/>
      <c r="AT11" s="260"/>
      <c r="AU11" s="260"/>
      <c r="AV11" s="260"/>
      <c r="AW11" s="260"/>
      <c r="AX11" s="261"/>
      <c r="AY11" s="95"/>
      <c r="AZ11" s="40"/>
    </row>
    <row r="12" spans="1:52" ht="8.25" customHeight="1">
      <c r="A12" s="83"/>
      <c r="B12" s="267" t="s">
        <v>30</v>
      </c>
      <c r="C12" s="267"/>
      <c r="D12" s="230" t="s">
        <v>31</v>
      </c>
      <c r="E12" s="231"/>
      <c r="F12" s="231"/>
      <c r="G12" s="231"/>
      <c r="H12" s="231"/>
      <c r="I12" s="231"/>
      <c r="J12" s="231"/>
      <c r="K12" s="232"/>
      <c r="L12" s="230" t="s">
        <v>133</v>
      </c>
      <c r="M12" s="231"/>
      <c r="N12" s="231"/>
      <c r="O12" s="231"/>
      <c r="P12" s="232"/>
      <c r="Q12" s="94"/>
      <c r="R12" s="87"/>
      <c r="S12" s="267" t="s">
        <v>30</v>
      </c>
      <c r="T12" s="267"/>
      <c r="U12" s="230" t="s">
        <v>31</v>
      </c>
      <c r="V12" s="231"/>
      <c r="W12" s="231"/>
      <c r="X12" s="231"/>
      <c r="Y12" s="231"/>
      <c r="Z12" s="231"/>
      <c r="AA12" s="231"/>
      <c r="AB12" s="232"/>
      <c r="AC12" s="230" t="s">
        <v>133</v>
      </c>
      <c r="AD12" s="231"/>
      <c r="AE12" s="231"/>
      <c r="AF12" s="231"/>
      <c r="AG12" s="232"/>
      <c r="AH12" s="94"/>
      <c r="AI12" s="87"/>
      <c r="AJ12" s="267" t="s">
        <v>30</v>
      </c>
      <c r="AK12" s="267"/>
      <c r="AL12" s="230" t="s">
        <v>31</v>
      </c>
      <c r="AM12" s="231"/>
      <c r="AN12" s="231"/>
      <c r="AO12" s="231"/>
      <c r="AP12" s="231"/>
      <c r="AQ12" s="231"/>
      <c r="AR12" s="231"/>
      <c r="AS12" s="232"/>
      <c r="AT12" s="230" t="s">
        <v>133</v>
      </c>
      <c r="AU12" s="231"/>
      <c r="AV12" s="231"/>
      <c r="AW12" s="231"/>
      <c r="AX12" s="232"/>
      <c r="AY12" s="95"/>
      <c r="AZ12" s="40"/>
    </row>
    <row r="13" spans="1:52" ht="20.25" customHeight="1">
      <c r="A13" s="83"/>
      <c r="B13" s="270">
        <f>IF('入力シート'!C18="","",IF('入力シート'!B18="令和",IF(VALUE('入力シート'!E18)&gt;3,"R"&amp;VALUE('入力シート'!C18),"R"&amp;(VALUE('入力シート'!C18)-1)),IF(VALUE('入力シート'!E18)&gt;3,"H"&amp;VALUE('入力シート'!C18),"H"&amp;(VALUE('入力シート'!C18)-1))))</f>
      </c>
      <c r="C13" s="270"/>
      <c r="D13" s="233"/>
      <c r="E13" s="234"/>
      <c r="F13" s="234"/>
      <c r="G13" s="234"/>
      <c r="H13" s="234"/>
      <c r="I13" s="234"/>
      <c r="J13" s="234"/>
      <c r="K13" s="235"/>
      <c r="L13" s="227">
        <f>IF('入力シート'!C14="","",'入力シート'!C14)</f>
      </c>
      <c r="M13" s="228"/>
      <c r="N13" s="228"/>
      <c r="O13" s="228"/>
      <c r="P13" s="229"/>
      <c r="Q13" s="94"/>
      <c r="R13" s="87"/>
      <c r="S13" s="270">
        <f>B13</f>
      </c>
      <c r="T13" s="270"/>
      <c r="U13" s="233"/>
      <c r="V13" s="234"/>
      <c r="W13" s="234"/>
      <c r="X13" s="234"/>
      <c r="Y13" s="234"/>
      <c r="Z13" s="234"/>
      <c r="AA13" s="234"/>
      <c r="AB13" s="235"/>
      <c r="AC13" s="227">
        <f>IF(L13="","",L13)</f>
      </c>
      <c r="AD13" s="228"/>
      <c r="AE13" s="228"/>
      <c r="AF13" s="228"/>
      <c r="AG13" s="229"/>
      <c r="AH13" s="94"/>
      <c r="AI13" s="87"/>
      <c r="AJ13" s="270">
        <f>S13</f>
      </c>
      <c r="AK13" s="270"/>
      <c r="AL13" s="233"/>
      <c r="AM13" s="234"/>
      <c r="AN13" s="234"/>
      <c r="AO13" s="234"/>
      <c r="AP13" s="234"/>
      <c r="AQ13" s="234"/>
      <c r="AR13" s="234"/>
      <c r="AS13" s="235"/>
      <c r="AT13" s="227">
        <f>IF(L13="","",L13)</f>
      </c>
      <c r="AU13" s="228"/>
      <c r="AV13" s="228"/>
      <c r="AW13" s="228"/>
      <c r="AX13" s="229"/>
      <c r="AY13" s="95"/>
      <c r="AZ13" s="40"/>
    </row>
    <row r="14" spans="1:52" ht="9.75" customHeight="1">
      <c r="A14" s="83"/>
      <c r="B14" s="267" t="s">
        <v>139</v>
      </c>
      <c r="C14" s="267"/>
      <c r="D14" s="267"/>
      <c r="E14" s="267"/>
      <c r="F14" s="267"/>
      <c r="G14" s="267"/>
      <c r="H14" s="267"/>
      <c r="I14" s="267"/>
      <c r="J14" s="267"/>
      <c r="K14" s="267" t="s">
        <v>32</v>
      </c>
      <c r="L14" s="267"/>
      <c r="M14" s="267"/>
      <c r="N14" s="267"/>
      <c r="O14" s="267"/>
      <c r="P14" s="267"/>
      <c r="Q14" s="94"/>
      <c r="R14" s="87"/>
      <c r="S14" s="267" t="s">
        <v>139</v>
      </c>
      <c r="T14" s="267"/>
      <c r="U14" s="267"/>
      <c r="V14" s="267"/>
      <c r="W14" s="267"/>
      <c r="X14" s="267"/>
      <c r="Y14" s="267"/>
      <c r="Z14" s="267"/>
      <c r="AA14" s="267"/>
      <c r="AB14" s="267" t="s">
        <v>32</v>
      </c>
      <c r="AC14" s="267"/>
      <c r="AD14" s="267"/>
      <c r="AE14" s="267"/>
      <c r="AF14" s="267"/>
      <c r="AG14" s="267"/>
      <c r="AH14" s="94"/>
      <c r="AI14" s="87"/>
      <c r="AJ14" s="267" t="s">
        <v>139</v>
      </c>
      <c r="AK14" s="267"/>
      <c r="AL14" s="267"/>
      <c r="AM14" s="267"/>
      <c r="AN14" s="267"/>
      <c r="AO14" s="267"/>
      <c r="AP14" s="267"/>
      <c r="AQ14" s="267"/>
      <c r="AR14" s="267"/>
      <c r="AS14" s="267" t="s">
        <v>32</v>
      </c>
      <c r="AT14" s="267"/>
      <c r="AU14" s="267"/>
      <c r="AV14" s="267"/>
      <c r="AW14" s="267"/>
      <c r="AX14" s="267"/>
      <c r="AY14" s="95"/>
      <c r="AZ14" s="40"/>
    </row>
    <row r="15" spans="1:52" ht="20.25" customHeight="1">
      <c r="A15" s="83"/>
      <c r="B15" s="298">
        <f>IF('入力シート'!C15="","",IF('入力シート'!B15="令和","R"&amp;ASC('入力シート'!C15)&amp;"."&amp;'入力シート'!E15&amp;"."&amp;'入力シート'!G15,"H"&amp;ASC('入力シート'!C15)&amp;"."&amp;'入力シート'!E15&amp;"."&amp;'入力シート'!G15))</f>
      </c>
      <c r="C15" s="299"/>
      <c r="D15" s="299"/>
      <c r="E15" s="99" t="s">
        <v>103</v>
      </c>
      <c r="F15" s="299">
        <f>IF('入力シート'!C16="","",IF('入力シート'!B16="令和","R"&amp;ASC('入力シート'!C16)&amp;"."&amp;'入力シート'!E16&amp;"."&amp;'入力シート'!G16,"H"&amp;ASC('入力シート'!C16)&amp;"."&amp;'入力シート'!E16&amp;"."&amp;'入力シート'!G16))</f>
      </c>
      <c r="G15" s="299"/>
      <c r="H15" s="299"/>
      <c r="I15" s="299"/>
      <c r="J15" s="100" t="s">
        <v>104</v>
      </c>
      <c r="K15" s="273">
        <f>IF('入力シート'!C17="","",'入力シート'!C17)</f>
      </c>
      <c r="L15" s="274"/>
      <c r="M15" s="274"/>
      <c r="N15" s="274"/>
      <c r="O15" s="274"/>
      <c r="P15" s="275"/>
      <c r="Q15" s="94"/>
      <c r="R15" s="87"/>
      <c r="S15" s="268">
        <f>IF(B15="","",B15)</f>
      </c>
      <c r="T15" s="269"/>
      <c r="U15" s="269"/>
      <c r="V15" s="99" t="s">
        <v>103</v>
      </c>
      <c r="W15" s="269">
        <f>IF(F15="","",F15)</f>
      </c>
      <c r="X15" s="269"/>
      <c r="Y15" s="269"/>
      <c r="Z15" s="269"/>
      <c r="AA15" s="100" t="s">
        <v>104</v>
      </c>
      <c r="AB15" s="273">
        <f>K15</f>
      </c>
      <c r="AC15" s="274"/>
      <c r="AD15" s="274"/>
      <c r="AE15" s="274"/>
      <c r="AF15" s="274"/>
      <c r="AG15" s="275"/>
      <c r="AH15" s="94"/>
      <c r="AI15" s="87"/>
      <c r="AJ15" s="268">
        <f>IF(B15="","",B15)</f>
      </c>
      <c r="AK15" s="269"/>
      <c r="AL15" s="269"/>
      <c r="AM15" s="99" t="s">
        <v>103</v>
      </c>
      <c r="AN15" s="269">
        <f>IF(F15="","",F15)</f>
      </c>
      <c r="AO15" s="269"/>
      <c r="AP15" s="269"/>
      <c r="AQ15" s="269"/>
      <c r="AR15" s="100" t="s">
        <v>104</v>
      </c>
      <c r="AS15" s="273">
        <f>K15</f>
      </c>
      <c r="AT15" s="274"/>
      <c r="AU15" s="274"/>
      <c r="AV15" s="274"/>
      <c r="AW15" s="274"/>
      <c r="AX15" s="275"/>
      <c r="AY15" s="95"/>
      <c r="AZ15" s="40"/>
    </row>
    <row r="16" spans="1:52" ht="6.75" customHeight="1">
      <c r="A16" s="41"/>
      <c r="B16" s="305" t="s">
        <v>67</v>
      </c>
      <c r="C16" s="292" t="s">
        <v>2</v>
      </c>
      <c r="D16" s="293"/>
      <c r="E16" s="271" t="s">
        <v>105</v>
      </c>
      <c r="F16" s="101" t="s">
        <v>20</v>
      </c>
      <c r="G16" s="102" t="s">
        <v>21</v>
      </c>
      <c r="H16" s="103" t="s">
        <v>22</v>
      </c>
      <c r="I16" s="104" t="s">
        <v>23</v>
      </c>
      <c r="J16" s="102" t="s">
        <v>20</v>
      </c>
      <c r="K16" s="103" t="s">
        <v>21</v>
      </c>
      <c r="L16" s="104" t="s">
        <v>24</v>
      </c>
      <c r="M16" s="102" t="s">
        <v>23</v>
      </c>
      <c r="N16" s="103" t="s">
        <v>20</v>
      </c>
      <c r="O16" s="104" t="s">
        <v>21</v>
      </c>
      <c r="P16" s="102" t="s">
        <v>25</v>
      </c>
      <c r="Q16" s="43"/>
      <c r="R16" s="42"/>
      <c r="S16" s="305" t="s">
        <v>67</v>
      </c>
      <c r="T16" s="292" t="s">
        <v>2</v>
      </c>
      <c r="U16" s="293"/>
      <c r="V16" s="271" t="s">
        <v>105</v>
      </c>
      <c r="W16" s="101" t="s">
        <v>20</v>
      </c>
      <c r="X16" s="102" t="s">
        <v>21</v>
      </c>
      <c r="Y16" s="103" t="s">
        <v>22</v>
      </c>
      <c r="Z16" s="104" t="s">
        <v>23</v>
      </c>
      <c r="AA16" s="102" t="s">
        <v>20</v>
      </c>
      <c r="AB16" s="103" t="s">
        <v>21</v>
      </c>
      <c r="AC16" s="104" t="s">
        <v>24</v>
      </c>
      <c r="AD16" s="102" t="s">
        <v>23</v>
      </c>
      <c r="AE16" s="103" t="s">
        <v>20</v>
      </c>
      <c r="AF16" s="104" t="s">
        <v>21</v>
      </c>
      <c r="AG16" s="102" t="s">
        <v>25</v>
      </c>
      <c r="AH16" s="43"/>
      <c r="AI16" s="42"/>
      <c r="AJ16" s="305" t="s">
        <v>67</v>
      </c>
      <c r="AK16" s="292" t="s">
        <v>2</v>
      </c>
      <c r="AL16" s="293"/>
      <c r="AM16" s="271" t="s">
        <v>105</v>
      </c>
      <c r="AN16" s="101" t="s">
        <v>20</v>
      </c>
      <c r="AO16" s="102" t="s">
        <v>21</v>
      </c>
      <c r="AP16" s="103" t="s">
        <v>22</v>
      </c>
      <c r="AQ16" s="104" t="s">
        <v>23</v>
      </c>
      <c r="AR16" s="102" t="s">
        <v>20</v>
      </c>
      <c r="AS16" s="103" t="s">
        <v>21</v>
      </c>
      <c r="AT16" s="104" t="s">
        <v>24</v>
      </c>
      <c r="AU16" s="102" t="s">
        <v>23</v>
      </c>
      <c r="AV16" s="103" t="s">
        <v>20</v>
      </c>
      <c r="AW16" s="104" t="s">
        <v>21</v>
      </c>
      <c r="AX16" s="102" t="s">
        <v>25</v>
      </c>
      <c r="AY16" s="44"/>
      <c r="AZ16" s="40"/>
    </row>
    <row r="17" spans="1:52" ht="13.5" customHeight="1">
      <c r="A17" s="41"/>
      <c r="B17" s="306"/>
      <c r="C17" s="294"/>
      <c r="D17" s="295"/>
      <c r="E17" s="272"/>
      <c r="F17" s="45" t="str">
        <f>IF('入力シート'!$E$37&gt;99999999999,"*",IF('入力シート'!$E$37&lt;1,"*",IF(INT((ABS('入力シート'!$E22)-(INT(ABS('入力シート'!$E22)/10^11)*10^11))/10^10)=0,IF(ABS('入力シート'!$E22)&gt;10^10,0,IF(G17="","",IF(G17="△","",IF('入力シート'!$E22&lt;0,"△","")))),INT((ABS('入力シート'!$E22)-(INT(ABS('入力シート'!$E22)/10^11)*10^11))/10^10))))</f>
        <v>*</v>
      </c>
      <c r="G17" s="46" t="str">
        <f>IF('入力シート'!$E$37&gt;99999999999,"*",IF('入力シート'!$E$37&lt;1,"*",IF(INT((ABS('入力シート'!$E22)-(INT(ABS('入力シート'!$E22)/10^10)*10^10))/10^9)=0,IF(ABS('入力シート'!$E22)&gt;10^9,0,IF(H17="","",IF(H17="△","",IF('入力シート'!$E22&lt;0,"△","")))),INT((ABS('入力シート'!$E22)-(INT(ABS('入力シート'!$E22)/10^10)*10^10))/10^9))))</f>
        <v>*</v>
      </c>
      <c r="H17" s="47" t="str">
        <f>IF('入力シート'!$E$37&gt;99999999999,"*",IF('入力シート'!$E$37&lt;1,"*",IF(INT((ABS('入力シート'!$E22)-(INT(ABS('入力シート'!$E22)/10^9)*10^9))/10^8)=0,IF(ABS('入力シート'!$E22)&gt;10^8,0,IF(I17="","",IF(I17="△","",IF('入力シート'!$E22&lt;0,"△","")))),INT((ABS('入力シート'!$E22)-(INT(ABS('入力シート'!$E22)/10^9)*10^9))/10^8))))</f>
        <v>*</v>
      </c>
      <c r="I17" s="48" t="str">
        <f>IF('入力シート'!$E$37&gt;99999999999,"*",IF('入力シート'!$E$37&lt;1,"*",IF(INT((ABS('入力シート'!$E22)-(INT(ABS('入力シート'!$E22)/10^8)*10^8))/10^7)=0,IF(ABS('入力シート'!$E22)&gt;10^7,0,IF(J17="","",IF(J17="△","",IF('入力シート'!$E22&lt;0,"△","")))),INT((ABS('入力シート'!$E22)-(INT(ABS('入力シート'!$E22)/10^8)*10^8))/10^7))))</f>
        <v>*</v>
      </c>
      <c r="J17" s="46" t="str">
        <f>IF('入力シート'!$E$37&gt;99999999999,"*",IF('入力シート'!$E$37&lt;1,"*",IF(INT((ABS('入力シート'!$E22)-(INT(ABS('入力シート'!$E22)/10^7)*10^7))/10^6)=0,IF(ABS('入力シート'!$E22)&gt;10^6,0,IF(K17="","",IF(K17="△","",IF('入力シート'!$E22&lt;0,"△","")))),INT((ABS('入力シート'!$E22)-(INT(ABS('入力シート'!$E22)/10^7)*10^7))/10^6))))</f>
        <v>*</v>
      </c>
      <c r="K17" s="47" t="str">
        <f>IF('入力シート'!$E$37&gt;99999999999,"*",IF('入力シート'!$E$37&lt;1,"*",IF(INT((ABS('入力シート'!$E22)-(INT(ABS('入力シート'!$E22)/10^6)*10^6))/10^5)=0,IF(ABS('入力シート'!$E22)&gt;10^5,0,IF(L17="","",IF(L17="△","",IF('入力シート'!$E22&lt;0,"△","")))),INT((ABS('入力シート'!$E22)-(INT(ABS('入力シート'!$E22)/10^6)*10^6))/10^5))))</f>
        <v>*</v>
      </c>
      <c r="L17" s="48" t="str">
        <f>IF('入力シート'!$E$37&gt;99999999999,"*",IF('入力シート'!$E$37&lt;1,"*",IF(INT((ABS('入力シート'!$E22)-(INT(ABS('入力シート'!$E22)/10^5)*10^5))/10^4)=0,IF(ABS('入力シート'!$E22)&gt;10^4,0,IF(M17="","",IF(M17="△","",IF('入力シート'!$E22&lt;0,"△","")))),INT((ABS('入力シート'!$E22)-(INT(ABS('入力シート'!$E22)/10^5)*10^5))/10^4))))</f>
        <v>*</v>
      </c>
      <c r="M17" s="46" t="str">
        <f>IF('入力シート'!$E$37&gt;99999999999,"*",IF('入力シート'!$E$37&lt;1,"*",IF(INT((ABS('入力シート'!$E22)-(INT(ABS('入力シート'!$E22)/10^4)*10^4))/10^3)=0,IF(ABS('入力シート'!$E22)&gt;10^3,0,IF(N17="","",IF(N17="△","",IF('入力シート'!$E22&lt;0,"△","")))),INT((ABS('入力シート'!$E22)-(INT(ABS('入力シート'!$E22)/10^4)*10^4))/10^3))))</f>
        <v>*</v>
      </c>
      <c r="N17" s="47" t="str">
        <f>IF('入力シート'!$E$37&gt;99999999999,"*",IF('入力シート'!$E$37&lt;1,"*",IF(INT((ABS('入力シート'!$E22)-(INT(ABS('入力シート'!$E22)/10^3)*10^3))/10^2)=0,IF(ABS('入力シート'!$E22)&gt;10^2,0,IF(O17="","",IF(O17="△","",IF('入力シート'!$E22&lt;0,"△","")))),INT((ABS('入力シート'!$E22)-(INT(ABS('入力シート'!$E22)/10^3)*10^3))/10^2))))</f>
        <v>*</v>
      </c>
      <c r="O17" s="48" t="str">
        <f>IF('入力シート'!$E$37&gt;99999999999,"*",IF('入力シート'!$E$37&lt;1,"*",IF(INT((ABS('入力シート'!$E22)-(INT(ABS('入力シート'!$E22)/10^2)*10^2))/10^1)=0,IF(ABS('入力シート'!$E22)&gt;10^1,0,IF(P17="","",IF(P17="△","",IF('入力シート'!$E22&lt;0,"△","")))),INT((ABS('入力シート'!$E22)-(INT(ABS('入力シート'!$E22)/10^2)*10^2))/10^1))))</f>
        <v>*</v>
      </c>
      <c r="P17" s="46" t="str">
        <f>IF('入力シート'!$E$37&gt;99999999999,"*",IF('入力シート'!$E$37&lt;1,"*",IF(INT((ABS('入力シート'!$E22)-(INT(ABS('入力シート'!$E22)/10^1)*10^1))/10^0)=0,IF(ABS('入力シート'!$E22)&gt;10^0,0,IF(Q17="","",IF(Q17="△","",IF('入力シート'!$E22&lt;0,"△","")))),INT((ABS('入力シート'!$E22)-(INT(ABS('入力シート'!$E22)/10^1)*10^1))/10^0))))</f>
        <v>*</v>
      </c>
      <c r="Q17" s="43"/>
      <c r="R17" s="42"/>
      <c r="S17" s="306"/>
      <c r="T17" s="294"/>
      <c r="U17" s="295"/>
      <c r="V17" s="272"/>
      <c r="W17" s="140" t="str">
        <f>IF(F17="","",F17)</f>
        <v>*</v>
      </c>
      <c r="X17" s="141" t="str">
        <f aca="true" t="shared" si="0" ref="X17:X32">IF(G17="","",G17)</f>
        <v>*</v>
      </c>
      <c r="Y17" s="140" t="str">
        <f aca="true" t="shared" si="1" ref="Y17:Y32">IF(H17="","",H17)</f>
        <v>*</v>
      </c>
      <c r="Z17" s="142" t="str">
        <f aca="true" t="shared" si="2" ref="Z17:Z32">IF(I17="","",I17)</f>
        <v>*</v>
      </c>
      <c r="AA17" s="141" t="str">
        <f aca="true" t="shared" si="3" ref="AA17:AA32">IF(J17="","",J17)</f>
        <v>*</v>
      </c>
      <c r="AB17" s="140" t="str">
        <f aca="true" t="shared" si="4" ref="AB17:AB32">IF(K17="","",K17)</f>
        <v>*</v>
      </c>
      <c r="AC17" s="142" t="str">
        <f aca="true" t="shared" si="5" ref="AC17:AC32">IF(L17="","",L17)</f>
        <v>*</v>
      </c>
      <c r="AD17" s="141" t="str">
        <f aca="true" t="shared" si="6" ref="AD17:AD32">IF(M17="","",M17)</f>
        <v>*</v>
      </c>
      <c r="AE17" s="140" t="str">
        <f aca="true" t="shared" si="7" ref="AE17:AE32">IF(N17="","",N17)</f>
        <v>*</v>
      </c>
      <c r="AF17" s="142" t="str">
        <f aca="true" t="shared" si="8" ref="AF17:AF32">IF(O17="","",O17)</f>
        <v>*</v>
      </c>
      <c r="AG17" s="141" t="str">
        <f aca="true" t="shared" si="9" ref="AG17:AG32">IF(P17="","",P17)</f>
        <v>*</v>
      </c>
      <c r="AH17" s="43"/>
      <c r="AI17" s="42"/>
      <c r="AJ17" s="306"/>
      <c r="AK17" s="294"/>
      <c r="AL17" s="295"/>
      <c r="AM17" s="272"/>
      <c r="AN17" s="140" t="str">
        <f aca="true" t="shared" si="10" ref="AN17:AN32">IF(F17="","",F17)</f>
        <v>*</v>
      </c>
      <c r="AO17" s="141" t="str">
        <f aca="true" t="shared" si="11" ref="AO17:AO32">IF(G17="","",G17)</f>
        <v>*</v>
      </c>
      <c r="AP17" s="140" t="str">
        <f aca="true" t="shared" si="12" ref="AP17:AP32">IF(H17="","",H17)</f>
        <v>*</v>
      </c>
      <c r="AQ17" s="142" t="str">
        <f aca="true" t="shared" si="13" ref="AQ17:AQ32">IF(I17="","",I17)</f>
        <v>*</v>
      </c>
      <c r="AR17" s="141" t="str">
        <f aca="true" t="shared" si="14" ref="AR17:AR32">IF(J17="","",J17)</f>
        <v>*</v>
      </c>
      <c r="AS17" s="140" t="str">
        <f aca="true" t="shared" si="15" ref="AS17:AS32">IF(K17="","",K17)</f>
        <v>*</v>
      </c>
      <c r="AT17" s="142" t="str">
        <f aca="true" t="shared" si="16" ref="AT17:AT32">IF(L17="","",L17)</f>
        <v>*</v>
      </c>
      <c r="AU17" s="141" t="str">
        <f aca="true" t="shared" si="17" ref="AU17:AU32">IF(M17="","",M17)</f>
        <v>*</v>
      </c>
      <c r="AV17" s="140" t="str">
        <f aca="true" t="shared" si="18" ref="AV17:AV32">IF(N17="","",N17)</f>
        <v>*</v>
      </c>
      <c r="AW17" s="142" t="str">
        <f aca="true" t="shared" si="19" ref="AW17:AW32">IF(O17="","",O17)</f>
        <v>*</v>
      </c>
      <c r="AX17" s="141" t="str">
        <f aca="true" t="shared" si="20" ref="AX17:AX32">IF(P17="","",P17)</f>
        <v>*</v>
      </c>
      <c r="AY17" s="44"/>
      <c r="AZ17" s="40"/>
    </row>
    <row r="18" spans="1:52" ht="17.25" customHeight="1">
      <c r="A18" s="41"/>
      <c r="B18" s="306"/>
      <c r="C18" s="282" t="s">
        <v>3</v>
      </c>
      <c r="D18" s="282"/>
      <c r="E18" s="136" t="s">
        <v>13</v>
      </c>
      <c r="F18" s="49" t="str">
        <f>IF('入力シート'!$E$37&gt;99999999999,"*",IF('入力シート'!$E$37&lt;1,"*",IF(INT((ABS('入力シート'!$E23)-(INT(ABS('入力シート'!$E23)/10^11)*10^11))/10^10)=0,IF(ABS('入力シート'!$E23)&gt;10^10,0,IF(G18="","",IF(G18="△","",IF('入力シート'!$E23&lt;0,"△","")))),INT((ABS('入力シート'!$E23)-(INT(ABS('入力シート'!$E23)/10^11)*10^11))/10^10))))</f>
        <v>*</v>
      </c>
      <c r="G18" s="50" t="str">
        <f>IF('入力シート'!$E$37&gt;99999999999,"*",IF('入力シート'!$E$37&lt;1,"*",IF(INT((ABS('入力シート'!$E23)-(INT(ABS('入力シート'!$E23)/10^10)*10^10))/10^9)=0,IF(ABS('入力シート'!$E23)&gt;10^9,0,IF(H18="","",IF(H18="△","",IF('入力シート'!$E23&lt;0,"△","")))),INT((ABS('入力シート'!$E23)-(INT(ABS('入力シート'!$E23)/10^10)*10^10))/10^9))))</f>
        <v>*</v>
      </c>
      <c r="H18" s="51" t="str">
        <f>IF('入力シート'!$E$37&gt;99999999999,"*",IF('入力シート'!$E$37&lt;1,"*",IF(INT((ABS('入力シート'!$E23)-(INT(ABS('入力シート'!$E23)/10^9)*10^9))/10^8)=0,IF(ABS('入力シート'!$E23)&gt;10^8,0,IF(I18="","",IF(I18="△","",IF('入力シート'!$E23&lt;0,"△","")))),INT((ABS('入力シート'!$E23)-(INT(ABS('入力シート'!$E23)/10^9)*10^9))/10^8))))</f>
        <v>*</v>
      </c>
      <c r="I18" s="52" t="str">
        <f>IF('入力シート'!$E$37&gt;99999999999,"*",IF('入力シート'!$E$37&lt;1,"*",IF(INT((ABS('入力シート'!$E23)-(INT(ABS('入力シート'!$E23)/10^8)*10^8))/10^7)=0,IF(ABS('入力シート'!$E23)&gt;10^7,0,IF(J18="","",IF(J18="△","",IF('入力シート'!$E23&lt;0,"△","")))),INT((ABS('入力シート'!$E23)-(INT(ABS('入力シート'!$E23)/10^8)*10^8))/10^7))))</f>
        <v>*</v>
      </c>
      <c r="J18" s="50" t="str">
        <f>IF('入力シート'!$E$37&gt;99999999999,"*",IF('入力シート'!$E$37&lt;1,"*",IF(INT((ABS('入力シート'!$E23)-(INT(ABS('入力シート'!$E23)/10^7)*10^7))/10^6)=0,IF(ABS('入力シート'!$E23)&gt;10^6,0,IF(K18="","",IF(K18="△","",IF('入力シート'!$E23&lt;0,"△","")))),INT((ABS('入力シート'!$E23)-(INT(ABS('入力シート'!$E23)/10^7)*10^7))/10^6))))</f>
        <v>*</v>
      </c>
      <c r="K18" s="51" t="str">
        <f>IF('入力シート'!$E$37&gt;99999999999,"*",IF('入力シート'!$E$37&lt;1,"*",IF(INT((ABS('入力シート'!$E23)-(INT(ABS('入力シート'!$E23)/10^6)*10^6))/10^5)=0,IF(ABS('入力シート'!$E23)&gt;10^5,0,IF(L18="","",IF(L18="△","",IF('入力シート'!$E23&lt;0,"△","")))),INT((ABS('入力シート'!$E23)-(INT(ABS('入力シート'!$E23)/10^6)*10^6))/10^5))))</f>
        <v>*</v>
      </c>
      <c r="L18" s="52" t="str">
        <f>IF('入力シート'!$E$37&gt;99999999999,"*",IF('入力シート'!$E$37&lt;1,"*",IF(INT((ABS('入力シート'!$E23)-(INT(ABS('入力シート'!$E23)/10^5)*10^5))/10^4)=0,IF(ABS('入力シート'!$E23)&gt;10^4,0,IF(M18="","",IF(M18="△","",IF('入力シート'!$E23&lt;0,"△","")))),INT((ABS('入力シート'!$E23)-(INT(ABS('入力シート'!$E23)/10^5)*10^5))/10^4))))</f>
        <v>*</v>
      </c>
      <c r="M18" s="50" t="str">
        <f>IF('入力シート'!$E$37&gt;99999999999,"*",IF('入力シート'!$E$37&lt;1,"*",IF(INT((ABS('入力シート'!$E23)-(INT(ABS('入力シート'!$E23)/10^4)*10^4))/10^3)=0,IF(ABS('入力シート'!$E23)&gt;10^3,0,IF(N18="","",IF(N18="△","",IF('入力シート'!$E23&lt;0,"△","")))),INT((ABS('入力シート'!$E23)-(INT(ABS('入力シート'!$E23)/10^4)*10^4))/10^3))))</f>
        <v>*</v>
      </c>
      <c r="N18" s="51" t="str">
        <f>IF('入力シート'!$E$37&gt;99999999999,"*",IF('入力シート'!$E$37&lt;1,"*",IF(INT((ABS('入力シート'!$E23)-(INT(ABS('入力シート'!$E23)/10^3)*10^3))/10^2)=0,IF(ABS('入力シート'!$E23)&gt;10^2,0,IF(O18="","",IF(O18="△","",IF('入力シート'!$E23&lt;0,"△","")))),INT((ABS('入力シート'!$E23)-(INT(ABS('入力シート'!$E23)/10^3)*10^3))/10^2))))</f>
        <v>*</v>
      </c>
      <c r="O18" s="52" t="str">
        <f>IF('入力シート'!$E$37&gt;99999999999,"*",IF('入力シート'!$E$37&lt;1,"*",IF(INT((ABS('入力シート'!$E23)-(INT(ABS('入力シート'!$E23)/10^2)*10^2))/10^1)=0,IF(ABS('入力シート'!$E23)&gt;10^1,0,IF(P18="","",IF(P18="△","",IF('入力シート'!$E23&lt;0,"△","")))),INT((ABS('入力シート'!$E23)-(INT(ABS('入力シート'!$E23)/10^2)*10^2))/10^1))))</f>
        <v>*</v>
      </c>
      <c r="P18" s="50" t="str">
        <f>IF('入力シート'!$E$37&gt;99999999999,"*",IF('入力シート'!$E$37&lt;1,"*",IF(INT((ABS('入力シート'!$E23)-(INT(ABS('入力シート'!$E23)/10^1)*10^1))/10^0)=0,IF(ABS('入力シート'!$E23)&gt;10^0,0,IF(Q18="","",IF(Q18="△","",IF('入力シート'!$E23&lt;0,"△","")))),INT((ABS('入力シート'!$E23)-(INT(ABS('入力シート'!$E23)/10^1)*10^1))/10^0))))</f>
        <v>*</v>
      </c>
      <c r="Q18" s="43"/>
      <c r="R18" s="42"/>
      <c r="S18" s="306"/>
      <c r="T18" s="282" t="s">
        <v>3</v>
      </c>
      <c r="U18" s="282"/>
      <c r="V18" s="136" t="s">
        <v>13</v>
      </c>
      <c r="W18" s="143" t="str">
        <f aca="true" t="shared" si="21" ref="W18:W33">IF(F18="","",F18)</f>
        <v>*</v>
      </c>
      <c r="X18" s="144" t="str">
        <f t="shared" si="0"/>
        <v>*</v>
      </c>
      <c r="Y18" s="143" t="str">
        <f t="shared" si="1"/>
        <v>*</v>
      </c>
      <c r="Z18" s="145" t="str">
        <f t="shared" si="2"/>
        <v>*</v>
      </c>
      <c r="AA18" s="144" t="str">
        <f t="shared" si="3"/>
        <v>*</v>
      </c>
      <c r="AB18" s="143" t="str">
        <f t="shared" si="4"/>
        <v>*</v>
      </c>
      <c r="AC18" s="145" t="str">
        <f t="shared" si="5"/>
        <v>*</v>
      </c>
      <c r="AD18" s="144" t="str">
        <f t="shared" si="6"/>
        <v>*</v>
      </c>
      <c r="AE18" s="143" t="str">
        <f t="shared" si="7"/>
        <v>*</v>
      </c>
      <c r="AF18" s="145" t="str">
        <f t="shared" si="8"/>
        <v>*</v>
      </c>
      <c r="AG18" s="144" t="str">
        <f t="shared" si="9"/>
        <v>*</v>
      </c>
      <c r="AH18" s="43"/>
      <c r="AI18" s="42"/>
      <c r="AJ18" s="306"/>
      <c r="AK18" s="282" t="s">
        <v>3</v>
      </c>
      <c r="AL18" s="282"/>
      <c r="AM18" s="136" t="s">
        <v>13</v>
      </c>
      <c r="AN18" s="143" t="str">
        <f t="shared" si="10"/>
        <v>*</v>
      </c>
      <c r="AO18" s="144" t="str">
        <f t="shared" si="11"/>
        <v>*</v>
      </c>
      <c r="AP18" s="143" t="str">
        <f t="shared" si="12"/>
        <v>*</v>
      </c>
      <c r="AQ18" s="145" t="str">
        <f t="shared" si="13"/>
        <v>*</v>
      </c>
      <c r="AR18" s="144" t="str">
        <f t="shared" si="14"/>
        <v>*</v>
      </c>
      <c r="AS18" s="143" t="str">
        <f t="shared" si="15"/>
        <v>*</v>
      </c>
      <c r="AT18" s="145" t="str">
        <f t="shared" si="16"/>
        <v>*</v>
      </c>
      <c r="AU18" s="144" t="str">
        <f t="shared" si="17"/>
        <v>*</v>
      </c>
      <c r="AV18" s="143" t="str">
        <f t="shared" si="18"/>
        <v>*</v>
      </c>
      <c r="AW18" s="145" t="str">
        <f t="shared" si="19"/>
        <v>*</v>
      </c>
      <c r="AX18" s="144" t="str">
        <f t="shared" si="20"/>
        <v>*</v>
      </c>
      <c r="AY18" s="44"/>
      <c r="AZ18" s="40"/>
    </row>
    <row r="19" spans="1:52" ht="17.25" customHeight="1">
      <c r="A19" s="41"/>
      <c r="B19" s="306"/>
      <c r="C19" s="297" t="s">
        <v>4</v>
      </c>
      <c r="D19" s="297"/>
      <c r="E19" s="136" t="s">
        <v>14</v>
      </c>
      <c r="F19" s="49" t="str">
        <f>IF('入力シート'!$E$37&gt;99999999999,"*",IF('入力シート'!$E$37&lt;1,"*",IF(INT((ABS('入力シート'!$E24)-(INT(ABS('入力シート'!$E24)/10^11)*10^11))/10^10)=0,IF(ABS('入力シート'!$E24)&gt;10^10,0,IF(G19="","",IF(G19="△","",IF('入力シート'!$E24&lt;0,"△","")))),INT((ABS('入力シート'!$E24)-(INT(ABS('入力シート'!$E24)/10^11)*10^11))/10^10))))</f>
        <v>*</v>
      </c>
      <c r="G19" s="50" t="str">
        <f>IF('入力シート'!$E$37&gt;99999999999,"*",IF('入力シート'!$E$37&lt;1,"*",IF(INT((ABS('入力シート'!$E24)-(INT(ABS('入力シート'!$E24)/10^10)*10^10))/10^9)=0,IF(ABS('入力シート'!$E24)&gt;10^9,0,IF(H19="","",IF(H19="△","",IF('入力シート'!$E24&lt;0,"△","")))),INT((ABS('入力シート'!$E24)-(INT(ABS('入力シート'!$E24)/10^10)*10^10))/10^9))))</f>
        <v>*</v>
      </c>
      <c r="H19" s="51" t="str">
        <f>IF('入力シート'!$E$37&gt;99999999999,"*",IF('入力シート'!$E$37&lt;1,"*",IF(INT((ABS('入力シート'!$E24)-(INT(ABS('入力シート'!$E24)/10^9)*10^9))/10^8)=0,IF(ABS('入力シート'!$E24)&gt;10^8,0,IF(I19="","",IF(I19="△","",IF('入力シート'!$E24&lt;0,"△","")))),INT((ABS('入力シート'!$E24)-(INT(ABS('入力シート'!$E24)/10^9)*10^9))/10^8))))</f>
        <v>*</v>
      </c>
      <c r="I19" s="52" t="str">
        <f>IF('入力シート'!$E$37&gt;99999999999,"*",IF('入力シート'!$E$37&lt;1,"*",IF(INT((ABS('入力シート'!$E24)-(INT(ABS('入力シート'!$E24)/10^8)*10^8))/10^7)=0,IF(ABS('入力シート'!$E24)&gt;10^7,0,IF(J19="","",IF(J19="△","",IF('入力シート'!$E24&lt;0,"△","")))),INT((ABS('入力シート'!$E24)-(INT(ABS('入力シート'!$E24)/10^8)*10^8))/10^7))))</f>
        <v>*</v>
      </c>
      <c r="J19" s="50" t="str">
        <f>IF('入力シート'!$E$37&gt;99999999999,"*",IF('入力シート'!$E$37&lt;1,"*",IF(INT((ABS('入力シート'!$E24)-(INT(ABS('入力シート'!$E24)/10^7)*10^7))/10^6)=0,IF(ABS('入力シート'!$E24)&gt;10^6,0,IF(K19="","",IF(K19="△","",IF('入力シート'!$E24&lt;0,"△","")))),INT((ABS('入力シート'!$E24)-(INT(ABS('入力シート'!$E24)/10^7)*10^7))/10^6))))</f>
        <v>*</v>
      </c>
      <c r="K19" s="51" t="str">
        <f>IF('入力シート'!$E$37&gt;99999999999,"*",IF('入力シート'!$E$37&lt;1,"*",IF(INT((ABS('入力シート'!$E24)-(INT(ABS('入力シート'!$E24)/10^6)*10^6))/10^5)=0,IF(ABS('入力シート'!$E24)&gt;10^5,0,IF(L19="","",IF(L19="△","",IF('入力シート'!$E24&lt;0,"△","")))),INT((ABS('入力シート'!$E24)-(INT(ABS('入力シート'!$E24)/10^6)*10^6))/10^5))))</f>
        <v>*</v>
      </c>
      <c r="L19" s="52" t="str">
        <f>IF('入力シート'!$E$37&gt;99999999999,"*",IF('入力シート'!$E$37&lt;1,"*",IF(INT((ABS('入力シート'!$E24)-(INT(ABS('入力シート'!$E24)/10^5)*10^5))/10^4)=0,IF(ABS('入力シート'!$E24)&gt;10^4,0,IF(M19="","",IF(M19="△","",IF('入力シート'!$E24&lt;0,"△","")))),INT((ABS('入力シート'!$E24)-(INT(ABS('入力シート'!$E24)/10^5)*10^5))/10^4))))</f>
        <v>*</v>
      </c>
      <c r="M19" s="50" t="str">
        <f>IF('入力シート'!$E$37&gt;99999999999,"*",IF('入力シート'!$E$37&lt;1,"*",IF(INT((ABS('入力シート'!$E24)-(INT(ABS('入力シート'!$E24)/10^4)*10^4))/10^3)=0,IF(ABS('入力シート'!$E24)&gt;10^3,0,IF(N19="","",IF(N19="△","",IF('入力シート'!$E24&lt;0,"△","")))),INT((ABS('入力シート'!$E24)-(INT(ABS('入力シート'!$E24)/10^4)*10^4))/10^3))))</f>
        <v>*</v>
      </c>
      <c r="N19" s="51" t="str">
        <f>IF('入力シート'!$E$37&gt;99999999999,"*",IF('入力シート'!$E$37&lt;1,"*",IF(INT((ABS('入力シート'!$E24)-(INT(ABS('入力シート'!$E24)/10^3)*10^3))/10^2)=0,IF(ABS('入力シート'!$E24)&gt;10^2,0,IF(O19="","",IF(O19="△","",IF('入力シート'!$E24&lt;0,"△","")))),INT((ABS('入力シート'!$E24)-(INT(ABS('入力シート'!$E24)/10^3)*10^3))/10^2))))</f>
        <v>*</v>
      </c>
      <c r="O19" s="52" t="str">
        <f>IF('入力シート'!$E$37&gt;99999999999,"*",IF('入力シート'!$E$37&lt;1,"*",IF(INT((ABS('入力シート'!$E24)-(INT(ABS('入力シート'!$E24)/10^2)*10^2))/10^1)=0,IF(ABS('入力シート'!$E24)&gt;10^1,0,IF(P19="","",IF(P19="△","",IF('入力シート'!$E24&lt;0,"△","")))),INT((ABS('入力シート'!$E24)-(INT(ABS('入力シート'!$E24)/10^2)*10^2))/10^1))))</f>
        <v>*</v>
      </c>
      <c r="P19" s="50" t="str">
        <f>IF('入力シート'!$E$37&gt;99999999999,"*",IF('入力シート'!$E$37&lt;1,"*",IF(INT((ABS('入力シート'!$E24)-(INT(ABS('入力シート'!$E24)/10^1)*10^1))/10^0)=0,IF(ABS('入力シート'!$E24)&gt;10^0,0,IF(Q19="","",IF(Q19="△","",IF('入力シート'!$E24&lt;0,"△","")))),INT((ABS('入力シート'!$E24)-(INT(ABS('入力シート'!$E24)/10^1)*10^1))/10^0))))</f>
        <v>*</v>
      </c>
      <c r="Q19" s="43"/>
      <c r="R19" s="42"/>
      <c r="S19" s="306"/>
      <c r="T19" s="297" t="s">
        <v>4</v>
      </c>
      <c r="U19" s="297"/>
      <c r="V19" s="136" t="s">
        <v>14</v>
      </c>
      <c r="W19" s="143" t="str">
        <f t="shared" si="21"/>
        <v>*</v>
      </c>
      <c r="X19" s="144" t="str">
        <f t="shared" si="0"/>
        <v>*</v>
      </c>
      <c r="Y19" s="143" t="str">
        <f t="shared" si="1"/>
        <v>*</v>
      </c>
      <c r="Z19" s="145" t="str">
        <f t="shared" si="2"/>
        <v>*</v>
      </c>
      <c r="AA19" s="144" t="str">
        <f t="shared" si="3"/>
        <v>*</v>
      </c>
      <c r="AB19" s="143" t="str">
        <f t="shared" si="4"/>
        <v>*</v>
      </c>
      <c r="AC19" s="145" t="str">
        <f t="shared" si="5"/>
        <v>*</v>
      </c>
      <c r="AD19" s="144" t="str">
        <f t="shared" si="6"/>
        <v>*</v>
      </c>
      <c r="AE19" s="143" t="str">
        <f t="shared" si="7"/>
        <v>*</v>
      </c>
      <c r="AF19" s="145" t="str">
        <f t="shared" si="8"/>
        <v>*</v>
      </c>
      <c r="AG19" s="144" t="str">
        <f t="shared" si="9"/>
        <v>*</v>
      </c>
      <c r="AH19" s="43"/>
      <c r="AI19" s="42"/>
      <c r="AJ19" s="306"/>
      <c r="AK19" s="297" t="s">
        <v>4</v>
      </c>
      <c r="AL19" s="297"/>
      <c r="AM19" s="136" t="s">
        <v>14</v>
      </c>
      <c r="AN19" s="143" t="str">
        <f t="shared" si="10"/>
        <v>*</v>
      </c>
      <c r="AO19" s="144" t="str">
        <f t="shared" si="11"/>
        <v>*</v>
      </c>
      <c r="AP19" s="143" t="str">
        <f t="shared" si="12"/>
        <v>*</v>
      </c>
      <c r="AQ19" s="145" t="str">
        <f t="shared" si="13"/>
        <v>*</v>
      </c>
      <c r="AR19" s="144" t="str">
        <f t="shared" si="14"/>
        <v>*</v>
      </c>
      <c r="AS19" s="143" t="str">
        <f t="shared" si="15"/>
        <v>*</v>
      </c>
      <c r="AT19" s="145" t="str">
        <f t="shared" si="16"/>
        <v>*</v>
      </c>
      <c r="AU19" s="144" t="str">
        <f t="shared" si="17"/>
        <v>*</v>
      </c>
      <c r="AV19" s="143" t="str">
        <f t="shared" si="18"/>
        <v>*</v>
      </c>
      <c r="AW19" s="145" t="str">
        <f t="shared" si="19"/>
        <v>*</v>
      </c>
      <c r="AX19" s="144" t="str">
        <f t="shared" si="20"/>
        <v>*</v>
      </c>
      <c r="AY19" s="44"/>
      <c r="AZ19" s="40"/>
    </row>
    <row r="20" spans="1:52" ht="18" customHeight="1" thickBot="1">
      <c r="A20" s="41"/>
      <c r="B20" s="307"/>
      <c r="C20" s="296" t="s">
        <v>5</v>
      </c>
      <c r="D20" s="296"/>
      <c r="E20" s="137" t="s">
        <v>15</v>
      </c>
      <c r="F20" s="53" t="str">
        <f>IF('入力シート'!$E$37&gt;99999999999,"*",IF('入力シート'!$E$37&lt;1,"*",IF(INT((ABS('入力シート'!$E25)-(INT(ABS('入力シート'!$E25)/10^11)*10^11))/10^10)=0,IF(ABS('入力シート'!$E25)&gt;10^10,0,IF(G20="","",IF(G20="△","",IF('入力シート'!$E25&lt;0,"△","")))),INT((ABS('入力シート'!$E25)-(INT(ABS('入力シート'!$E25)/10^11)*10^11))/10^10))))</f>
        <v>*</v>
      </c>
      <c r="G20" s="54" t="str">
        <f>IF('入力シート'!$E$37&gt;99999999999,"*",IF('入力シート'!$E$37&lt;1,"*",IF(INT((ABS('入力シート'!$E25)-(INT(ABS('入力シート'!$E25)/10^10)*10^10))/10^9)=0,IF(ABS('入力シート'!$E25)&gt;10^9,0,IF(H20="","",IF(H20="△","",IF('入力シート'!$E25&lt;0,"△","")))),INT((ABS('入力シート'!$E25)-(INT(ABS('入力シート'!$E25)/10^10)*10^10))/10^9))))</f>
        <v>*</v>
      </c>
      <c r="H20" s="55" t="str">
        <f>IF('入力シート'!$E$37&gt;99999999999,"*",IF('入力シート'!$E$37&lt;1,"*",IF(INT((ABS('入力シート'!$E25)-(INT(ABS('入力シート'!$E25)/10^9)*10^9))/10^8)=0,IF(ABS('入力シート'!$E25)&gt;10^8,0,IF(I20="","",IF(I20="△","",IF('入力シート'!$E25&lt;0,"△","")))),INT((ABS('入力シート'!$E25)-(INT(ABS('入力シート'!$E25)/10^9)*10^9))/10^8))))</f>
        <v>*</v>
      </c>
      <c r="I20" s="56" t="str">
        <f>IF('入力シート'!$E$37&gt;99999999999,"*",IF('入力シート'!$E$37&lt;1,"*",IF(INT((ABS('入力シート'!$E25)-(INT(ABS('入力シート'!$E25)/10^8)*10^8))/10^7)=0,IF(ABS('入力シート'!$E25)&gt;10^7,0,IF(J20="","",IF(J20="△","",IF('入力シート'!$E25&lt;0,"△","")))),INT((ABS('入力シート'!$E25)-(INT(ABS('入力シート'!$E25)/10^8)*10^8))/10^7))))</f>
        <v>*</v>
      </c>
      <c r="J20" s="54" t="str">
        <f>IF('入力シート'!$E$37&gt;99999999999,"*",IF('入力シート'!$E$37&lt;1,"*",IF(INT((ABS('入力シート'!$E25)-(INT(ABS('入力シート'!$E25)/10^7)*10^7))/10^6)=0,IF(ABS('入力シート'!$E25)&gt;10^6,0,IF(K20="","",IF(K20="△","",IF('入力シート'!$E25&lt;0,"△","")))),INT((ABS('入力シート'!$E25)-(INT(ABS('入力シート'!$E25)/10^7)*10^7))/10^6))))</f>
        <v>*</v>
      </c>
      <c r="K20" s="55" t="str">
        <f>IF('入力シート'!$E$37&gt;99999999999,"*",IF('入力シート'!$E$37&lt;1,"*",IF(INT((ABS('入力シート'!$E25)-(INT(ABS('入力シート'!$E25)/10^6)*10^6))/10^5)=0,IF(ABS('入力シート'!$E25)&gt;10^5,0,IF(L20="","",IF(L20="△","",IF('入力シート'!$E25&lt;0,"△","")))),INT((ABS('入力シート'!$E25)-(INT(ABS('入力シート'!$E25)/10^6)*10^6))/10^5))))</f>
        <v>*</v>
      </c>
      <c r="L20" s="56" t="str">
        <f>IF('入力シート'!$E$37&gt;99999999999,"*",IF('入力シート'!$E$37&lt;1,"*",IF(INT((ABS('入力シート'!$E25)-(INT(ABS('入力シート'!$E25)/10^5)*10^5))/10^4)=0,IF(ABS('入力シート'!$E25)&gt;10^4,0,IF(M20="","",IF(M20="△","",IF('入力シート'!$E25&lt;0,"△","")))),INT((ABS('入力シート'!$E25)-(INT(ABS('入力シート'!$E25)/10^5)*10^5))/10^4))))</f>
        <v>*</v>
      </c>
      <c r="M20" s="54" t="str">
        <f>IF('入力シート'!$E$37&gt;99999999999,"*",IF('入力シート'!$E$37&lt;1,"*",IF(INT((ABS('入力シート'!$E25)-(INT(ABS('入力シート'!$E25)/10^4)*10^4))/10^3)=0,IF(ABS('入力シート'!$E25)&gt;10^3,0,IF(N20="","",IF(N20="△","",IF('入力シート'!$E25&lt;0,"△","")))),INT((ABS('入力シート'!$E25)-(INT(ABS('入力シート'!$E25)/10^4)*10^4))/10^3))))</f>
        <v>*</v>
      </c>
      <c r="N20" s="55" t="str">
        <f>IF('入力シート'!$E$37&gt;99999999999,"*",IF('入力シート'!$E$37&lt;1,"*",IF(INT((ABS('入力シート'!$E25)-(INT(ABS('入力シート'!$E25)/10^3)*10^3))/10^2)=0,IF(ABS('入力シート'!$E25)&gt;10^2,0,IF(O20="","",IF(O20="△","",IF('入力シート'!$E25&lt;0,"△","")))),INT((ABS('入力シート'!$E25)-(INT(ABS('入力シート'!$E25)/10^3)*10^3))/10^2))))</f>
        <v>*</v>
      </c>
      <c r="O20" s="56" t="str">
        <f>IF('入力シート'!$E$37&gt;99999999999,"*",IF('入力シート'!$E$37&lt;1,"*",IF(INT((ABS('入力シート'!$E25)-(INT(ABS('入力シート'!$E25)/10^2)*10^2))/10^1)=0,IF(ABS('入力シート'!$E25)&gt;10^1,0,IF(P20="","",IF(P20="△","",IF('入力シート'!$E25&lt;0,"△","")))),INT((ABS('入力シート'!$E25)-(INT(ABS('入力シート'!$E25)/10^2)*10^2))/10^1))))</f>
        <v>*</v>
      </c>
      <c r="P20" s="54" t="str">
        <f>IF('入力シート'!$E$37&gt;99999999999,"*",IF('入力シート'!$E$37&lt;1,"*",IF(INT((ABS('入力シート'!$E25)-(INT(ABS('入力シート'!$E25)/10^1)*10^1))/10^0)=0,IF(ABS('入力シート'!$E25)&gt;10^0,0,IF(Q20="","",IF(Q20="△","",IF('入力シート'!$E25&lt;0,"△","")))),INT((ABS('入力シート'!$E25)-(INT(ABS('入力シート'!$E25)/10^1)*10^1))/10^0))))</f>
        <v>*</v>
      </c>
      <c r="Q20" s="43"/>
      <c r="R20" s="42"/>
      <c r="S20" s="307"/>
      <c r="T20" s="296" t="s">
        <v>5</v>
      </c>
      <c r="U20" s="296"/>
      <c r="V20" s="137" t="s">
        <v>15</v>
      </c>
      <c r="W20" s="146" t="str">
        <f t="shared" si="21"/>
        <v>*</v>
      </c>
      <c r="X20" s="147" t="str">
        <f t="shared" si="0"/>
        <v>*</v>
      </c>
      <c r="Y20" s="146" t="str">
        <f t="shared" si="1"/>
        <v>*</v>
      </c>
      <c r="Z20" s="148" t="str">
        <f t="shared" si="2"/>
        <v>*</v>
      </c>
      <c r="AA20" s="147" t="str">
        <f t="shared" si="3"/>
        <v>*</v>
      </c>
      <c r="AB20" s="146" t="str">
        <f t="shared" si="4"/>
        <v>*</v>
      </c>
      <c r="AC20" s="148" t="str">
        <f t="shared" si="5"/>
        <v>*</v>
      </c>
      <c r="AD20" s="147" t="str">
        <f t="shared" si="6"/>
        <v>*</v>
      </c>
      <c r="AE20" s="146" t="str">
        <f t="shared" si="7"/>
        <v>*</v>
      </c>
      <c r="AF20" s="148" t="str">
        <f t="shared" si="8"/>
        <v>*</v>
      </c>
      <c r="AG20" s="147" t="str">
        <f t="shared" si="9"/>
        <v>*</v>
      </c>
      <c r="AH20" s="43"/>
      <c r="AI20" s="42"/>
      <c r="AJ20" s="307"/>
      <c r="AK20" s="296" t="s">
        <v>5</v>
      </c>
      <c r="AL20" s="296"/>
      <c r="AM20" s="137" t="s">
        <v>15</v>
      </c>
      <c r="AN20" s="146" t="str">
        <f t="shared" si="10"/>
        <v>*</v>
      </c>
      <c r="AO20" s="147" t="str">
        <f t="shared" si="11"/>
        <v>*</v>
      </c>
      <c r="AP20" s="146" t="str">
        <f t="shared" si="12"/>
        <v>*</v>
      </c>
      <c r="AQ20" s="148" t="str">
        <f t="shared" si="13"/>
        <v>*</v>
      </c>
      <c r="AR20" s="147" t="str">
        <f t="shared" si="14"/>
        <v>*</v>
      </c>
      <c r="AS20" s="146" t="str">
        <f t="shared" si="15"/>
        <v>*</v>
      </c>
      <c r="AT20" s="148" t="str">
        <f t="shared" si="16"/>
        <v>*</v>
      </c>
      <c r="AU20" s="147" t="str">
        <f t="shared" si="17"/>
        <v>*</v>
      </c>
      <c r="AV20" s="146" t="str">
        <f t="shared" si="18"/>
        <v>*</v>
      </c>
      <c r="AW20" s="148" t="str">
        <f t="shared" si="19"/>
        <v>*</v>
      </c>
      <c r="AX20" s="147" t="str">
        <f t="shared" si="20"/>
        <v>*</v>
      </c>
      <c r="AY20" s="44"/>
      <c r="AZ20" s="40"/>
    </row>
    <row r="21" spans="1:52" ht="17.25" customHeight="1">
      <c r="A21" s="41"/>
      <c r="B21" s="300" t="s">
        <v>121</v>
      </c>
      <c r="C21" s="303" t="s">
        <v>7</v>
      </c>
      <c r="D21" s="303"/>
      <c r="E21" s="138" t="s">
        <v>16</v>
      </c>
      <c r="F21" s="57" t="str">
        <f>IF('入力シート'!$E$37&gt;99999999999,"*",IF('入力シート'!$E$37&lt;1,"*",IF(INT((ABS('入力シート'!$E26)-(INT(ABS('入力シート'!$E26)/10^11)*10^11))/10^10)=0,IF(ABS('入力シート'!$E26)&gt;10^10,0,IF(G21="","",IF(G21="△","",IF('入力シート'!$E26&lt;0,"△","")))),INT((ABS('入力シート'!$E26)-(INT(ABS('入力シート'!$E26)/10^11)*10^11))/10^10))))</f>
        <v>*</v>
      </c>
      <c r="G21" s="58" t="str">
        <f>IF('入力シート'!$E$37&gt;99999999999,"*",IF('入力シート'!$E$37&lt;1,"*",IF(INT((ABS('入力シート'!$E26)-(INT(ABS('入力シート'!$E26)/10^10)*10^10))/10^9)=0,IF(ABS('入力シート'!$E26)&gt;10^9,0,IF(H21="","",IF(H21="△","",IF('入力シート'!$E26&lt;0,"△","")))),INT((ABS('入力シート'!$E26)-(INT(ABS('入力シート'!$E26)/10^10)*10^10))/10^9))))</f>
        <v>*</v>
      </c>
      <c r="H21" s="57" t="str">
        <f>IF('入力シート'!$E$37&gt;99999999999,"*",IF('入力シート'!$E$37&lt;1,"*",IF(INT((ABS('入力シート'!$E26)-(INT(ABS('入力シート'!$E26)/10^9)*10^9))/10^8)=0,IF(ABS('入力シート'!$E26)&gt;10^8,0,IF(I21="","",IF(I21="△","",IF('入力シート'!$E26&lt;0,"△","")))),INT((ABS('入力シート'!$E26)-(INT(ABS('入力シート'!$E26)/10^9)*10^9))/10^8))))</f>
        <v>*</v>
      </c>
      <c r="I21" s="59" t="str">
        <f>IF('入力シート'!$E$37&gt;99999999999,"*",IF('入力シート'!$E$37&lt;1,"*",IF(INT((ABS('入力シート'!$E26)-(INT(ABS('入力シート'!$E26)/10^8)*10^8))/10^7)=0,IF(ABS('入力シート'!$E26)&gt;10^7,0,IF(J21="","",IF(J21="△","",IF('入力シート'!$E26&lt;0,"△","")))),INT((ABS('入力シート'!$E26)-(INT(ABS('入力シート'!$E26)/10^8)*10^8))/10^7))))</f>
        <v>*</v>
      </c>
      <c r="J21" s="58" t="str">
        <f>IF('入力シート'!$E$37&gt;99999999999,"*",IF('入力シート'!$E$37&lt;1,"*",IF(INT((ABS('入力シート'!$E26)-(INT(ABS('入力シート'!$E26)/10^7)*10^7))/10^6)=0,IF(ABS('入力シート'!$E26)&gt;10^6,0,IF(K21="","",IF(K21="△","",IF('入力シート'!$E26&lt;0,"△","")))),INT((ABS('入力シート'!$E26)-(INT(ABS('入力シート'!$E26)/10^7)*10^7))/10^6))))</f>
        <v>*</v>
      </c>
      <c r="K21" s="57" t="str">
        <f>IF('入力シート'!$E$37&gt;99999999999,"*",IF('入力シート'!$E$37&lt;1,"*",IF(INT((ABS('入力シート'!$E26)-(INT(ABS('入力シート'!$E26)/10^6)*10^6))/10^5)=0,IF(ABS('入力シート'!$E26)&gt;10^5,0,IF(L21="","",IF(L21="△","",IF('入力シート'!$E26&lt;0,"△","")))),INT((ABS('入力シート'!$E26)-(INT(ABS('入力シート'!$E26)/10^6)*10^6))/10^5))))</f>
        <v>*</v>
      </c>
      <c r="L21" s="59" t="str">
        <f>IF('入力シート'!$E$37&gt;99999999999,"*",IF('入力シート'!$E$37&lt;1,"*",IF(INT((ABS('入力シート'!$E26)-(INT(ABS('入力シート'!$E26)/10^5)*10^5))/10^4)=0,IF(ABS('入力シート'!$E26)&gt;10^4,0,IF(M21="","",IF(M21="△","",IF('入力シート'!$E26&lt;0,"△","")))),INT((ABS('入力シート'!$E26)-(INT(ABS('入力シート'!$E26)/10^5)*10^5))/10^4))))</f>
        <v>*</v>
      </c>
      <c r="M21" s="58" t="str">
        <f>IF('入力シート'!$E$37&gt;99999999999,"*",IF('入力シート'!$E$37&lt;1,"*",IF(INT((ABS('入力シート'!$E26)-(INT(ABS('入力シート'!$E26)/10^4)*10^4))/10^3)=0,IF(ABS('入力シート'!$E26)&gt;10^3,0,IF(N21="","",IF(N21="△","",IF('入力シート'!$E26&lt;0,"△","")))),INT((ABS('入力シート'!$E26)-(INT(ABS('入力シート'!$E26)/10^4)*10^4))/10^3))))</f>
        <v>*</v>
      </c>
      <c r="N21" s="57" t="str">
        <f>IF('入力シート'!$E$37&gt;99999999999,"*",IF('入力シート'!$E$37&lt;1,"*",IF(INT((ABS('入力シート'!$E26)-(INT(ABS('入力シート'!$E26)/10^3)*10^3))/10^2)=0,IF(ABS('入力シート'!$E26)&gt;10^2,0,IF(O21="","",IF(O21="△","",IF('入力シート'!$E26&lt;0,"△","")))),INT((ABS('入力シート'!$E26)-(INT(ABS('入力シート'!$E26)/10^3)*10^3))/10^2))))</f>
        <v>*</v>
      </c>
      <c r="O21" s="59" t="str">
        <f>IF('入力シート'!$E$37&gt;99999999999,"*",IF('入力シート'!$E$37&lt;1,"*",IF(INT((ABS('入力シート'!$E26)-(INT(ABS('入力シート'!$E26)/10^2)*10^2))/10^1)=0,IF(ABS('入力シート'!$E26)&gt;10^1,0,IF(P21="","",IF(P21="△","",IF('入力シート'!$E26&lt;0,"△","")))),INT((ABS('入力シート'!$E26)-(INT(ABS('入力シート'!$E26)/10^2)*10^2))/10^1))))</f>
        <v>*</v>
      </c>
      <c r="P21" s="58" t="str">
        <f>IF('入力シート'!$E$37&gt;99999999999,"*",IF('入力シート'!$E$37&lt;1,"*",IF(INT((ABS('入力シート'!$E26)-(INT(ABS('入力シート'!$E26)/10^1)*10^1))/10^0)=0,IF(ABS('入力シート'!$E26)&gt;10^0,0,IF(Q21="","",IF(Q21="△","",IF('入力シート'!$E26&lt;0,"△","")))),INT((ABS('入力シート'!$E26)-(INT(ABS('入力シート'!$E26)/10^1)*10^1))/10^0))))</f>
        <v>*</v>
      </c>
      <c r="Q21" s="43"/>
      <c r="R21" s="42"/>
      <c r="S21" s="300" t="s">
        <v>121</v>
      </c>
      <c r="T21" s="303" t="s">
        <v>7</v>
      </c>
      <c r="U21" s="303"/>
      <c r="V21" s="138" t="s">
        <v>16</v>
      </c>
      <c r="W21" s="149" t="str">
        <f t="shared" si="21"/>
        <v>*</v>
      </c>
      <c r="X21" s="150" t="str">
        <f t="shared" si="0"/>
        <v>*</v>
      </c>
      <c r="Y21" s="149" t="str">
        <f t="shared" si="1"/>
        <v>*</v>
      </c>
      <c r="Z21" s="151" t="str">
        <f t="shared" si="2"/>
        <v>*</v>
      </c>
      <c r="AA21" s="150" t="str">
        <f t="shared" si="3"/>
        <v>*</v>
      </c>
      <c r="AB21" s="149" t="str">
        <f t="shared" si="4"/>
        <v>*</v>
      </c>
      <c r="AC21" s="151" t="str">
        <f t="shared" si="5"/>
        <v>*</v>
      </c>
      <c r="AD21" s="150" t="str">
        <f t="shared" si="6"/>
        <v>*</v>
      </c>
      <c r="AE21" s="149" t="str">
        <f t="shared" si="7"/>
        <v>*</v>
      </c>
      <c r="AF21" s="151" t="str">
        <f t="shared" si="8"/>
        <v>*</v>
      </c>
      <c r="AG21" s="150" t="str">
        <f t="shared" si="9"/>
        <v>*</v>
      </c>
      <c r="AH21" s="43"/>
      <c r="AI21" s="42"/>
      <c r="AJ21" s="300" t="s">
        <v>121</v>
      </c>
      <c r="AK21" s="303" t="s">
        <v>7</v>
      </c>
      <c r="AL21" s="303"/>
      <c r="AM21" s="138" t="s">
        <v>16</v>
      </c>
      <c r="AN21" s="149" t="str">
        <f t="shared" si="10"/>
        <v>*</v>
      </c>
      <c r="AO21" s="150" t="str">
        <f t="shared" si="11"/>
        <v>*</v>
      </c>
      <c r="AP21" s="149" t="str">
        <f t="shared" si="12"/>
        <v>*</v>
      </c>
      <c r="AQ21" s="151" t="str">
        <f t="shared" si="13"/>
        <v>*</v>
      </c>
      <c r="AR21" s="150" t="str">
        <f t="shared" si="14"/>
        <v>*</v>
      </c>
      <c r="AS21" s="149" t="str">
        <f t="shared" si="15"/>
        <v>*</v>
      </c>
      <c r="AT21" s="151" t="str">
        <f t="shared" si="16"/>
        <v>*</v>
      </c>
      <c r="AU21" s="150" t="str">
        <f t="shared" si="17"/>
        <v>*</v>
      </c>
      <c r="AV21" s="149" t="str">
        <f t="shared" si="18"/>
        <v>*</v>
      </c>
      <c r="AW21" s="151" t="str">
        <f t="shared" si="19"/>
        <v>*</v>
      </c>
      <c r="AX21" s="150" t="str">
        <f t="shared" si="20"/>
        <v>*</v>
      </c>
      <c r="AY21" s="44"/>
      <c r="AZ21" s="40"/>
    </row>
    <row r="22" spans="1:52" ht="17.25" customHeight="1">
      <c r="A22" s="41"/>
      <c r="B22" s="301"/>
      <c r="C22" s="243" t="s">
        <v>6</v>
      </c>
      <c r="D22" s="243"/>
      <c r="E22" s="136" t="s">
        <v>17</v>
      </c>
      <c r="F22" s="51" t="str">
        <f>IF('入力シート'!$E$37&gt;99999999999,"*",IF('入力シート'!$E$37&lt;1,"*",IF(INT((ABS('入力シート'!$E27)-(INT(ABS('入力シート'!$E27)/10^11)*10^11))/10^10)=0,IF(ABS('入力シート'!$E27)&gt;10^10,0,IF(G22="","",IF(G22="△","",IF('入力シート'!$E27&lt;0,"△","")))),INT((ABS('入力シート'!$E27)-(INT(ABS('入力シート'!$E27)/10^11)*10^11))/10^10))))</f>
        <v>*</v>
      </c>
      <c r="G22" s="50" t="str">
        <f>IF('入力シート'!$E$37&gt;99999999999,"*",IF('入力シート'!$E$37&lt;1,"*",IF(INT((ABS('入力シート'!$E27)-(INT(ABS('入力シート'!$E27)/10^10)*10^10))/10^9)=0,IF(ABS('入力シート'!$E27)&gt;10^9,0,IF(H22="","",IF(H22="△","",IF('入力シート'!$E27&lt;0,"△","")))),INT((ABS('入力シート'!$E27)-(INT(ABS('入力シート'!$E27)/10^10)*10^10))/10^9))))</f>
        <v>*</v>
      </c>
      <c r="H22" s="51" t="str">
        <f>IF('入力シート'!$E$37&gt;99999999999,"*",IF('入力シート'!$E$37&lt;1,"*",IF(INT((ABS('入力シート'!$E27)-(INT(ABS('入力シート'!$E27)/10^9)*10^9))/10^8)=0,IF(ABS('入力シート'!$E27)&gt;10^8,0,IF(I22="","",IF(I22="△","",IF('入力シート'!$E27&lt;0,"△","")))),INT((ABS('入力シート'!$E27)-(INT(ABS('入力シート'!$E27)/10^9)*10^9))/10^8))))</f>
        <v>*</v>
      </c>
      <c r="I22" s="52" t="str">
        <f>IF('入力シート'!$E$37&gt;99999999999,"*",IF('入力シート'!$E$37&lt;1,"*",IF(INT((ABS('入力シート'!$E27)-(INT(ABS('入力シート'!$E27)/10^8)*10^8))/10^7)=0,IF(ABS('入力シート'!$E27)&gt;10^7,0,IF(J22="","",IF(J22="△","",IF('入力シート'!$E27&lt;0,"△","")))),INT((ABS('入力シート'!$E27)-(INT(ABS('入力シート'!$E27)/10^8)*10^8))/10^7))))</f>
        <v>*</v>
      </c>
      <c r="J22" s="50" t="str">
        <f>IF('入力シート'!$E$37&gt;99999999999,"*",IF('入力シート'!$E$37&lt;1,"*",IF(INT((ABS('入力シート'!$E27)-(INT(ABS('入力シート'!$E27)/10^7)*10^7))/10^6)=0,IF(ABS('入力シート'!$E27)&gt;10^6,0,IF(K22="","",IF(K22="△","",IF('入力シート'!$E27&lt;0,"△","")))),INT((ABS('入力シート'!$E27)-(INT(ABS('入力シート'!$E27)/10^7)*10^7))/10^6))))</f>
        <v>*</v>
      </c>
      <c r="K22" s="51" t="str">
        <f>IF('入力シート'!$E$37&gt;99999999999,"*",IF('入力シート'!$E$37&lt;1,"*",IF(INT((ABS('入力シート'!$E27)-(INT(ABS('入力シート'!$E27)/10^6)*10^6))/10^5)=0,IF(ABS('入力シート'!$E27)&gt;10^5,0,IF(L22="","",IF(L22="△","",IF('入力シート'!$E27&lt;0,"△","")))),INT((ABS('入力シート'!$E27)-(INT(ABS('入力シート'!$E27)/10^6)*10^6))/10^5))))</f>
        <v>*</v>
      </c>
      <c r="L22" s="52" t="str">
        <f>IF('入力シート'!$E$37&gt;99999999999,"*",IF('入力シート'!$E$37&lt;1,"*",IF(INT((ABS('入力シート'!$E27)-(INT(ABS('入力シート'!$E27)/10^5)*10^5))/10^4)=0,IF(ABS('入力シート'!$E27)&gt;10^4,0,IF(M22="","",IF(M22="△","",IF('入力シート'!$E27&lt;0,"△","")))),INT((ABS('入力シート'!$E27)-(INT(ABS('入力シート'!$E27)/10^5)*10^5))/10^4))))</f>
        <v>*</v>
      </c>
      <c r="M22" s="50" t="str">
        <f>IF('入力シート'!$E$37&gt;99999999999,"*",IF('入力シート'!$E$37&lt;1,"*",IF(INT((ABS('入力シート'!$E27)-(INT(ABS('入力シート'!$E27)/10^4)*10^4))/10^3)=0,IF(ABS('入力シート'!$E27)&gt;10^3,0,IF(N22="","",IF(N22="△","",IF('入力シート'!$E27&lt;0,"△","")))),INT((ABS('入力シート'!$E27)-(INT(ABS('入力シート'!$E27)/10^4)*10^4))/10^3))))</f>
        <v>*</v>
      </c>
      <c r="N22" s="51" t="str">
        <f>IF('入力シート'!$E$37&gt;99999999999,"*",IF('入力シート'!$E$37&lt;1,"*",IF(INT((ABS('入力シート'!$E27)-(INT(ABS('入力シート'!$E27)/10^3)*10^3))/10^2)=0,IF(ABS('入力シート'!$E27)&gt;10^2,0,IF(O22="","",IF(O22="△","",IF('入力シート'!$E27&lt;0,"△","")))),INT((ABS('入力シート'!$E27)-(INT(ABS('入力シート'!$E27)/10^3)*10^3))/10^2))))</f>
        <v>*</v>
      </c>
      <c r="O22" s="52" t="str">
        <f>IF('入力シート'!$E$37&gt;99999999999,"*",IF('入力シート'!$E$37&lt;1,"*",IF(INT((ABS('入力シート'!$E27)-(INT(ABS('入力シート'!$E27)/10^2)*10^2))/10^1)=0,IF(ABS('入力シート'!$E27)&gt;10^1,0,IF(P22="","",IF(P22="△","",IF('入力シート'!$E27&lt;0,"△","")))),INT((ABS('入力シート'!$E27)-(INT(ABS('入力シート'!$E27)/10^2)*10^2))/10^1))))</f>
        <v>*</v>
      </c>
      <c r="P22" s="50" t="str">
        <f>IF('入力シート'!$E$37&gt;99999999999,"*",IF('入力シート'!$E$37&lt;1,"*",IF(INT((ABS('入力シート'!$E27)-(INT(ABS('入力シート'!$E27)/10^1)*10^1))/10^0)=0,IF(ABS('入力シート'!$E27)&gt;10^0,0,IF(Q22="","",IF(Q22="△","",IF('入力シート'!$E27&lt;0,"△","")))),INT((ABS('入力シート'!$E27)-(INT(ABS('入力シート'!$E27)/10^1)*10^1))/10^0))))</f>
        <v>*</v>
      </c>
      <c r="Q22" s="43"/>
      <c r="R22" s="42"/>
      <c r="S22" s="301"/>
      <c r="T22" s="243" t="s">
        <v>6</v>
      </c>
      <c r="U22" s="243"/>
      <c r="V22" s="136" t="s">
        <v>17</v>
      </c>
      <c r="W22" s="143" t="str">
        <f t="shared" si="21"/>
        <v>*</v>
      </c>
      <c r="X22" s="144" t="str">
        <f t="shared" si="0"/>
        <v>*</v>
      </c>
      <c r="Y22" s="143" t="str">
        <f t="shared" si="1"/>
        <v>*</v>
      </c>
      <c r="Z22" s="145" t="str">
        <f t="shared" si="2"/>
        <v>*</v>
      </c>
      <c r="AA22" s="144" t="str">
        <f t="shared" si="3"/>
        <v>*</v>
      </c>
      <c r="AB22" s="143" t="str">
        <f t="shared" si="4"/>
        <v>*</v>
      </c>
      <c r="AC22" s="145" t="str">
        <f t="shared" si="5"/>
        <v>*</v>
      </c>
      <c r="AD22" s="144" t="str">
        <f t="shared" si="6"/>
        <v>*</v>
      </c>
      <c r="AE22" s="143" t="str">
        <f t="shared" si="7"/>
        <v>*</v>
      </c>
      <c r="AF22" s="145" t="str">
        <f t="shared" si="8"/>
        <v>*</v>
      </c>
      <c r="AG22" s="144" t="str">
        <f t="shared" si="9"/>
        <v>*</v>
      </c>
      <c r="AH22" s="43"/>
      <c r="AI22" s="42"/>
      <c r="AJ22" s="301"/>
      <c r="AK22" s="243" t="s">
        <v>6</v>
      </c>
      <c r="AL22" s="243"/>
      <c r="AM22" s="136" t="s">
        <v>17</v>
      </c>
      <c r="AN22" s="143" t="str">
        <f t="shared" si="10"/>
        <v>*</v>
      </c>
      <c r="AO22" s="144" t="str">
        <f t="shared" si="11"/>
        <v>*</v>
      </c>
      <c r="AP22" s="143" t="str">
        <f t="shared" si="12"/>
        <v>*</v>
      </c>
      <c r="AQ22" s="145" t="str">
        <f t="shared" si="13"/>
        <v>*</v>
      </c>
      <c r="AR22" s="144" t="str">
        <f t="shared" si="14"/>
        <v>*</v>
      </c>
      <c r="AS22" s="143" t="str">
        <f t="shared" si="15"/>
        <v>*</v>
      </c>
      <c r="AT22" s="145" t="str">
        <f t="shared" si="16"/>
        <v>*</v>
      </c>
      <c r="AU22" s="144" t="str">
        <f t="shared" si="17"/>
        <v>*</v>
      </c>
      <c r="AV22" s="143" t="str">
        <f t="shared" si="18"/>
        <v>*</v>
      </c>
      <c r="AW22" s="145" t="str">
        <f t="shared" si="19"/>
        <v>*</v>
      </c>
      <c r="AX22" s="144" t="str">
        <f t="shared" si="20"/>
        <v>*</v>
      </c>
      <c r="AY22" s="44"/>
      <c r="AZ22" s="40"/>
    </row>
    <row r="23" spans="1:52" ht="17.25" customHeight="1">
      <c r="A23" s="41"/>
      <c r="B23" s="301"/>
      <c r="C23" s="282" t="s">
        <v>8</v>
      </c>
      <c r="D23" s="282"/>
      <c r="E23" s="136" t="s">
        <v>18</v>
      </c>
      <c r="F23" s="51" t="str">
        <f>IF('入力シート'!$E$37&gt;99999999999,"*",IF('入力シート'!$E$37&lt;1,"*",IF(INT((ABS('入力シート'!$E28)-(INT(ABS('入力シート'!$E28)/10^11)*10^11))/10^10)=0,IF(ABS('入力シート'!$E28)&gt;10^10,0,IF(G23="","",IF(G23="△","",IF('入力シート'!$E28&lt;0,"△","")))),INT((ABS('入力シート'!$E28)-(INT(ABS('入力シート'!$E28)/10^11)*10^11))/10^10))))</f>
        <v>*</v>
      </c>
      <c r="G23" s="50" t="str">
        <f>IF('入力シート'!$E$37&gt;99999999999,"*",IF('入力シート'!$E$37&lt;1,"*",IF(INT((ABS('入力シート'!$E28)-(INT(ABS('入力シート'!$E28)/10^10)*10^10))/10^9)=0,IF(ABS('入力シート'!$E28)&gt;10^9,0,IF(H23="","",IF(H23="△","",IF('入力シート'!$E28&lt;0,"△","")))),INT((ABS('入力シート'!$E28)-(INT(ABS('入力シート'!$E28)/10^10)*10^10))/10^9))))</f>
        <v>*</v>
      </c>
      <c r="H23" s="51" t="str">
        <f>IF('入力シート'!$E$37&gt;99999999999,"*",IF('入力シート'!$E$37&lt;1,"*",IF(INT((ABS('入力シート'!$E28)-(INT(ABS('入力シート'!$E28)/10^9)*10^9))/10^8)=0,IF(ABS('入力シート'!$E28)&gt;10^8,0,IF(I23="","",IF(I23="△","",IF('入力シート'!$E28&lt;0,"△","")))),INT((ABS('入力シート'!$E28)-(INT(ABS('入力シート'!$E28)/10^9)*10^9))/10^8))))</f>
        <v>*</v>
      </c>
      <c r="I23" s="52" t="str">
        <f>IF('入力シート'!$E$37&gt;99999999999,"*",IF('入力シート'!$E$37&lt;1,"*",IF(INT((ABS('入力シート'!$E28)-(INT(ABS('入力シート'!$E28)/10^8)*10^8))/10^7)=0,IF(ABS('入力シート'!$E28)&gt;10^7,0,IF(J23="","",IF(J23="△","",IF('入力シート'!$E28&lt;0,"△","")))),INT((ABS('入力シート'!$E28)-(INT(ABS('入力シート'!$E28)/10^8)*10^8))/10^7))))</f>
        <v>*</v>
      </c>
      <c r="J23" s="50" t="str">
        <f>IF('入力シート'!$E$37&gt;99999999999,"*",IF('入力シート'!$E$37&lt;1,"*",IF(INT((ABS('入力シート'!$E28)-(INT(ABS('入力シート'!$E28)/10^7)*10^7))/10^6)=0,IF(ABS('入力シート'!$E28)&gt;10^6,0,IF(K23="","",IF(K23="△","",IF('入力シート'!$E28&lt;0,"△","")))),INT((ABS('入力シート'!$E28)-(INT(ABS('入力シート'!$E28)/10^7)*10^7))/10^6))))</f>
        <v>*</v>
      </c>
      <c r="K23" s="51" t="str">
        <f>IF('入力シート'!$E$37&gt;99999999999,"*",IF('入力シート'!$E$37&lt;1,"*",IF(INT((ABS('入力シート'!$E28)-(INT(ABS('入力シート'!$E28)/10^6)*10^6))/10^5)=0,IF(ABS('入力シート'!$E28)&gt;10^5,0,IF(L23="","",IF(L23="△","",IF('入力シート'!$E28&lt;0,"△","")))),INT((ABS('入力シート'!$E28)-(INT(ABS('入力シート'!$E28)/10^6)*10^6))/10^5))))</f>
        <v>*</v>
      </c>
      <c r="L23" s="52" t="str">
        <f>IF('入力シート'!$E$37&gt;99999999999,"*",IF('入力シート'!$E$37&lt;1,"*",IF(INT((ABS('入力シート'!$E28)-(INT(ABS('入力シート'!$E28)/10^5)*10^5))/10^4)=0,IF(ABS('入力シート'!$E28)&gt;10^4,0,IF(M23="","",IF(M23="△","",IF('入力シート'!$E28&lt;0,"△","")))),INT((ABS('入力シート'!$E28)-(INT(ABS('入力シート'!$E28)/10^5)*10^5))/10^4))))</f>
        <v>*</v>
      </c>
      <c r="M23" s="50" t="str">
        <f>IF('入力シート'!$E$37&gt;99999999999,"*",IF('入力シート'!$E$37&lt;1,"*",IF(INT((ABS('入力シート'!$E28)-(INT(ABS('入力シート'!$E28)/10^4)*10^4))/10^3)=0,IF(ABS('入力シート'!$E28)&gt;10^3,0,IF(N23="","",IF(N23="△","",IF('入力シート'!$E28&lt;0,"△","")))),INT((ABS('入力シート'!$E28)-(INT(ABS('入力シート'!$E28)/10^4)*10^4))/10^3))))</f>
        <v>*</v>
      </c>
      <c r="N23" s="51" t="str">
        <f>IF('入力シート'!$E$37&gt;99999999999,"*",IF('入力シート'!$E$37&lt;1,"*",IF(INT((ABS('入力シート'!$E28)-(INT(ABS('入力シート'!$E28)/10^3)*10^3))/10^2)=0,IF(ABS('入力シート'!$E28)&gt;10^2,0,IF(O23="","",IF(O23="△","",IF('入力シート'!$E28&lt;0,"△","")))),INT((ABS('入力シート'!$E28)-(INT(ABS('入力シート'!$E28)/10^3)*10^3))/10^2))))</f>
        <v>*</v>
      </c>
      <c r="O23" s="52" t="str">
        <f>IF('入力シート'!$E$37&gt;99999999999,"*",IF('入力シート'!$E$37&lt;1,"*",IF(INT((ABS('入力シート'!$E28)-(INT(ABS('入力シート'!$E28)/10^2)*10^2))/10^1)=0,IF(ABS('入力シート'!$E28)&gt;10^1,0,IF(P23="","",IF(P23="△","",IF('入力シート'!$E28&lt;0,"△","")))),INT((ABS('入力シート'!$E28)-(INT(ABS('入力シート'!$E28)/10^2)*10^2))/10^1))))</f>
        <v>*</v>
      </c>
      <c r="P23" s="50" t="str">
        <f>IF('入力シート'!$E$37&gt;99999999999,"*",IF('入力シート'!$E$37&lt;1,"*",IF(INT((ABS('入力シート'!$E28)-(INT(ABS('入力シート'!$E28)/10^1)*10^1))/10^0)=0,IF(ABS('入力シート'!$E28)&gt;10^0,0,IF(Q23="","",IF(Q23="△","",IF('入力シート'!$E28&lt;0,"△","")))),INT((ABS('入力シート'!$E28)-(INT(ABS('入力シート'!$E28)/10^1)*10^1))/10^0))))</f>
        <v>*</v>
      </c>
      <c r="Q23" s="43"/>
      <c r="R23" s="42"/>
      <c r="S23" s="301"/>
      <c r="T23" s="282" t="s">
        <v>8</v>
      </c>
      <c r="U23" s="282"/>
      <c r="V23" s="136" t="s">
        <v>18</v>
      </c>
      <c r="W23" s="143" t="str">
        <f t="shared" si="21"/>
        <v>*</v>
      </c>
      <c r="X23" s="144" t="str">
        <f t="shared" si="0"/>
        <v>*</v>
      </c>
      <c r="Y23" s="143" t="str">
        <f t="shared" si="1"/>
        <v>*</v>
      </c>
      <c r="Z23" s="145" t="str">
        <f t="shared" si="2"/>
        <v>*</v>
      </c>
      <c r="AA23" s="144" t="str">
        <f t="shared" si="3"/>
        <v>*</v>
      </c>
      <c r="AB23" s="143" t="str">
        <f t="shared" si="4"/>
        <v>*</v>
      </c>
      <c r="AC23" s="145" t="str">
        <f t="shared" si="5"/>
        <v>*</v>
      </c>
      <c r="AD23" s="144" t="str">
        <f t="shared" si="6"/>
        <v>*</v>
      </c>
      <c r="AE23" s="143" t="str">
        <f t="shared" si="7"/>
        <v>*</v>
      </c>
      <c r="AF23" s="145" t="str">
        <f t="shared" si="8"/>
        <v>*</v>
      </c>
      <c r="AG23" s="144" t="str">
        <f t="shared" si="9"/>
        <v>*</v>
      </c>
      <c r="AH23" s="43"/>
      <c r="AI23" s="42"/>
      <c r="AJ23" s="301"/>
      <c r="AK23" s="282" t="s">
        <v>8</v>
      </c>
      <c r="AL23" s="282"/>
      <c r="AM23" s="136" t="s">
        <v>18</v>
      </c>
      <c r="AN23" s="143" t="str">
        <f t="shared" si="10"/>
        <v>*</v>
      </c>
      <c r="AO23" s="144" t="str">
        <f t="shared" si="11"/>
        <v>*</v>
      </c>
      <c r="AP23" s="143" t="str">
        <f t="shared" si="12"/>
        <v>*</v>
      </c>
      <c r="AQ23" s="145" t="str">
        <f t="shared" si="13"/>
        <v>*</v>
      </c>
      <c r="AR23" s="144" t="str">
        <f t="shared" si="14"/>
        <v>*</v>
      </c>
      <c r="AS23" s="143" t="str">
        <f t="shared" si="15"/>
        <v>*</v>
      </c>
      <c r="AT23" s="145" t="str">
        <f t="shared" si="16"/>
        <v>*</v>
      </c>
      <c r="AU23" s="144" t="str">
        <f t="shared" si="17"/>
        <v>*</v>
      </c>
      <c r="AV23" s="143" t="str">
        <f t="shared" si="18"/>
        <v>*</v>
      </c>
      <c r="AW23" s="145" t="str">
        <f t="shared" si="19"/>
        <v>*</v>
      </c>
      <c r="AX23" s="144" t="str">
        <f t="shared" si="20"/>
        <v>*</v>
      </c>
      <c r="AY23" s="44"/>
      <c r="AZ23" s="40"/>
    </row>
    <row r="24" spans="1:52" ht="17.25" customHeight="1">
      <c r="A24" s="41"/>
      <c r="B24" s="301"/>
      <c r="C24" s="282" t="s">
        <v>11</v>
      </c>
      <c r="D24" s="282"/>
      <c r="E24" s="136" t="s">
        <v>19</v>
      </c>
      <c r="F24" s="51" t="str">
        <f>IF('入力シート'!$E$37&gt;99999999999,"*",IF('入力シート'!$E$37&lt;1,"*",IF(INT((ABS('入力シート'!$E29)-(INT(ABS('入力シート'!$E29)/10^11)*10^11))/10^10)=0,IF(ABS('入力シート'!$E29)&gt;10^10,0,IF(G24="","",IF(G24="△","",IF('入力シート'!$E29&lt;0,"△","")))),INT((ABS('入力シート'!$E29)-(INT(ABS('入力シート'!$E29)/10^11)*10^11))/10^10))))</f>
        <v>*</v>
      </c>
      <c r="G24" s="50" t="str">
        <f>IF('入力シート'!$E$37&gt;99999999999,"*",IF('入力シート'!$E$37&lt;1,"*",IF(INT((ABS('入力シート'!$E29)-(INT(ABS('入力シート'!$E29)/10^10)*10^10))/10^9)=0,IF(ABS('入力シート'!$E29)&gt;10^9,0,IF(H24="","",IF(H24="△","",IF('入力シート'!$E29&lt;0,"△","")))),INT((ABS('入力シート'!$E29)-(INT(ABS('入力シート'!$E29)/10^10)*10^10))/10^9))))</f>
        <v>*</v>
      </c>
      <c r="H24" s="51" t="str">
        <f>IF('入力シート'!$E$37&gt;99999999999,"*",IF('入力シート'!$E$37&lt;1,"*",IF(INT((ABS('入力シート'!$E29)-(INT(ABS('入力シート'!$E29)/10^9)*10^9))/10^8)=0,IF(ABS('入力シート'!$E29)&gt;10^8,0,IF(I24="","",IF(I24="△","",IF('入力シート'!$E29&lt;0,"△","")))),INT((ABS('入力シート'!$E29)-(INT(ABS('入力シート'!$E29)/10^9)*10^9))/10^8))))</f>
        <v>*</v>
      </c>
      <c r="I24" s="52" t="str">
        <f>IF('入力シート'!$E$37&gt;99999999999,"*",IF('入力シート'!$E$37&lt;1,"*",IF(INT((ABS('入力シート'!$E29)-(INT(ABS('入力シート'!$E29)/10^8)*10^8))/10^7)=0,IF(ABS('入力シート'!$E29)&gt;10^7,0,IF(J24="","",IF(J24="△","",IF('入力シート'!$E29&lt;0,"△","")))),INT((ABS('入力シート'!$E29)-(INT(ABS('入力シート'!$E29)/10^8)*10^8))/10^7))))</f>
        <v>*</v>
      </c>
      <c r="J24" s="50" t="str">
        <f>IF('入力シート'!$E$37&gt;99999999999,"*",IF('入力シート'!$E$37&lt;1,"*",IF(INT((ABS('入力シート'!$E29)-(INT(ABS('入力シート'!$E29)/10^7)*10^7))/10^6)=0,IF(ABS('入力シート'!$E29)&gt;10^6,0,IF(K24="","",IF(K24="△","",IF('入力シート'!$E29&lt;0,"△","")))),INT((ABS('入力シート'!$E29)-(INT(ABS('入力シート'!$E29)/10^7)*10^7))/10^6))))</f>
        <v>*</v>
      </c>
      <c r="K24" s="51" t="str">
        <f>IF('入力シート'!$E$37&gt;99999999999,"*",IF('入力シート'!$E$37&lt;1,"*",IF(INT((ABS('入力シート'!$E29)-(INT(ABS('入力シート'!$E29)/10^6)*10^6))/10^5)=0,IF(ABS('入力シート'!$E29)&gt;10^5,0,IF(L24="","",IF(L24="△","",IF('入力シート'!$E29&lt;0,"△","")))),INT((ABS('入力シート'!$E29)-(INT(ABS('入力シート'!$E29)/10^6)*10^6))/10^5))))</f>
        <v>*</v>
      </c>
      <c r="L24" s="52" t="str">
        <f>IF('入力シート'!$E$37&gt;99999999999,"*",IF('入力シート'!$E$37&lt;1,"*",IF(INT((ABS('入力シート'!$E29)-(INT(ABS('入力シート'!$E29)/10^5)*10^5))/10^4)=0,IF(ABS('入力シート'!$E29)&gt;10^4,0,IF(M24="","",IF(M24="△","",IF('入力シート'!$E29&lt;0,"△","")))),INT((ABS('入力シート'!$E29)-(INT(ABS('入力シート'!$E29)/10^5)*10^5))/10^4))))</f>
        <v>*</v>
      </c>
      <c r="M24" s="50" t="str">
        <f>IF('入力シート'!$E$37&gt;99999999999,"*",IF('入力シート'!$E$37&lt;1,"*",IF(INT((ABS('入力シート'!$E29)-(INT(ABS('入力シート'!$E29)/10^4)*10^4))/10^3)=0,IF(ABS('入力シート'!$E29)&gt;10^3,0,IF(N24="","",IF(N24="△","",IF('入力シート'!$E29&lt;0,"△","")))),INT((ABS('入力シート'!$E29)-(INT(ABS('入力シート'!$E29)/10^4)*10^4))/10^3))))</f>
        <v>*</v>
      </c>
      <c r="N24" s="51" t="str">
        <f>IF('入力シート'!$E$37&gt;99999999999,"*",IF('入力シート'!$E$37&lt;1,"*",IF(INT((ABS('入力シート'!$E29)-(INT(ABS('入力シート'!$E29)/10^3)*10^3))/10^2)=0,IF(ABS('入力シート'!$E29)&gt;10^2,0,IF(O24="","",IF(O24="△","",IF('入力シート'!$E29&lt;0,"△","")))),INT((ABS('入力シート'!$E29)-(INT(ABS('入力シート'!$E29)/10^3)*10^3))/10^2))))</f>
        <v>*</v>
      </c>
      <c r="O24" s="52" t="str">
        <f>IF('入力シート'!$E$37&gt;99999999999,"*",IF('入力シート'!$E$37&lt;1,"*",IF(INT((ABS('入力シート'!$E29)-(INT(ABS('入力シート'!$E29)/10^2)*10^2))/10^1)=0,IF(ABS('入力シート'!$E29)&gt;10^1,0,IF(P24="","",IF(P24="△","",IF('入力シート'!$E29&lt;0,"△","")))),INT((ABS('入力シート'!$E29)-(INT(ABS('入力シート'!$E29)/10^2)*10^2))/10^1))))</f>
        <v>*</v>
      </c>
      <c r="P24" s="50" t="str">
        <f>IF('入力シート'!$E$37&gt;99999999999,"*",IF('入力シート'!$E$37&lt;1,"*",IF(INT((ABS('入力シート'!$E29)-(INT(ABS('入力シート'!$E29)/10^1)*10^1))/10^0)=0,IF(ABS('入力シート'!$E29)&gt;10^0,0,IF(Q24="","",IF(Q24="△","",IF('入力シート'!$E29&lt;0,"△","")))),INT((ABS('入力シート'!$E29)-(INT(ABS('入力シート'!$E29)/10^1)*10^1))/10^0))))</f>
        <v>*</v>
      </c>
      <c r="Q24" s="43"/>
      <c r="R24" s="42"/>
      <c r="S24" s="301"/>
      <c r="T24" s="282" t="s">
        <v>11</v>
      </c>
      <c r="U24" s="282"/>
      <c r="V24" s="136" t="s">
        <v>19</v>
      </c>
      <c r="W24" s="143" t="str">
        <f t="shared" si="21"/>
        <v>*</v>
      </c>
      <c r="X24" s="144" t="str">
        <f t="shared" si="0"/>
        <v>*</v>
      </c>
      <c r="Y24" s="143" t="str">
        <f t="shared" si="1"/>
        <v>*</v>
      </c>
      <c r="Z24" s="145" t="str">
        <f t="shared" si="2"/>
        <v>*</v>
      </c>
      <c r="AA24" s="144" t="str">
        <f t="shared" si="3"/>
        <v>*</v>
      </c>
      <c r="AB24" s="143" t="str">
        <f t="shared" si="4"/>
        <v>*</v>
      </c>
      <c r="AC24" s="145" t="str">
        <f t="shared" si="5"/>
        <v>*</v>
      </c>
      <c r="AD24" s="144" t="str">
        <f t="shared" si="6"/>
        <v>*</v>
      </c>
      <c r="AE24" s="143" t="str">
        <f t="shared" si="7"/>
        <v>*</v>
      </c>
      <c r="AF24" s="145" t="str">
        <f t="shared" si="8"/>
        <v>*</v>
      </c>
      <c r="AG24" s="144" t="str">
        <f t="shared" si="9"/>
        <v>*</v>
      </c>
      <c r="AH24" s="43"/>
      <c r="AI24" s="42"/>
      <c r="AJ24" s="301"/>
      <c r="AK24" s="282" t="s">
        <v>11</v>
      </c>
      <c r="AL24" s="282"/>
      <c r="AM24" s="136" t="s">
        <v>19</v>
      </c>
      <c r="AN24" s="143" t="str">
        <f t="shared" si="10"/>
        <v>*</v>
      </c>
      <c r="AO24" s="144" t="str">
        <f t="shared" si="11"/>
        <v>*</v>
      </c>
      <c r="AP24" s="143" t="str">
        <f t="shared" si="12"/>
        <v>*</v>
      </c>
      <c r="AQ24" s="145" t="str">
        <f t="shared" si="13"/>
        <v>*</v>
      </c>
      <c r="AR24" s="144" t="str">
        <f t="shared" si="14"/>
        <v>*</v>
      </c>
      <c r="AS24" s="143" t="str">
        <f t="shared" si="15"/>
        <v>*</v>
      </c>
      <c r="AT24" s="145" t="str">
        <f t="shared" si="16"/>
        <v>*</v>
      </c>
      <c r="AU24" s="144" t="str">
        <f t="shared" si="17"/>
        <v>*</v>
      </c>
      <c r="AV24" s="143" t="str">
        <f t="shared" si="18"/>
        <v>*</v>
      </c>
      <c r="AW24" s="145" t="str">
        <f t="shared" si="19"/>
        <v>*</v>
      </c>
      <c r="AX24" s="144" t="str">
        <f t="shared" si="20"/>
        <v>*</v>
      </c>
      <c r="AY24" s="44"/>
      <c r="AZ24" s="40"/>
    </row>
    <row r="25" spans="1:52" ht="18" customHeight="1">
      <c r="A25" s="41"/>
      <c r="B25" s="301"/>
      <c r="C25" s="248" t="s">
        <v>122</v>
      </c>
      <c r="D25" s="249"/>
      <c r="E25" s="136" t="s">
        <v>106</v>
      </c>
      <c r="F25" s="51" t="str">
        <f>IF('入力シート'!$E$37&gt;99999999999,"*",IF('入力シート'!$E$37&lt;1,"*",IF(INT((ABS('入力シート'!$E30)-(INT(ABS('入力シート'!$E30)/10^11)*10^11))/10^10)=0,IF(ABS('入力シート'!$E30)&gt;10^10,0,IF(G25="","",IF(G25="△","",IF('入力シート'!$E30&lt;0,"△","")))),INT((ABS('入力シート'!$E30)-(INT(ABS('入力シート'!$E30)/10^11)*10^11))/10^10))))</f>
        <v>*</v>
      </c>
      <c r="G25" s="50" t="str">
        <f>IF('入力シート'!$E$37&gt;99999999999,"*",IF('入力シート'!$E$37&lt;1,"*",IF(INT((ABS('入力シート'!$E30)-(INT(ABS('入力シート'!$E30)/10^10)*10^10))/10^9)=0,IF(ABS('入力シート'!$E30)&gt;10^9,0,IF(H25="","",IF(H25="△","",IF('入力シート'!$E30&lt;0,"△","")))),INT((ABS('入力シート'!$E30)-(INT(ABS('入力シート'!$E30)/10^10)*10^10))/10^9))))</f>
        <v>*</v>
      </c>
      <c r="H25" s="51" t="str">
        <f>IF('入力シート'!$E$37&gt;99999999999,"*",IF('入力シート'!$E$37&lt;1,"*",IF(INT((ABS('入力シート'!$E30)-(INT(ABS('入力シート'!$E30)/10^9)*10^9))/10^8)=0,IF(ABS('入力シート'!$E30)&gt;10^8,0,IF(I25="","",IF(I25="△","",IF('入力シート'!$E30&lt;0,"△","")))),INT((ABS('入力シート'!$E30)-(INT(ABS('入力シート'!$E30)/10^9)*10^9))/10^8))))</f>
        <v>*</v>
      </c>
      <c r="I25" s="52" t="str">
        <f>IF('入力シート'!$E$37&gt;99999999999,"*",IF('入力シート'!$E$37&lt;1,"*",IF(INT((ABS('入力シート'!$E30)-(INT(ABS('入力シート'!$E30)/10^8)*10^8))/10^7)=0,IF(ABS('入力シート'!$E30)&gt;10^7,0,IF(J25="","",IF(J25="△","",IF('入力シート'!$E30&lt;0,"△","")))),INT((ABS('入力シート'!$E30)-(INT(ABS('入力シート'!$E30)/10^8)*10^8))/10^7))))</f>
        <v>*</v>
      </c>
      <c r="J25" s="50" t="str">
        <f>IF('入力シート'!$E$37&gt;99999999999,"*",IF('入力シート'!$E$37&lt;1,"*",IF(INT((ABS('入力シート'!$E30)-(INT(ABS('入力シート'!$E30)/10^7)*10^7))/10^6)=0,IF(ABS('入力シート'!$E30)&gt;10^6,0,IF(K25="","",IF(K25="△","",IF('入力シート'!$E30&lt;0,"△","")))),INT((ABS('入力シート'!$E30)-(INT(ABS('入力シート'!$E30)/10^7)*10^7))/10^6))))</f>
        <v>*</v>
      </c>
      <c r="K25" s="51" t="str">
        <f>IF('入力シート'!$E$37&gt;99999999999,"*",IF('入力シート'!$E$37&lt;1,"*",IF(INT((ABS('入力シート'!$E30)-(INT(ABS('入力シート'!$E30)/10^6)*10^6))/10^5)=0,IF(ABS('入力シート'!$E30)&gt;10^5,0,IF(L25="","",IF(L25="△","",IF('入力シート'!$E30&lt;0,"△","")))),INT((ABS('入力シート'!$E30)-(INT(ABS('入力シート'!$E30)/10^6)*10^6))/10^5))))</f>
        <v>*</v>
      </c>
      <c r="L25" s="52" t="str">
        <f>IF('入力シート'!$E$37&gt;99999999999,"*",IF('入力シート'!$E$37&lt;1,"*",IF(INT((ABS('入力シート'!$E30)-(INT(ABS('入力シート'!$E30)/10^5)*10^5))/10^4)=0,IF(ABS('入力シート'!$E30)&gt;10^4,0,IF(M25="","",IF(M25="△","",IF('入力シート'!$E30&lt;0,"△","")))),INT((ABS('入力シート'!$E30)-(INT(ABS('入力シート'!$E30)/10^5)*10^5))/10^4))))</f>
        <v>*</v>
      </c>
      <c r="M25" s="50" t="str">
        <f>IF('入力シート'!$E$37&gt;99999999999,"*",IF('入力シート'!$E$37&lt;1,"*",IF(INT((ABS('入力シート'!$E30)-(INT(ABS('入力シート'!$E30)/10^4)*10^4))/10^3)=0,IF(ABS('入力シート'!$E30)&gt;10^3,0,IF(N25="","",IF(N25="△","",IF('入力シート'!$E30&lt;0,"△","")))),INT((ABS('入力シート'!$E30)-(INT(ABS('入力シート'!$E30)/10^4)*10^4))/10^3))))</f>
        <v>*</v>
      </c>
      <c r="N25" s="51" t="str">
        <f>IF('入力シート'!$E$37&gt;99999999999,"*",IF('入力シート'!$E$37&lt;1,"*",IF(INT((ABS('入力シート'!$E30)-(INT(ABS('入力シート'!$E30)/10^3)*10^3))/10^2)=0,IF(ABS('入力シート'!$E30)&gt;10^2,0,IF(O25="","",IF(O25="△","",IF('入力シート'!$E30&lt;0,"△","")))),INT((ABS('入力シート'!$E30)-(INT(ABS('入力シート'!$E30)/10^3)*10^3))/10^2))))</f>
        <v>*</v>
      </c>
      <c r="O25" s="52" t="str">
        <f>IF('入力シート'!$E$37&gt;99999999999,"*",IF('入力シート'!$E$37&lt;1,"*",IF(INT((ABS('入力シート'!$E30)-(INT(ABS('入力シート'!$E30)/10^2)*10^2))/10^1)=0,IF(ABS('入力シート'!$E30)&gt;10^1,0,IF(P25="","",IF(P25="△","",IF('入力シート'!$E30&lt;0,"△","")))),INT((ABS('入力シート'!$E30)-(INT(ABS('入力シート'!$E30)/10^2)*10^2))/10^1))))</f>
        <v>*</v>
      </c>
      <c r="P25" s="50" t="str">
        <f>IF('入力シート'!$E$37&gt;99999999999,"*",IF('入力シート'!$E$37&lt;1,"*",IF(INT((ABS('入力シート'!$E30)-(INT(ABS('入力シート'!$E30)/10^1)*10^1))/10^0)=0,IF(ABS('入力シート'!$E30)&gt;10^0,0,IF(Q25="","",IF(Q25="△","",IF('入力シート'!$E30&lt;0,"△","")))),INT((ABS('入力シート'!$E30)-(INT(ABS('入力シート'!$E30)/10^1)*10^1))/10^0))))</f>
        <v>*</v>
      </c>
      <c r="Q25" s="43"/>
      <c r="R25" s="42"/>
      <c r="S25" s="301"/>
      <c r="T25" s="248" t="s">
        <v>122</v>
      </c>
      <c r="U25" s="249"/>
      <c r="V25" s="136" t="s">
        <v>106</v>
      </c>
      <c r="W25" s="143" t="str">
        <f t="shared" si="21"/>
        <v>*</v>
      </c>
      <c r="X25" s="144" t="str">
        <f t="shared" si="0"/>
        <v>*</v>
      </c>
      <c r="Y25" s="143" t="str">
        <f t="shared" si="1"/>
        <v>*</v>
      </c>
      <c r="Z25" s="145" t="str">
        <f t="shared" si="2"/>
        <v>*</v>
      </c>
      <c r="AA25" s="144" t="str">
        <f t="shared" si="3"/>
        <v>*</v>
      </c>
      <c r="AB25" s="143" t="str">
        <f t="shared" si="4"/>
        <v>*</v>
      </c>
      <c r="AC25" s="145" t="str">
        <f t="shared" si="5"/>
        <v>*</v>
      </c>
      <c r="AD25" s="144" t="str">
        <f t="shared" si="6"/>
        <v>*</v>
      </c>
      <c r="AE25" s="143" t="str">
        <f t="shared" si="7"/>
        <v>*</v>
      </c>
      <c r="AF25" s="145" t="str">
        <f t="shared" si="8"/>
        <v>*</v>
      </c>
      <c r="AG25" s="144" t="str">
        <f t="shared" si="9"/>
        <v>*</v>
      </c>
      <c r="AH25" s="43"/>
      <c r="AI25" s="42"/>
      <c r="AJ25" s="301"/>
      <c r="AK25" s="248" t="s">
        <v>122</v>
      </c>
      <c r="AL25" s="249"/>
      <c r="AM25" s="136" t="s">
        <v>106</v>
      </c>
      <c r="AN25" s="143" t="str">
        <f t="shared" si="10"/>
        <v>*</v>
      </c>
      <c r="AO25" s="144" t="str">
        <f t="shared" si="11"/>
        <v>*</v>
      </c>
      <c r="AP25" s="143" t="str">
        <f t="shared" si="12"/>
        <v>*</v>
      </c>
      <c r="AQ25" s="145" t="str">
        <f t="shared" si="13"/>
        <v>*</v>
      </c>
      <c r="AR25" s="144" t="str">
        <f t="shared" si="14"/>
        <v>*</v>
      </c>
      <c r="AS25" s="143" t="str">
        <f t="shared" si="15"/>
        <v>*</v>
      </c>
      <c r="AT25" s="145" t="str">
        <f t="shared" si="16"/>
        <v>*</v>
      </c>
      <c r="AU25" s="144" t="str">
        <f t="shared" si="17"/>
        <v>*</v>
      </c>
      <c r="AV25" s="143" t="str">
        <f t="shared" si="18"/>
        <v>*</v>
      </c>
      <c r="AW25" s="145" t="str">
        <f t="shared" si="19"/>
        <v>*</v>
      </c>
      <c r="AX25" s="144" t="str">
        <f t="shared" si="20"/>
        <v>*</v>
      </c>
      <c r="AY25" s="44"/>
      <c r="AZ25" s="40"/>
    </row>
    <row r="26" spans="1:52" ht="17.25" customHeight="1">
      <c r="A26" s="41"/>
      <c r="B26" s="301"/>
      <c r="C26" s="304" t="s">
        <v>136</v>
      </c>
      <c r="D26" s="247"/>
      <c r="E26" s="136" t="s">
        <v>107</v>
      </c>
      <c r="F26" s="51" t="str">
        <f>IF('入力シート'!$E$37&gt;99999999999,"*",IF('入力シート'!$E$37&lt;1,"*",IF(INT((ABS('入力シート'!$E31)-(INT(ABS('入力シート'!$E31)/10^11)*10^11))/10^10)=0,IF(ABS('入力シート'!$E31)&gt;10^10,0,IF(G26="","",IF(G26="△","",IF('入力シート'!$E31&lt;0,"△","")))),INT((ABS('入力シート'!$E31)-(INT(ABS('入力シート'!$E31)/10^11)*10^11))/10^10))))</f>
        <v>*</v>
      </c>
      <c r="G26" s="50" t="str">
        <f>IF('入力シート'!$E$37&gt;99999999999,"*",IF('入力シート'!$E$37&lt;1,"*",IF(INT((ABS('入力シート'!$E31)-(INT(ABS('入力シート'!$E31)/10^10)*10^10))/10^9)=0,IF(ABS('入力シート'!$E31)&gt;10^9,0,IF(H26="","",IF(H26="△","",IF('入力シート'!$E31&lt;0,"△","")))),INT((ABS('入力シート'!$E31)-(INT(ABS('入力シート'!$E31)/10^10)*10^10))/10^9))))</f>
        <v>*</v>
      </c>
      <c r="H26" s="51" t="str">
        <f>IF('入力シート'!$E$37&gt;99999999999,"*",IF('入力シート'!$E$37&lt;1,"*",IF(INT((ABS('入力シート'!$E31)-(INT(ABS('入力シート'!$E31)/10^9)*10^9))/10^8)=0,IF(ABS('入力シート'!$E31)&gt;10^8,0,IF(I26="","",IF(I26="△","",IF('入力シート'!$E31&lt;0,"△","")))),INT((ABS('入力シート'!$E31)-(INT(ABS('入力シート'!$E31)/10^9)*10^9))/10^8))))</f>
        <v>*</v>
      </c>
      <c r="I26" s="52" t="str">
        <f>IF('入力シート'!$E$37&gt;99999999999,"*",IF('入力シート'!$E$37&lt;1,"*",IF(INT((ABS('入力シート'!$E31)-(INT(ABS('入力シート'!$E31)/10^8)*10^8))/10^7)=0,IF(ABS('入力シート'!$E31)&gt;10^7,0,IF(J26="","",IF(J26="△","",IF('入力シート'!$E31&lt;0,"△","")))),INT((ABS('入力シート'!$E31)-(INT(ABS('入力シート'!$E31)/10^8)*10^8))/10^7))))</f>
        <v>*</v>
      </c>
      <c r="J26" s="50" t="str">
        <f>IF('入力シート'!$E$37&gt;99999999999,"*",IF('入力シート'!$E$37&lt;1,"*",IF(INT((ABS('入力シート'!$E31)-(INT(ABS('入力シート'!$E31)/10^7)*10^7))/10^6)=0,IF(ABS('入力シート'!$E31)&gt;10^6,0,IF(K26="","",IF(K26="△","",IF('入力シート'!$E31&lt;0,"△","")))),INT((ABS('入力シート'!$E31)-(INT(ABS('入力シート'!$E31)/10^7)*10^7))/10^6))))</f>
        <v>*</v>
      </c>
      <c r="K26" s="51" t="str">
        <f>IF('入力シート'!$E$37&gt;99999999999,"*",IF('入力シート'!$E$37&lt;1,"*",IF(INT((ABS('入力シート'!$E31)-(INT(ABS('入力シート'!$E31)/10^6)*10^6))/10^5)=0,IF(ABS('入力シート'!$E31)&gt;10^5,0,IF(L26="","",IF(L26="△","",IF('入力シート'!$E31&lt;0,"△","")))),INT((ABS('入力シート'!$E31)-(INT(ABS('入力シート'!$E31)/10^6)*10^6))/10^5))))</f>
        <v>*</v>
      </c>
      <c r="L26" s="52" t="str">
        <f>IF('入力シート'!$E$37&gt;99999999999,"*",IF('入力シート'!$E$37&lt;1,"*",IF(INT((ABS('入力シート'!$E31)-(INT(ABS('入力シート'!$E31)/10^5)*10^5))/10^4)=0,IF(ABS('入力シート'!$E31)&gt;10^4,0,IF(M26="","",IF(M26="△","",IF('入力シート'!$E31&lt;0,"△","")))),INT((ABS('入力シート'!$E31)-(INT(ABS('入力シート'!$E31)/10^5)*10^5))/10^4))))</f>
        <v>*</v>
      </c>
      <c r="M26" s="50" t="str">
        <f>IF('入力シート'!$E$37&gt;99999999999,"*",IF('入力シート'!$E$37&lt;1,"*",IF(INT((ABS('入力シート'!$E31)-(INT(ABS('入力シート'!$E31)/10^4)*10^4))/10^3)=0,IF(ABS('入力シート'!$E31)&gt;10^3,0,IF(N26="","",IF(N26="△","",IF('入力シート'!$E31&lt;0,"△","")))),INT((ABS('入力シート'!$E31)-(INT(ABS('入力シート'!$E31)/10^4)*10^4))/10^3))))</f>
        <v>*</v>
      </c>
      <c r="N26" s="51" t="str">
        <f>IF('入力シート'!$E$37&gt;99999999999,"*",IF('入力シート'!$E$37&lt;1,"*",IF(INT((ABS('入力シート'!$E31)-(INT(ABS('入力シート'!$E31)/10^3)*10^3))/10^2)=0,IF(ABS('入力シート'!$E31)&gt;10^2,0,IF(O26="","",IF(O26="△","",IF('入力シート'!$E31&lt;0,"△","")))),INT((ABS('入力シート'!$E31)-(INT(ABS('入力シート'!$E31)/10^3)*10^3))/10^2))))</f>
        <v>*</v>
      </c>
      <c r="O26" s="52" t="str">
        <f>IF('入力シート'!$E$37&gt;99999999999,"*",IF('入力シート'!$E$37&lt;1,"*",IF(INT((ABS('入力シート'!$E31)-(INT(ABS('入力シート'!$E31)/10^2)*10^2))/10^1)=0,IF(ABS('入力シート'!$E31)&gt;10^1,0,IF(P26="","",IF(P26="△","",IF('入力シート'!$E31&lt;0,"△","")))),INT((ABS('入力シート'!$E31)-(INT(ABS('入力シート'!$E31)/10^2)*10^2))/10^1))))</f>
        <v>*</v>
      </c>
      <c r="P26" s="50" t="str">
        <f>IF('入力シート'!$E$37&gt;99999999999,"*",IF('入力シート'!$E$37&lt;1,"*",IF(INT((ABS('入力シート'!$E31)-(INT(ABS('入力シート'!$E31)/10^1)*10^1))/10^0)=0,IF(ABS('入力シート'!$E31)&gt;10^0,0,IF(Q26="","",IF(Q26="△","",IF('入力シート'!$E31&lt;0,"△","")))),INT((ABS('入力シート'!$E31)-(INT(ABS('入力シート'!$E31)/10^1)*10^1))/10^0))))</f>
        <v>*</v>
      </c>
      <c r="Q26" s="43"/>
      <c r="R26" s="42"/>
      <c r="S26" s="301"/>
      <c r="T26" s="304" t="s">
        <v>136</v>
      </c>
      <c r="U26" s="247"/>
      <c r="V26" s="136" t="s">
        <v>107</v>
      </c>
      <c r="W26" s="143" t="str">
        <f t="shared" si="21"/>
        <v>*</v>
      </c>
      <c r="X26" s="144" t="str">
        <f t="shared" si="0"/>
        <v>*</v>
      </c>
      <c r="Y26" s="143" t="str">
        <f t="shared" si="1"/>
        <v>*</v>
      </c>
      <c r="Z26" s="145" t="str">
        <f t="shared" si="2"/>
        <v>*</v>
      </c>
      <c r="AA26" s="144" t="str">
        <f t="shared" si="3"/>
        <v>*</v>
      </c>
      <c r="AB26" s="143" t="str">
        <f t="shared" si="4"/>
        <v>*</v>
      </c>
      <c r="AC26" s="145" t="str">
        <f t="shared" si="5"/>
        <v>*</v>
      </c>
      <c r="AD26" s="144" t="str">
        <f t="shared" si="6"/>
        <v>*</v>
      </c>
      <c r="AE26" s="143" t="str">
        <f t="shared" si="7"/>
        <v>*</v>
      </c>
      <c r="AF26" s="145" t="str">
        <f t="shared" si="8"/>
        <v>*</v>
      </c>
      <c r="AG26" s="144" t="str">
        <f t="shared" si="9"/>
        <v>*</v>
      </c>
      <c r="AH26" s="43"/>
      <c r="AI26" s="42"/>
      <c r="AJ26" s="301"/>
      <c r="AK26" s="304" t="s">
        <v>136</v>
      </c>
      <c r="AL26" s="247"/>
      <c r="AM26" s="136" t="s">
        <v>107</v>
      </c>
      <c r="AN26" s="143" t="str">
        <f t="shared" si="10"/>
        <v>*</v>
      </c>
      <c r="AO26" s="144" t="str">
        <f t="shared" si="11"/>
        <v>*</v>
      </c>
      <c r="AP26" s="143" t="str">
        <f t="shared" si="12"/>
        <v>*</v>
      </c>
      <c r="AQ26" s="145" t="str">
        <f t="shared" si="13"/>
        <v>*</v>
      </c>
      <c r="AR26" s="144" t="str">
        <f t="shared" si="14"/>
        <v>*</v>
      </c>
      <c r="AS26" s="143" t="str">
        <f t="shared" si="15"/>
        <v>*</v>
      </c>
      <c r="AT26" s="145" t="str">
        <f t="shared" si="16"/>
        <v>*</v>
      </c>
      <c r="AU26" s="144" t="str">
        <f t="shared" si="17"/>
        <v>*</v>
      </c>
      <c r="AV26" s="143" t="str">
        <f t="shared" si="18"/>
        <v>*</v>
      </c>
      <c r="AW26" s="145" t="str">
        <f t="shared" si="19"/>
        <v>*</v>
      </c>
      <c r="AX26" s="144" t="str">
        <f t="shared" si="20"/>
        <v>*</v>
      </c>
      <c r="AY26" s="44"/>
      <c r="AZ26" s="40"/>
    </row>
    <row r="27" spans="1:52" ht="17.25" customHeight="1">
      <c r="A27" s="41"/>
      <c r="B27" s="301"/>
      <c r="C27" s="308" t="s">
        <v>4</v>
      </c>
      <c r="D27" s="309"/>
      <c r="E27" s="136" t="s">
        <v>108</v>
      </c>
      <c r="F27" s="51" t="str">
        <f>IF('入力シート'!$E$37&gt;99999999999,"*",IF('入力シート'!$E$37&lt;1,"*",IF(INT((ABS('入力シート'!$E32)-(INT(ABS('入力シート'!$E32)/10^11)*10^11))/10^10)=0,IF(ABS('入力シート'!$E32)&gt;10^10,0,IF(G27="","",IF(G27="△","",IF('入力シート'!$E32&lt;0,"△","")))),INT((ABS('入力シート'!$E32)-(INT(ABS('入力シート'!$E32)/10^11)*10^11))/10^10))))</f>
        <v>*</v>
      </c>
      <c r="G27" s="50" t="str">
        <f>IF('入力シート'!$E$37&gt;99999999999,"*",IF('入力シート'!$E$37&lt;1,"*",IF(INT((ABS('入力シート'!$E32)-(INT(ABS('入力シート'!$E32)/10^10)*10^10))/10^9)=0,IF(ABS('入力シート'!$E32)&gt;10^9,0,IF(H27="","",IF(H27="△","",IF('入力シート'!$E32&lt;0,"△","")))),INT((ABS('入力シート'!$E32)-(INT(ABS('入力シート'!$E32)/10^10)*10^10))/10^9))))</f>
        <v>*</v>
      </c>
      <c r="H27" s="51" t="str">
        <f>IF('入力シート'!$E$37&gt;99999999999,"*",IF('入力シート'!$E$37&lt;1,"*",IF(INT((ABS('入力シート'!$E32)-(INT(ABS('入力シート'!$E32)/10^9)*10^9))/10^8)=0,IF(ABS('入力シート'!$E32)&gt;10^8,0,IF(I27="","",IF(I27="△","",IF('入力シート'!$E32&lt;0,"△","")))),INT((ABS('入力シート'!$E32)-(INT(ABS('入力シート'!$E32)/10^9)*10^9))/10^8))))</f>
        <v>*</v>
      </c>
      <c r="I27" s="52" t="str">
        <f>IF('入力シート'!$E$37&gt;99999999999,"*",IF('入力シート'!$E$37&lt;1,"*",IF(INT((ABS('入力シート'!$E32)-(INT(ABS('入力シート'!$E32)/10^8)*10^8))/10^7)=0,IF(ABS('入力シート'!$E32)&gt;10^7,0,IF(J27="","",IF(J27="△","",IF('入力シート'!$E32&lt;0,"△","")))),INT((ABS('入力シート'!$E32)-(INT(ABS('入力シート'!$E32)/10^8)*10^8))/10^7))))</f>
        <v>*</v>
      </c>
      <c r="J27" s="50" t="str">
        <f>IF('入力シート'!$E$37&gt;99999999999,"*",IF('入力シート'!$E$37&lt;1,"*",IF(INT((ABS('入力シート'!$E32)-(INT(ABS('入力シート'!$E32)/10^7)*10^7))/10^6)=0,IF(ABS('入力シート'!$E32)&gt;10^6,0,IF(K27="","",IF(K27="△","",IF('入力シート'!$E32&lt;0,"△","")))),INT((ABS('入力シート'!$E32)-(INT(ABS('入力シート'!$E32)/10^7)*10^7))/10^6))))</f>
        <v>*</v>
      </c>
      <c r="K27" s="51" t="str">
        <f>IF('入力シート'!$E$37&gt;99999999999,"*",IF('入力シート'!$E$37&lt;1,"*",IF(INT((ABS('入力シート'!$E32)-(INT(ABS('入力シート'!$E32)/10^6)*10^6))/10^5)=0,IF(ABS('入力シート'!$E32)&gt;10^5,0,IF(L27="","",IF(L27="△","",IF('入力シート'!$E32&lt;0,"△","")))),INT((ABS('入力シート'!$E32)-(INT(ABS('入力シート'!$E32)/10^6)*10^6))/10^5))))</f>
        <v>*</v>
      </c>
      <c r="L27" s="52" t="str">
        <f>IF('入力シート'!$E$37&gt;99999999999,"*",IF('入力シート'!$E$37&lt;1,"*",IF(INT((ABS('入力シート'!$E32)-(INT(ABS('入力シート'!$E32)/10^5)*10^5))/10^4)=0,IF(ABS('入力シート'!$E32)&gt;10^4,0,IF(M27="","",IF(M27="△","",IF('入力シート'!$E32&lt;0,"△","")))),INT((ABS('入力シート'!$E32)-(INT(ABS('入力シート'!$E32)/10^5)*10^5))/10^4))))</f>
        <v>*</v>
      </c>
      <c r="M27" s="50" t="str">
        <f>IF('入力シート'!$E$37&gt;99999999999,"*",IF('入力シート'!$E$37&lt;1,"*",IF(INT((ABS('入力シート'!$E32)-(INT(ABS('入力シート'!$E32)/10^4)*10^4))/10^3)=0,IF(ABS('入力シート'!$E32)&gt;10^3,0,IF(N27="","",IF(N27="△","",IF('入力シート'!$E32&lt;0,"△","")))),INT((ABS('入力シート'!$E32)-(INT(ABS('入力シート'!$E32)/10^4)*10^4))/10^3))))</f>
        <v>*</v>
      </c>
      <c r="N27" s="51" t="str">
        <f>IF('入力シート'!$E$37&gt;99999999999,"*",IF('入力シート'!$E$37&lt;1,"*",IF(INT((ABS('入力シート'!$E32)-(INT(ABS('入力シート'!$E32)/10^3)*10^3))/10^2)=0,IF(ABS('入力シート'!$E32)&gt;10^2,0,IF(O27="","",IF(O27="△","",IF('入力シート'!$E32&lt;0,"△","")))),INT((ABS('入力シート'!$E32)-(INT(ABS('入力シート'!$E32)/10^3)*10^3))/10^2))))</f>
        <v>*</v>
      </c>
      <c r="O27" s="52" t="str">
        <f>IF('入力シート'!$E$37&gt;99999999999,"*",IF('入力シート'!$E$37&lt;1,"*",IF(INT((ABS('入力シート'!$E32)-(INT(ABS('入力シート'!$E32)/10^2)*10^2))/10^1)=0,IF(ABS('入力シート'!$E32)&gt;10^1,0,IF(P27="","",IF(P27="△","",IF('入力シート'!$E32&lt;0,"△","")))),INT((ABS('入力シート'!$E32)-(INT(ABS('入力シート'!$E32)/10^2)*10^2))/10^1))))</f>
        <v>*</v>
      </c>
      <c r="P27" s="50" t="str">
        <f>IF('入力シート'!$E$37&gt;99999999999,"*",IF('入力シート'!$E$37&lt;1,"*",IF(INT((ABS('入力シート'!$E32)-(INT(ABS('入力シート'!$E32)/10^1)*10^1))/10^0)=0,IF(ABS('入力シート'!$E32)&gt;10^0,0,IF(Q27="","",IF(Q27="△","",IF('入力シート'!$E32&lt;0,"△","")))),INT((ABS('入力シート'!$E32)-(INT(ABS('入力シート'!$E32)/10^1)*10^1))/10^0))))</f>
        <v>*</v>
      </c>
      <c r="Q27" s="43"/>
      <c r="R27" s="42"/>
      <c r="S27" s="301"/>
      <c r="T27" s="308" t="s">
        <v>4</v>
      </c>
      <c r="U27" s="309"/>
      <c r="V27" s="136" t="s">
        <v>108</v>
      </c>
      <c r="W27" s="143" t="str">
        <f t="shared" si="21"/>
        <v>*</v>
      </c>
      <c r="X27" s="144" t="str">
        <f t="shared" si="0"/>
        <v>*</v>
      </c>
      <c r="Y27" s="143" t="str">
        <f t="shared" si="1"/>
        <v>*</v>
      </c>
      <c r="Z27" s="145" t="str">
        <f t="shared" si="2"/>
        <v>*</v>
      </c>
      <c r="AA27" s="144" t="str">
        <f t="shared" si="3"/>
        <v>*</v>
      </c>
      <c r="AB27" s="143" t="str">
        <f t="shared" si="4"/>
        <v>*</v>
      </c>
      <c r="AC27" s="145" t="str">
        <f t="shared" si="5"/>
        <v>*</v>
      </c>
      <c r="AD27" s="144" t="str">
        <f t="shared" si="6"/>
        <v>*</v>
      </c>
      <c r="AE27" s="143" t="str">
        <f t="shared" si="7"/>
        <v>*</v>
      </c>
      <c r="AF27" s="145" t="str">
        <f t="shared" si="8"/>
        <v>*</v>
      </c>
      <c r="AG27" s="144" t="str">
        <f t="shared" si="9"/>
        <v>*</v>
      </c>
      <c r="AH27" s="43"/>
      <c r="AI27" s="42"/>
      <c r="AJ27" s="301"/>
      <c r="AK27" s="308" t="s">
        <v>4</v>
      </c>
      <c r="AL27" s="309"/>
      <c r="AM27" s="136" t="s">
        <v>108</v>
      </c>
      <c r="AN27" s="143" t="str">
        <f t="shared" si="10"/>
        <v>*</v>
      </c>
      <c r="AO27" s="144" t="str">
        <f t="shared" si="11"/>
        <v>*</v>
      </c>
      <c r="AP27" s="143" t="str">
        <f t="shared" si="12"/>
        <v>*</v>
      </c>
      <c r="AQ27" s="145" t="str">
        <f t="shared" si="13"/>
        <v>*</v>
      </c>
      <c r="AR27" s="144" t="str">
        <f t="shared" si="14"/>
        <v>*</v>
      </c>
      <c r="AS27" s="143" t="str">
        <f t="shared" si="15"/>
        <v>*</v>
      </c>
      <c r="AT27" s="145" t="str">
        <f t="shared" si="16"/>
        <v>*</v>
      </c>
      <c r="AU27" s="144" t="str">
        <f t="shared" si="17"/>
        <v>*</v>
      </c>
      <c r="AV27" s="143" t="str">
        <f t="shared" si="18"/>
        <v>*</v>
      </c>
      <c r="AW27" s="145" t="str">
        <f t="shared" si="19"/>
        <v>*</v>
      </c>
      <c r="AX27" s="144" t="str">
        <f t="shared" si="20"/>
        <v>*</v>
      </c>
      <c r="AY27" s="44"/>
      <c r="AZ27" s="40"/>
    </row>
    <row r="28" spans="1:52" ht="17.25" customHeight="1">
      <c r="A28" s="41"/>
      <c r="B28" s="301"/>
      <c r="C28" s="230" t="s">
        <v>9</v>
      </c>
      <c r="D28" s="232"/>
      <c r="E28" s="136" t="s">
        <v>109</v>
      </c>
      <c r="F28" s="51" t="str">
        <f>IF('入力シート'!$E$37&gt;99999999999,"*",IF('入力シート'!$E$37&lt;1,"*",IF(INT((ABS('入力シート'!$E33)-(INT(ABS('入力シート'!$E33)/10^11)*10^11))/10^10)=0,IF(ABS('入力シート'!$E33)&gt;10^10,0,IF(G28="","",IF(G28="△","",IF('入力シート'!$E33&lt;0,"△","")))),INT((ABS('入力シート'!$E33)-(INT(ABS('入力シート'!$E33)/10^11)*10^11))/10^10))))</f>
        <v>*</v>
      </c>
      <c r="G28" s="50" t="str">
        <f>IF('入力シート'!$E$37&gt;99999999999,"*",IF('入力シート'!$E$37&lt;1,"*",IF(INT((ABS('入力シート'!$E33)-(INT(ABS('入力シート'!$E33)/10^10)*10^10))/10^9)=0,IF(ABS('入力シート'!$E33)&gt;10^9,0,IF(H28="","",IF(H28="△","",IF('入力シート'!$E33&lt;0,"△","")))),INT((ABS('入力シート'!$E33)-(INT(ABS('入力シート'!$E33)/10^10)*10^10))/10^9))))</f>
        <v>*</v>
      </c>
      <c r="H28" s="51" t="str">
        <f>IF('入力シート'!$E$37&gt;99999999999,"*",IF('入力シート'!$E$37&lt;1,"*",IF(INT((ABS('入力シート'!$E33)-(INT(ABS('入力シート'!$E33)/10^9)*10^9))/10^8)=0,IF(ABS('入力シート'!$E33)&gt;10^8,0,IF(I28="","",IF(I28="△","",IF('入力シート'!$E33&lt;0,"△","")))),INT((ABS('入力シート'!$E33)-(INT(ABS('入力シート'!$E33)/10^9)*10^9))/10^8))))</f>
        <v>*</v>
      </c>
      <c r="I28" s="52" t="str">
        <f>IF('入力シート'!$E$37&gt;99999999999,"*",IF('入力シート'!$E$37&lt;1,"*",IF(INT((ABS('入力シート'!$E33)-(INT(ABS('入力シート'!$E33)/10^8)*10^8))/10^7)=0,IF(ABS('入力シート'!$E33)&gt;10^7,0,IF(J28="","",IF(J28="△","",IF('入力シート'!$E33&lt;0,"△","")))),INT((ABS('入力シート'!$E33)-(INT(ABS('入力シート'!$E33)/10^8)*10^8))/10^7))))</f>
        <v>*</v>
      </c>
      <c r="J28" s="50" t="str">
        <f>IF('入力シート'!$E$37&gt;99999999999,"*",IF('入力シート'!$E$37&lt;1,"*",IF(INT((ABS('入力シート'!$E33)-(INT(ABS('入力シート'!$E33)/10^7)*10^7))/10^6)=0,IF(ABS('入力シート'!$E33)&gt;10^6,0,IF(K28="","",IF(K28="△","",IF('入力シート'!$E33&lt;0,"△","")))),INT((ABS('入力シート'!$E33)-(INT(ABS('入力シート'!$E33)/10^7)*10^7))/10^6))))</f>
        <v>*</v>
      </c>
      <c r="K28" s="51" t="str">
        <f>IF('入力シート'!$E$37&gt;99999999999,"*",IF('入力シート'!$E$37&lt;1,"*",IF(INT((ABS('入力シート'!$E33)-(INT(ABS('入力シート'!$E33)/10^6)*10^6))/10^5)=0,IF(ABS('入力シート'!$E33)&gt;10^5,0,IF(L28="","",IF(L28="△","",IF('入力シート'!$E33&lt;0,"△","")))),INT((ABS('入力シート'!$E33)-(INT(ABS('入力シート'!$E33)/10^6)*10^6))/10^5))))</f>
        <v>*</v>
      </c>
      <c r="L28" s="52" t="str">
        <f>IF('入力シート'!$E$37&gt;99999999999,"*",IF('入力シート'!$E$37&lt;1,"*",IF(INT((ABS('入力シート'!$E33)-(INT(ABS('入力シート'!$E33)/10^5)*10^5))/10^4)=0,IF(ABS('入力シート'!$E33)&gt;10^4,0,IF(M28="","",IF(M28="△","",IF('入力シート'!$E33&lt;0,"△","")))),INT((ABS('入力シート'!$E33)-(INT(ABS('入力シート'!$E33)/10^5)*10^5))/10^4))))</f>
        <v>*</v>
      </c>
      <c r="M28" s="50" t="str">
        <f>IF('入力シート'!$E$37&gt;99999999999,"*",IF('入力シート'!$E$37&lt;1,"*",IF(INT((ABS('入力シート'!$E33)-(INT(ABS('入力シート'!$E33)/10^4)*10^4))/10^3)=0,IF(ABS('入力シート'!$E33)&gt;10^3,0,IF(N28="","",IF(N28="△","",IF('入力シート'!$E33&lt;0,"△","")))),INT((ABS('入力シート'!$E33)-(INT(ABS('入力シート'!$E33)/10^4)*10^4))/10^3))))</f>
        <v>*</v>
      </c>
      <c r="N28" s="51" t="str">
        <f>IF('入力シート'!$E$37&gt;99999999999,"*",IF('入力シート'!$E$37&lt;1,"*",IF(INT((ABS('入力シート'!$E33)-(INT(ABS('入力シート'!$E33)/10^3)*10^3))/10^2)=0,IF(ABS('入力シート'!$E33)&gt;10^2,0,IF(O28="","",IF(O28="△","",IF('入力シート'!$E33&lt;0,"△","")))),INT((ABS('入力シート'!$E33)-(INT(ABS('入力シート'!$E33)/10^3)*10^3))/10^2))))</f>
        <v>*</v>
      </c>
      <c r="O28" s="52" t="str">
        <f>IF('入力シート'!$E$37&gt;99999999999,"*",IF('入力シート'!$E$37&lt;1,"*",IF(INT((ABS('入力シート'!$E33)-(INT(ABS('入力シート'!$E33)/10^2)*10^2))/10^1)=0,IF(ABS('入力シート'!$E33)&gt;10^1,0,IF(P28="","",IF(P28="△","",IF('入力シート'!$E33&lt;0,"△","")))),INT((ABS('入力シート'!$E33)-(INT(ABS('入力シート'!$E33)/10^2)*10^2))/10^1))))</f>
        <v>*</v>
      </c>
      <c r="P28" s="50" t="str">
        <f>IF('入力シート'!$E$37&gt;99999999999,"*",IF('入力シート'!$E$37&lt;1,"*",IF(INT((ABS('入力シート'!$E33)-(INT(ABS('入力シート'!$E33)/10^1)*10^1))/10^0)=0,IF(ABS('入力シート'!$E33)&gt;10^0,0,IF(Q28="","",IF(Q28="△","",IF('入力シート'!$E33&lt;0,"△","")))),INT((ABS('入力シート'!$E33)-(INT(ABS('入力シート'!$E33)/10^1)*10^1))/10^0))))</f>
        <v>*</v>
      </c>
      <c r="Q28" s="43"/>
      <c r="R28" s="42"/>
      <c r="S28" s="301"/>
      <c r="T28" s="230" t="s">
        <v>9</v>
      </c>
      <c r="U28" s="232"/>
      <c r="V28" s="136" t="s">
        <v>109</v>
      </c>
      <c r="W28" s="143" t="str">
        <f t="shared" si="21"/>
        <v>*</v>
      </c>
      <c r="X28" s="144" t="str">
        <f t="shared" si="0"/>
        <v>*</v>
      </c>
      <c r="Y28" s="143" t="str">
        <f t="shared" si="1"/>
        <v>*</v>
      </c>
      <c r="Z28" s="145" t="str">
        <f t="shared" si="2"/>
        <v>*</v>
      </c>
      <c r="AA28" s="144" t="str">
        <f t="shared" si="3"/>
        <v>*</v>
      </c>
      <c r="AB28" s="143" t="str">
        <f t="shared" si="4"/>
        <v>*</v>
      </c>
      <c r="AC28" s="145" t="str">
        <f t="shared" si="5"/>
        <v>*</v>
      </c>
      <c r="AD28" s="144" t="str">
        <f t="shared" si="6"/>
        <v>*</v>
      </c>
      <c r="AE28" s="143" t="str">
        <f t="shared" si="7"/>
        <v>*</v>
      </c>
      <c r="AF28" s="145" t="str">
        <f t="shared" si="8"/>
        <v>*</v>
      </c>
      <c r="AG28" s="144" t="str">
        <f t="shared" si="9"/>
        <v>*</v>
      </c>
      <c r="AH28" s="43"/>
      <c r="AI28" s="42"/>
      <c r="AJ28" s="301"/>
      <c r="AK28" s="230" t="s">
        <v>9</v>
      </c>
      <c r="AL28" s="232"/>
      <c r="AM28" s="136" t="s">
        <v>109</v>
      </c>
      <c r="AN28" s="143" t="str">
        <f t="shared" si="10"/>
        <v>*</v>
      </c>
      <c r="AO28" s="144" t="str">
        <f t="shared" si="11"/>
        <v>*</v>
      </c>
      <c r="AP28" s="143" t="str">
        <f t="shared" si="12"/>
        <v>*</v>
      </c>
      <c r="AQ28" s="145" t="str">
        <f t="shared" si="13"/>
        <v>*</v>
      </c>
      <c r="AR28" s="144" t="str">
        <f t="shared" si="14"/>
        <v>*</v>
      </c>
      <c r="AS28" s="143" t="str">
        <f t="shared" si="15"/>
        <v>*</v>
      </c>
      <c r="AT28" s="145" t="str">
        <f t="shared" si="16"/>
        <v>*</v>
      </c>
      <c r="AU28" s="144" t="str">
        <f t="shared" si="17"/>
        <v>*</v>
      </c>
      <c r="AV28" s="143" t="str">
        <f t="shared" si="18"/>
        <v>*</v>
      </c>
      <c r="AW28" s="145" t="str">
        <f t="shared" si="19"/>
        <v>*</v>
      </c>
      <c r="AX28" s="144" t="str">
        <f t="shared" si="20"/>
        <v>*</v>
      </c>
      <c r="AY28" s="44"/>
      <c r="AZ28" s="40"/>
    </row>
    <row r="29" spans="1:52" ht="17.25" customHeight="1">
      <c r="A29" s="41"/>
      <c r="B29" s="301"/>
      <c r="C29" s="246" t="s">
        <v>10</v>
      </c>
      <c r="D29" s="247"/>
      <c r="E29" s="136" t="s">
        <v>110</v>
      </c>
      <c r="F29" s="51" t="str">
        <f>IF('入力シート'!$E$37&gt;99999999999,"*",IF('入力シート'!$E$37&lt;1,"*",IF(INT((ABS('入力シート'!$E34)-(INT(ABS('入力シート'!$E34)/10^11)*10^11))/10^10)=0,IF(ABS('入力シート'!$E34)&gt;10^10,0,IF(G29="","",IF(G29="△","",IF('入力シート'!$E34&lt;0,"△","")))),INT((ABS('入力シート'!$E34)-(INT(ABS('入力シート'!$E34)/10^11)*10^11))/10^10))))</f>
        <v>*</v>
      </c>
      <c r="G29" s="50" t="str">
        <f>IF('入力シート'!$E$37&gt;99999999999,"*",IF('入力シート'!$E$37&lt;1,"*",IF(INT((ABS('入力シート'!$E34)-(INT(ABS('入力シート'!$E34)/10^10)*10^10))/10^9)=0,IF(ABS('入力シート'!$E34)&gt;10^9,0,IF(H29="","",IF(H29="△","",IF('入力シート'!$E34&lt;0,"△","")))),INT((ABS('入力シート'!$E34)-(INT(ABS('入力シート'!$E34)/10^10)*10^10))/10^9))))</f>
        <v>*</v>
      </c>
      <c r="H29" s="51" t="str">
        <f>IF('入力シート'!$E$37&gt;99999999999,"*",IF('入力シート'!$E$37&lt;1,"*",IF(INT((ABS('入力シート'!$E34)-(INT(ABS('入力シート'!$E34)/10^9)*10^9))/10^8)=0,IF(ABS('入力シート'!$E34)&gt;10^8,0,IF(I29="","",IF(I29="△","",IF('入力シート'!$E34&lt;0,"△","")))),INT((ABS('入力シート'!$E34)-(INT(ABS('入力シート'!$E34)/10^9)*10^9))/10^8))))</f>
        <v>*</v>
      </c>
      <c r="I29" s="52" t="str">
        <f>IF('入力シート'!$E$37&gt;99999999999,"*",IF('入力シート'!$E$37&lt;1,"*",IF(INT((ABS('入力シート'!$E34)-(INT(ABS('入力シート'!$E34)/10^8)*10^8))/10^7)=0,IF(ABS('入力シート'!$E34)&gt;10^7,0,IF(J29="","",IF(J29="△","",IF('入力シート'!$E34&lt;0,"△","")))),INT((ABS('入力シート'!$E34)-(INT(ABS('入力シート'!$E34)/10^8)*10^8))/10^7))))</f>
        <v>*</v>
      </c>
      <c r="J29" s="50" t="str">
        <f>IF('入力シート'!$E$37&gt;99999999999,"*",IF('入力シート'!$E$37&lt;1,"*",IF(INT((ABS('入力シート'!$E34)-(INT(ABS('入力シート'!$E34)/10^7)*10^7))/10^6)=0,IF(ABS('入力シート'!$E34)&gt;10^6,0,IF(K29="","",IF(K29="△","",IF('入力シート'!$E34&lt;0,"△","")))),INT((ABS('入力シート'!$E34)-(INT(ABS('入力シート'!$E34)/10^7)*10^7))/10^6))))</f>
        <v>*</v>
      </c>
      <c r="K29" s="51" t="str">
        <f>IF('入力シート'!$E$37&gt;99999999999,"*",IF('入力シート'!$E$37&lt;1,"*",IF(INT((ABS('入力シート'!$E34)-(INT(ABS('入力シート'!$E34)/10^6)*10^6))/10^5)=0,IF(ABS('入力シート'!$E34)&gt;10^5,0,IF(L29="","",IF(L29="△","",IF('入力シート'!$E34&lt;0,"△","")))),INT((ABS('入力シート'!$E34)-(INT(ABS('入力シート'!$E34)/10^6)*10^6))/10^5))))</f>
        <v>*</v>
      </c>
      <c r="L29" s="52" t="str">
        <f>IF('入力シート'!$E$37&gt;99999999999,"*",IF('入力シート'!$E$37&lt;1,"*",IF(INT((ABS('入力シート'!$E34)-(INT(ABS('入力シート'!$E34)/10^5)*10^5))/10^4)=0,IF(ABS('入力シート'!$E34)&gt;10^4,0,IF(M29="","",IF(M29="△","",IF('入力シート'!$E34&lt;0,"△","")))),INT((ABS('入力シート'!$E34)-(INT(ABS('入力シート'!$E34)/10^5)*10^5))/10^4))))</f>
        <v>*</v>
      </c>
      <c r="M29" s="50" t="str">
        <f>IF('入力シート'!$E$37&gt;99999999999,"*",IF('入力シート'!$E$37&lt;1,"*",IF(INT((ABS('入力シート'!$E34)-(INT(ABS('入力シート'!$E34)/10^4)*10^4))/10^3)=0,IF(ABS('入力シート'!$E34)&gt;10^3,0,IF(N29="","",IF(N29="△","",IF('入力シート'!$E34&lt;0,"△","")))),INT((ABS('入力シート'!$E34)-(INT(ABS('入力シート'!$E34)/10^4)*10^4))/10^3))))</f>
        <v>*</v>
      </c>
      <c r="N29" s="51" t="str">
        <f>IF('入力シート'!$E$37&gt;99999999999,"*",IF('入力シート'!$E$37&lt;1,"*",IF(INT((ABS('入力シート'!$E34)-(INT(ABS('入力シート'!$E34)/10^3)*10^3))/10^2)=0,IF(ABS('入力シート'!$E34)&gt;10^2,0,IF(O29="","",IF(O29="△","",IF('入力シート'!$E34&lt;0,"△","")))),INT((ABS('入力シート'!$E34)-(INT(ABS('入力シート'!$E34)/10^3)*10^3))/10^2))))</f>
        <v>*</v>
      </c>
      <c r="O29" s="52" t="str">
        <f>IF('入力シート'!$E$37&gt;99999999999,"*",IF('入力シート'!$E$37&lt;1,"*",IF(INT((ABS('入力シート'!$E34)-(INT(ABS('入力シート'!$E34)/10^2)*10^2))/10^1)=0,IF(ABS('入力シート'!$E34)&gt;10^1,0,IF(P29="","",IF(P29="△","",IF('入力シート'!$E34&lt;0,"△","")))),INT((ABS('入力シート'!$E34)-(INT(ABS('入力シート'!$E34)/10^2)*10^2))/10^1))))</f>
        <v>*</v>
      </c>
      <c r="P29" s="50" t="str">
        <f>IF('入力シート'!$E$37&gt;99999999999,"*",IF('入力シート'!$E$37&lt;1,"*",IF(INT((ABS('入力シート'!$E34)-(INT(ABS('入力シート'!$E34)/10^1)*10^1))/10^0)=0,IF(ABS('入力シート'!$E34)&gt;10^0,0,IF(Q29="","",IF(Q29="△","",IF('入力シート'!$E34&lt;0,"△","")))),INT((ABS('入力シート'!$E34)-(INT(ABS('入力シート'!$E34)/10^1)*10^1))/10^0))))</f>
        <v>*</v>
      </c>
      <c r="Q29" s="43"/>
      <c r="R29" s="42"/>
      <c r="S29" s="301"/>
      <c r="T29" s="246" t="s">
        <v>10</v>
      </c>
      <c r="U29" s="247"/>
      <c r="V29" s="136" t="s">
        <v>110</v>
      </c>
      <c r="W29" s="143" t="str">
        <f t="shared" si="21"/>
        <v>*</v>
      </c>
      <c r="X29" s="144" t="str">
        <f t="shared" si="0"/>
        <v>*</v>
      </c>
      <c r="Y29" s="143" t="str">
        <f t="shared" si="1"/>
        <v>*</v>
      </c>
      <c r="Z29" s="145" t="str">
        <f t="shared" si="2"/>
        <v>*</v>
      </c>
      <c r="AA29" s="144" t="str">
        <f t="shared" si="3"/>
        <v>*</v>
      </c>
      <c r="AB29" s="143" t="str">
        <f t="shared" si="4"/>
        <v>*</v>
      </c>
      <c r="AC29" s="145" t="str">
        <f t="shared" si="5"/>
        <v>*</v>
      </c>
      <c r="AD29" s="144" t="str">
        <f t="shared" si="6"/>
        <v>*</v>
      </c>
      <c r="AE29" s="143" t="str">
        <f t="shared" si="7"/>
        <v>*</v>
      </c>
      <c r="AF29" s="145" t="str">
        <f t="shared" si="8"/>
        <v>*</v>
      </c>
      <c r="AG29" s="144" t="str">
        <f t="shared" si="9"/>
        <v>*</v>
      </c>
      <c r="AH29" s="43"/>
      <c r="AI29" s="42"/>
      <c r="AJ29" s="301"/>
      <c r="AK29" s="246" t="s">
        <v>10</v>
      </c>
      <c r="AL29" s="247"/>
      <c r="AM29" s="136" t="s">
        <v>110</v>
      </c>
      <c r="AN29" s="143" t="str">
        <f t="shared" si="10"/>
        <v>*</v>
      </c>
      <c r="AO29" s="144" t="str">
        <f t="shared" si="11"/>
        <v>*</v>
      </c>
      <c r="AP29" s="143" t="str">
        <f t="shared" si="12"/>
        <v>*</v>
      </c>
      <c r="AQ29" s="145" t="str">
        <f t="shared" si="13"/>
        <v>*</v>
      </c>
      <c r="AR29" s="144" t="str">
        <f t="shared" si="14"/>
        <v>*</v>
      </c>
      <c r="AS29" s="143" t="str">
        <f t="shared" si="15"/>
        <v>*</v>
      </c>
      <c r="AT29" s="145" t="str">
        <f t="shared" si="16"/>
        <v>*</v>
      </c>
      <c r="AU29" s="144" t="str">
        <f t="shared" si="17"/>
        <v>*</v>
      </c>
      <c r="AV29" s="143" t="str">
        <f t="shared" si="18"/>
        <v>*</v>
      </c>
      <c r="AW29" s="145" t="str">
        <f t="shared" si="19"/>
        <v>*</v>
      </c>
      <c r="AX29" s="144" t="str">
        <f t="shared" si="20"/>
        <v>*</v>
      </c>
      <c r="AY29" s="44"/>
      <c r="AZ29" s="40"/>
    </row>
    <row r="30" spans="1:52" ht="17.25" customHeight="1">
      <c r="A30" s="41"/>
      <c r="B30" s="301"/>
      <c r="C30" s="297" t="s">
        <v>12</v>
      </c>
      <c r="D30" s="297"/>
      <c r="E30" s="136" t="s">
        <v>111</v>
      </c>
      <c r="F30" s="51" t="str">
        <f>IF('入力シート'!$E$37&gt;99999999999,"*",IF('入力シート'!$E$37&lt;1,"*",IF(INT((ABS('入力シート'!$E35)-(INT(ABS('入力シート'!$E35)/10^11)*10^11))/10^10)=0,IF(ABS('入力シート'!$E35)&gt;10^10,0,IF(G30="","",IF(G30="△","",IF('入力シート'!$E35&lt;0,"△","")))),INT((ABS('入力シート'!$E35)-(INT(ABS('入力シート'!$E35)/10^11)*10^11))/10^10))))</f>
        <v>*</v>
      </c>
      <c r="G30" s="50" t="str">
        <f>IF('入力シート'!$E$37&gt;99999999999,"*",IF('入力シート'!$E$37&lt;1,"*",IF(INT((ABS('入力シート'!$E35)-(INT(ABS('入力シート'!$E35)/10^10)*10^10))/10^9)=0,IF(ABS('入力シート'!$E35)&gt;10^9,0,IF(H30="","",IF(H30="△","",IF('入力シート'!$E35&lt;0,"△","")))),INT((ABS('入力シート'!$E35)-(INT(ABS('入力シート'!$E35)/10^10)*10^10))/10^9))))</f>
        <v>*</v>
      </c>
      <c r="H30" s="51" t="str">
        <f>IF('入力シート'!$E$37&gt;99999999999,"*",IF('入力シート'!$E$37&lt;1,"*",IF(INT((ABS('入力シート'!$E35)-(INT(ABS('入力シート'!$E35)/10^9)*10^9))/10^8)=0,IF(ABS('入力シート'!$E35)&gt;10^8,0,IF(I30="","",IF(I30="△","",IF('入力シート'!$E35&lt;0,"△","")))),INT((ABS('入力シート'!$E35)-(INT(ABS('入力シート'!$E35)/10^9)*10^9))/10^8))))</f>
        <v>*</v>
      </c>
      <c r="I30" s="52" t="str">
        <f>IF('入力シート'!$E$37&gt;99999999999,"*",IF('入力シート'!$E$37&lt;1,"*",IF(INT((ABS('入力シート'!$E35)-(INT(ABS('入力シート'!$E35)/10^8)*10^8))/10^7)=0,IF(ABS('入力シート'!$E35)&gt;10^7,0,IF(J30="","",IF(J30="△","",IF('入力シート'!$E35&lt;0,"△","")))),INT((ABS('入力シート'!$E35)-(INT(ABS('入力シート'!$E35)/10^8)*10^8))/10^7))))</f>
        <v>*</v>
      </c>
      <c r="J30" s="50" t="str">
        <f>IF('入力シート'!$E$37&gt;99999999999,"*",IF('入力シート'!$E$37&lt;1,"*",IF(INT((ABS('入力シート'!$E35)-(INT(ABS('入力シート'!$E35)/10^7)*10^7))/10^6)=0,IF(ABS('入力シート'!$E35)&gt;10^6,0,IF(K30="","",IF(K30="△","",IF('入力シート'!$E35&lt;0,"△","")))),INT((ABS('入力シート'!$E35)-(INT(ABS('入力シート'!$E35)/10^7)*10^7))/10^6))))</f>
        <v>*</v>
      </c>
      <c r="K30" s="51" t="str">
        <f>IF('入力シート'!$E$37&gt;99999999999,"*",IF('入力シート'!$E$37&lt;1,"*",IF(INT((ABS('入力シート'!$E35)-(INT(ABS('入力シート'!$E35)/10^6)*10^6))/10^5)=0,IF(ABS('入力シート'!$E35)&gt;10^5,0,IF(L30="","",IF(L30="△","",IF('入力シート'!$E35&lt;0,"△","")))),INT((ABS('入力シート'!$E35)-(INT(ABS('入力シート'!$E35)/10^6)*10^6))/10^5))))</f>
        <v>*</v>
      </c>
      <c r="L30" s="52" t="str">
        <f>IF('入力シート'!$E$37&gt;99999999999,"*",IF('入力シート'!$E$37&lt;1,"*",IF(INT((ABS('入力シート'!$E35)-(INT(ABS('入力シート'!$E35)/10^5)*10^5))/10^4)=0,IF(ABS('入力シート'!$E35)&gt;10^4,0,IF(M30="","",IF(M30="△","",IF('入力シート'!$E35&lt;0,"△","")))),INT((ABS('入力シート'!$E35)-(INT(ABS('入力シート'!$E35)/10^5)*10^5))/10^4))))</f>
        <v>*</v>
      </c>
      <c r="M30" s="50" t="str">
        <f>IF('入力シート'!$E$37&gt;99999999999,"*",IF('入力シート'!$E$37&lt;1,"*",IF(INT((ABS('入力シート'!$E35)-(INT(ABS('入力シート'!$E35)/10^4)*10^4))/10^3)=0,IF(ABS('入力シート'!$E35)&gt;10^3,0,IF(N30="","",IF(N30="△","",IF('入力シート'!$E35&lt;0,"△","")))),INT((ABS('入力シート'!$E35)-(INT(ABS('入力シート'!$E35)/10^4)*10^4))/10^3))))</f>
        <v>*</v>
      </c>
      <c r="N30" s="51" t="str">
        <f>IF('入力シート'!$E$37&gt;99999999999,"*",IF('入力シート'!$E$37&lt;1,"*",IF(INT((ABS('入力シート'!$E35)-(INT(ABS('入力シート'!$E35)/10^3)*10^3))/10^2)=0,IF(ABS('入力シート'!$E35)&gt;10^2,0,IF(O30="","",IF(O30="△","",IF('入力シート'!$E35&lt;0,"△","")))),INT((ABS('入力シート'!$E35)-(INT(ABS('入力シート'!$E35)/10^3)*10^3))/10^2))))</f>
        <v>*</v>
      </c>
      <c r="O30" s="52" t="str">
        <f>IF('入力シート'!$E$37&gt;99999999999,"*",IF('入力シート'!$E$37&lt;1,"*",IF(INT((ABS('入力シート'!$E35)-(INT(ABS('入力シート'!$E35)/10^2)*10^2))/10^1)=0,IF(ABS('入力シート'!$E35)&gt;10^1,0,IF(P30="","",IF(P30="△","",IF('入力シート'!$E35&lt;0,"△","")))),INT((ABS('入力シート'!$E35)-(INT(ABS('入力シート'!$E35)/10^2)*10^2))/10^1))))</f>
        <v>*</v>
      </c>
      <c r="P30" s="50" t="str">
        <f>IF('入力シート'!$E$37&gt;99999999999,"*",IF('入力シート'!$E$37&lt;1,"*",IF(INT((ABS('入力シート'!$E35)-(INT(ABS('入力シート'!$E35)/10^1)*10^1))/10^0)=0,IF(ABS('入力シート'!$E35)&gt;10^0,0,IF(Q30="","",IF(Q30="△","",IF('入力シート'!$E35&lt;0,"△","")))),INT((ABS('入力シート'!$E35)-(INT(ABS('入力シート'!$E35)/10^1)*10^1))/10^0))))</f>
        <v>*</v>
      </c>
      <c r="Q30" s="43"/>
      <c r="R30" s="42"/>
      <c r="S30" s="301"/>
      <c r="T30" s="297" t="s">
        <v>12</v>
      </c>
      <c r="U30" s="297"/>
      <c r="V30" s="136" t="s">
        <v>111</v>
      </c>
      <c r="W30" s="143" t="str">
        <f t="shared" si="21"/>
        <v>*</v>
      </c>
      <c r="X30" s="144" t="str">
        <f t="shared" si="0"/>
        <v>*</v>
      </c>
      <c r="Y30" s="143" t="str">
        <f t="shared" si="1"/>
        <v>*</v>
      </c>
      <c r="Z30" s="145" t="str">
        <f t="shared" si="2"/>
        <v>*</v>
      </c>
      <c r="AA30" s="144" t="str">
        <f t="shared" si="3"/>
        <v>*</v>
      </c>
      <c r="AB30" s="143" t="str">
        <f t="shared" si="4"/>
        <v>*</v>
      </c>
      <c r="AC30" s="145" t="str">
        <f t="shared" si="5"/>
        <v>*</v>
      </c>
      <c r="AD30" s="144" t="str">
        <f t="shared" si="6"/>
        <v>*</v>
      </c>
      <c r="AE30" s="143" t="str">
        <f t="shared" si="7"/>
        <v>*</v>
      </c>
      <c r="AF30" s="145" t="str">
        <f t="shared" si="8"/>
        <v>*</v>
      </c>
      <c r="AG30" s="144" t="str">
        <f t="shared" si="9"/>
        <v>*</v>
      </c>
      <c r="AH30" s="43"/>
      <c r="AI30" s="42"/>
      <c r="AJ30" s="301"/>
      <c r="AK30" s="297" t="s">
        <v>12</v>
      </c>
      <c r="AL30" s="297"/>
      <c r="AM30" s="136" t="s">
        <v>111</v>
      </c>
      <c r="AN30" s="143" t="str">
        <f t="shared" si="10"/>
        <v>*</v>
      </c>
      <c r="AO30" s="144" t="str">
        <f t="shared" si="11"/>
        <v>*</v>
      </c>
      <c r="AP30" s="143" t="str">
        <f t="shared" si="12"/>
        <v>*</v>
      </c>
      <c r="AQ30" s="145" t="str">
        <f t="shared" si="13"/>
        <v>*</v>
      </c>
      <c r="AR30" s="144" t="str">
        <f t="shared" si="14"/>
        <v>*</v>
      </c>
      <c r="AS30" s="143" t="str">
        <f t="shared" si="15"/>
        <v>*</v>
      </c>
      <c r="AT30" s="145" t="str">
        <f t="shared" si="16"/>
        <v>*</v>
      </c>
      <c r="AU30" s="144" t="str">
        <f t="shared" si="17"/>
        <v>*</v>
      </c>
      <c r="AV30" s="143" t="str">
        <f t="shared" si="18"/>
        <v>*</v>
      </c>
      <c r="AW30" s="145" t="str">
        <f t="shared" si="19"/>
        <v>*</v>
      </c>
      <c r="AX30" s="144" t="str">
        <f t="shared" si="20"/>
        <v>*</v>
      </c>
      <c r="AY30" s="44"/>
      <c r="AZ30" s="40"/>
    </row>
    <row r="31" spans="1:52" ht="18" customHeight="1" thickBot="1">
      <c r="A31" s="41"/>
      <c r="B31" s="302"/>
      <c r="C31" s="244" t="s">
        <v>137</v>
      </c>
      <c r="D31" s="245"/>
      <c r="E31" s="137" t="s">
        <v>112</v>
      </c>
      <c r="F31" s="55" t="str">
        <f>IF('入力シート'!$E$37&gt;99999999999,"*",IF('入力シート'!$E$37&lt;1,"*",IF(INT((ABS('入力シート'!$E36)-(INT(ABS('入力シート'!$E36)/10^11)*10^11))/10^10)=0,IF(ABS('入力シート'!$E36)&gt;10^10,0,IF(G31="","",IF(G31="△","",IF('入力シート'!$E36&lt;0,"△","")))),INT((ABS('入力シート'!$E36)-(INT(ABS('入力シート'!$E36)/10^11)*10^11))/10^10))))</f>
        <v>*</v>
      </c>
      <c r="G31" s="54" t="str">
        <f>IF('入力シート'!$E$37&gt;99999999999,"*",IF('入力シート'!$E$37&lt;1,"*",IF(INT((ABS('入力シート'!$E36)-(INT(ABS('入力シート'!$E36)/10^10)*10^10))/10^9)=0,IF(ABS('入力シート'!$E36)&gt;10^9,0,IF(H31="","",IF(H31="△","",IF('入力シート'!$E36&lt;0,"△","")))),INT((ABS('入力シート'!$E36)-(INT(ABS('入力シート'!$E36)/10^10)*10^10))/10^9))))</f>
        <v>*</v>
      </c>
      <c r="H31" s="55" t="str">
        <f>IF('入力シート'!$E$37&gt;99999999999,"*",IF('入力シート'!$E$37&lt;1,"*",IF(INT((ABS('入力シート'!$E36)-(INT(ABS('入力シート'!$E36)/10^9)*10^9))/10^8)=0,IF(ABS('入力シート'!$E36)&gt;10^8,0,IF(I31="","",IF(I31="△","",IF('入力シート'!$E36&lt;0,"△","")))),INT((ABS('入力シート'!$E36)-(INT(ABS('入力シート'!$E36)/10^9)*10^9))/10^8))))</f>
        <v>*</v>
      </c>
      <c r="I31" s="56" t="str">
        <f>IF('入力シート'!$E$37&gt;99999999999,"*",IF('入力シート'!$E$37&lt;1,"*",IF(INT((ABS('入力シート'!$E36)-(INT(ABS('入力シート'!$E36)/10^8)*10^8))/10^7)=0,IF(ABS('入力シート'!$E36)&gt;10^7,0,IF(J31="","",IF(J31="△","",IF('入力シート'!$E36&lt;0,"△","")))),INT((ABS('入力シート'!$E36)-(INT(ABS('入力シート'!$E36)/10^8)*10^8))/10^7))))</f>
        <v>*</v>
      </c>
      <c r="J31" s="54" t="str">
        <f>IF('入力シート'!$E$37&gt;99999999999,"*",IF('入力シート'!$E$37&lt;1,"*",IF(INT((ABS('入力シート'!$E36)-(INT(ABS('入力シート'!$E36)/10^7)*10^7))/10^6)=0,IF(ABS('入力シート'!$E36)&gt;10^6,0,IF(K31="","",IF(K31="△","",IF('入力シート'!$E36&lt;0,"△","")))),INT((ABS('入力シート'!$E36)-(INT(ABS('入力シート'!$E36)/10^7)*10^7))/10^6))))</f>
        <v>*</v>
      </c>
      <c r="K31" s="55" t="str">
        <f>IF('入力シート'!$E$37&gt;99999999999,"*",IF('入力シート'!$E$37&lt;1,"*",IF(INT((ABS('入力シート'!$E36)-(INT(ABS('入力シート'!$E36)/10^6)*10^6))/10^5)=0,IF(ABS('入力シート'!$E36)&gt;10^5,0,IF(L31="","",IF(L31="△","",IF('入力シート'!$E36&lt;0,"△","")))),INT((ABS('入力シート'!$E36)-(INT(ABS('入力シート'!$E36)/10^6)*10^6))/10^5))))</f>
        <v>*</v>
      </c>
      <c r="L31" s="56" t="str">
        <f>IF('入力シート'!$E$37&gt;99999999999,"*",IF('入力シート'!$E$37&lt;1,"*",IF(INT((ABS('入力シート'!$E36)-(INT(ABS('入力シート'!$E36)/10^5)*10^5))/10^4)=0,IF(ABS('入力シート'!$E36)&gt;10^4,0,IF(M31="","",IF(M31="△","",IF('入力シート'!$E36&lt;0,"△","")))),INT((ABS('入力シート'!$E36)-(INT(ABS('入力シート'!$E36)/10^5)*10^5))/10^4))))</f>
        <v>*</v>
      </c>
      <c r="M31" s="54" t="str">
        <f>IF('入力シート'!$E$37&gt;99999999999,"*",IF('入力シート'!$E$37&lt;1,"*",IF(INT((ABS('入力シート'!$E36)-(INT(ABS('入力シート'!$E36)/10^4)*10^4))/10^3)=0,IF(ABS('入力シート'!$E36)&gt;10^3,0,IF(N31="","",IF(N31="△","",IF('入力シート'!$E36&lt;0,"△","")))),INT((ABS('入力シート'!$E36)-(INT(ABS('入力シート'!$E36)/10^4)*10^4))/10^3))))</f>
        <v>*</v>
      </c>
      <c r="N31" s="55" t="str">
        <f>IF('入力シート'!$E$37&gt;99999999999,"*",IF('入力シート'!$E$37&lt;1,"*",IF(INT((ABS('入力シート'!$E36)-(INT(ABS('入力シート'!$E36)/10^3)*10^3))/10^2)=0,IF(ABS('入力シート'!$E36)&gt;10^2,0,IF(O31="","",IF(O31="△","",IF('入力シート'!$E36&lt;0,"△","")))),INT((ABS('入力シート'!$E36)-(INT(ABS('入力シート'!$E36)/10^3)*10^3))/10^2))))</f>
        <v>*</v>
      </c>
      <c r="O31" s="56" t="str">
        <f>IF('入力シート'!$E$37&gt;99999999999,"*",IF('入力シート'!$E$37&lt;1,"*",IF(INT((ABS('入力シート'!$E36)-(INT(ABS('入力シート'!$E36)/10^2)*10^2))/10^1)=0,IF(ABS('入力シート'!$E36)&gt;10^1,0,IF(P31="","",IF(P31="△","",IF('入力シート'!$E36&lt;0,"△","")))),INT((ABS('入力シート'!$E36)-(INT(ABS('入力シート'!$E36)/10^2)*10^2))/10^1))))</f>
        <v>*</v>
      </c>
      <c r="P31" s="54" t="str">
        <f>IF('入力シート'!$E$37&gt;99999999999,"*",IF('入力シート'!$E$37&lt;1,"*",IF(INT((ABS('入力シート'!$E36)-(INT(ABS('入力シート'!$E36)/10^1)*10^1))/10^0)=0,IF(ABS('入力シート'!$E36)&gt;10^0,0,IF(Q31="","",IF(Q31="△","",IF('入力シート'!$E36&lt;0,"△","")))),INT((ABS('入力シート'!$E36)-(INT(ABS('入力シート'!$E36)/10^1)*10^1))/10^0))))</f>
        <v>*</v>
      </c>
      <c r="Q31" s="43"/>
      <c r="R31" s="42"/>
      <c r="S31" s="302"/>
      <c r="T31" s="244" t="s">
        <v>137</v>
      </c>
      <c r="U31" s="245"/>
      <c r="V31" s="137" t="s">
        <v>112</v>
      </c>
      <c r="W31" s="146" t="str">
        <f t="shared" si="21"/>
        <v>*</v>
      </c>
      <c r="X31" s="147" t="str">
        <f t="shared" si="0"/>
        <v>*</v>
      </c>
      <c r="Y31" s="146" t="str">
        <f t="shared" si="1"/>
        <v>*</v>
      </c>
      <c r="Z31" s="148" t="str">
        <f t="shared" si="2"/>
        <v>*</v>
      </c>
      <c r="AA31" s="147" t="str">
        <f t="shared" si="3"/>
        <v>*</v>
      </c>
      <c r="AB31" s="146" t="str">
        <f t="shared" si="4"/>
        <v>*</v>
      </c>
      <c r="AC31" s="148" t="str">
        <f t="shared" si="5"/>
        <v>*</v>
      </c>
      <c r="AD31" s="147" t="str">
        <f t="shared" si="6"/>
        <v>*</v>
      </c>
      <c r="AE31" s="146" t="str">
        <f t="shared" si="7"/>
        <v>*</v>
      </c>
      <c r="AF31" s="148" t="str">
        <f t="shared" si="8"/>
        <v>*</v>
      </c>
      <c r="AG31" s="147" t="str">
        <f t="shared" si="9"/>
        <v>*</v>
      </c>
      <c r="AH31" s="43"/>
      <c r="AI31" s="42"/>
      <c r="AJ31" s="302"/>
      <c r="AK31" s="244" t="s">
        <v>137</v>
      </c>
      <c r="AL31" s="245"/>
      <c r="AM31" s="137" t="s">
        <v>112</v>
      </c>
      <c r="AN31" s="146" t="str">
        <f t="shared" si="10"/>
        <v>*</v>
      </c>
      <c r="AO31" s="147" t="str">
        <f t="shared" si="11"/>
        <v>*</v>
      </c>
      <c r="AP31" s="146" t="str">
        <f t="shared" si="12"/>
        <v>*</v>
      </c>
      <c r="AQ31" s="148" t="str">
        <f t="shared" si="13"/>
        <v>*</v>
      </c>
      <c r="AR31" s="147" t="str">
        <f t="shared" si="14"/>
        <v>*</v>
      </c>
      <c r="AS31" s="146" t="str">
        <f t="shared" si="15"/>
        <v>*</v>
      </c>
      <c r="AT31" s="148" t="str">
        <f t="shared" si="16"/>
        <v>*</v>
      </c>
      <c r="AU31" s="147" t="str">
        <f t="shared" si="17"/>
        <v>*</v>
      </c>
      <c r="AV31" s="146" t="str">
        <f t="shared" si="18"/>
        <v>*</v>
      </c>
      <c r="AW31" s="148" t="str">
        <f t="shared" si="19"/>
        <v>*</v>
      </c>
      <c r="AX31" s="147" t="str">
        <f t="shared" si="20"/>
        <v>*</v>
      </c>
      <c r="AY31" s="44"/>
      <c r="AZ31" s="40"/>
    </row>
    <row r="32" spans="1:52" ht="18" customHeight="1" thickBot="1">
      <c r="A32" s="60"/>
      <c r="B32" s="250" t="s">
        <v>39</v>
      </c>
      <c r="C32" s="251"/>
      <c r="D32" s="252"/>
      <c r="E32" s="139" t="s">
        <v>113</v>
      </c>
      <c r="F32" s="61" t="str">
        <f>IF('入力シート'!$E$37&gt;99999999999,"*",IF('入力シート'!$E$37&lt;1,"*",IF(INT((ABS('入力シート'!$E37)-(INT(ABS('入力シート'!$E37)/10^11)*10^11))/10^10)=0,IF('入力シート'!$E37&gt;10^10,0,IF(G32="","",IF(G32="\","","\"))),INT((ABS('入力シート'!$E37)-(INT(ABS('入力シート'!$E37)/10^11)*10^11))/10^10))))</f>
        <v>*</v>
      </c>
      <c r="G32" s="62" t="str">
        <f>IF('入力シート'!$E$37&gt;99999999999,"*",IF('入力シート'!$E$37&lt;1,"*",IF(INT((ABS('入力シート'!$E37)-(INT(ABS('入力シート'!$E37)/10^10)*10^10))/10^9)=0,IF('入力シート'!$E37&gt;10^9,0,IF(H32="","",IF(H32="\","","\"))),INT((ABS('入力シート'!$E37)-(INT(ABS('入力シート'!$E37)/10^10)*10^10))/10^9))))</f>
        <v>*</v>
      </c>
      <c r="H32" s="61" t="str">
        <f>IF('入力シート'!$E$37&gt;99999999999,"*",IF('入力シート'!$E$37&lt;1,"*",IF(INT((ABS('入力シート'!$E37)-(INT(ABS('入力シート'!$E37)/10^9)*10^9))/10^8)=0,IF('入力シート'!$E37&gt;10^8,0,IF(I32="","",IF(I32="\","","\"))),INT((ABS('入力シート'!$E37)-(INT(ABS('入力シート'!$E37)/10^9)*10^9))/10^8))))</f>
        <v>*</v>
      </c>
      <c r="I32" s="63" t="str">
        <f>IF('入力シート'!$E$37&gt;99999999999,"*",IF('入力シート'!$E$37&lt;1,"*",IF(INT((ABS('入力シート'!$E37)-(INT(ABS('入力シート'!$E37)/10^8)*10^8))/10^7)=0,IF('入力シート'!$E37&gt;10^7,0,IF(J32="","",IF(J32="\","","\"))),INT((ABS('入力シート'!$E37)-(INT(ABS('入力シート'!$E37)/10^8)*10^8))/10^7))))</f>
        <v>*</v>
      </c>
      <c r="J32" s="62" t="str">
        <f>IF('入力シート'!$E$37&gt;99999999999,"*",IF('入力シート'!$E$37&lt;1,"*",IF(INT((ABS('入力シート'!$E37)-(INT(ABS('入力シート'!$E37)/10^7)*10^7))/10^6)=0,IF('入力シート'!$E37&gt;10^6,0,IF(K32="","",IF(K32="\","","\"))),INT((ABS('入力シート'!$E37)-(INT(ABS('入力シート'!$E37)/10^7)*10^7))/10^6))))</f>
        <v>*</v>
      </c>
      <c r="K32" s="61" t="str">
        <f>IF('入力シート'!$E$37&gt;99999999999,"*",IF('入力シート'!$E$37&lt;1,"*",IF(INT((ABS('入力シート'!$E37)-(INT(ABS('入力シート'!$E37)/10^6)*10^6))/10^5)=0,IF('入力シート'!$E37&gt;10^5,0,IF(L32="","",IF(L32="\","","\"))),INT((ABS('入力シート'!$E37)-(INT(ABS('入力シート'!$E37)/10^6)*10^6))/10^5))))</f>
        <v>*</v>
      </c>
      <c r="L32" s="63" t="str">
        <f>IF('入力シート'!$E$37&gt;99999999999,"*",IF('入力シート'!$E$37&lt;1,"*",IF(INT((ABS('入力シート'!$E37)-(INT(ABS('入力シート'!$E37)/10^5)*10^5))/10^4)=0,IF('入力シート'!$E37&gt;10^4,0,IF(M32="","",IF(M32="\","","\"))),INT((ABS('入力シート'!$E37)-(INT(ABS('入力シート'!$E37)/10^5)*10^5))/10^4))))</f>
        <v>*</v>
      </c>
      <c r="M32" s="62" t="str">
        <f>IF('入力シート'!$E$37&gt;99999999999,"*",IF('入力シート'!$E$37&lt;1,"*",IF(INT((ABS('入力シート'!$E37)-(INT(ABS('入力シート'!$E37)/10^4)*10^4))/10^3)=0,IF('入力シート'!$E37&gt;10^3,0,IF(N32="","",IF(N32="\","","\"))),INT((ABS('入力シート'!$E37)-(INT(ABS('入力シート'!$E37)/10^4)*10^4))/10^3))))</f>
        <v>*</v>
      </c>
      <c r="N32" s="61" t="str">
        <f>IF('入力シート'!$E$37&gt;99999999999,"*",IF('入力シート'!$E$37&lt;1,"*",IF(INT((ABS('入力シート'!$E37)-(INT(ABS('入力シート'!$E37)/10^3)*10^3))/10^2)=0,IF('入力シート'!$E37&gt;10^2,0,IF(O32="","",IF(O32="\","","\"))),INT((ABS('入力シート'!$E37)-(INT(ABS('入力シート'!$E37)/10^3)*10^3))/10^2))))</f>
        <v>*</v>
      </c>
      <c r="O32" s="63" t="str">
        <f>IF('入力シート'!$E$37&gt;99999999999,"*",IF('入力シート'!$E$37&lt;1,"*",IF(INT((ABS('入力シート'!$E37)-(INT(ABS('入力シート'!$E37)/10^2)*10^2))/10^1)=0,IF('入力シート'!$E37&gt;10^1,0,IF(P32="","",IF(P32="\","","\"))),INT((ABS('入力シート'!$E37)-(INT(ABS('入力シート'!$E37)/10^2)*10^2))/10^1))))</f>
        <v>*</v>
      </c>
      <c r="P32" s="64" t="str">
        <f>IF('入力シート'!$E$37&gt;99999999999,"*",IF('入力シート'!$E$37&lt;1,"*",IF(INT((ABS('入力シート'!$E37)-(INT(ABS('入力シート'!$E37)/10^1)*10^1))/10^0)=0,IF('入力シート'!$E37&gt;10^0,0,IF(Q32="","",IF(Q32="\","","\"))),INT((ABS('入力シート'!$E37)-(INT(ABS('入力シート'!$E37)/10^1)*10^1))/10^0))))</f>
        <v>*</v>
      </c>
      <c r="Q32" s="65"/>
      <c r="R32" s="66"/>
      <c r="S32" s="250" t="s">
        <v>39</v>
      </c>
      <c r="T32" s="251"/>
      <c r="U32" s="252"/>
      <c r="V32" s="139" t="s">
        <v>113</v>
      </c>
      <c r="W32" s="152" t="str">
        <f t="shared" si="21"/>
        <v>*</v>
      </c>
      <c r="X32" s="153" t="str">
        <f t="shared" si="0"/>
        <v>*</v>
      </c>
      <c r="Y32" s="152" t="str">
        <f t="shared" si="1"/>
        <v>*</v>
      </c>
      <c r="Z32" s="154" t="str">
        <f t="shared" si="2"/>
        <v>*</v>
      </c>
      <c r="AA32" s="153" t="str">
        <f t="shared" si="3"/>
        <v>*</v>
      </c>
      <c r="AB32" s="152" t="str">
        <f t="shared" si="4"/>
        <v>*</v>
      </c>
      <c r="AC32" s="154" t="str">
        <f t="shared" si="5"/>
        <v>*</v>
      </c>
      <c r="AD32" s="153" t="str">
        <f t="shared" si="6"/>
        <v>*</v>
      </c>
      <c r="AE32" s="152" t="str">
        <f t="shared" si="7"/>
        <v>*</v>
      </c>
      <c r="AF32" s="154" t="str">
        <f t="shared" si="8"/>
        <v>*</v>
      </c>
      <c r="AG32" s="155" t="str">
        <f t="shared" si="9"/>
        <v>*</v>
      </c>
      <c r="AH32" s="65"/>
      <c r="AI32" s="66"/>
      <c r="AJ32" s="250" t="s">
        <v>39</v>
      </c>
      <c r="AK32" s="251"/>
      <c r="AL32" s="252"/>
      <c r="AM32" s="139" t="s">
        <v>113</v>
      </c>
      <c r="AN32" s="152" t="str">
        <f t="shared" si="10"/>
        <v>*</v>
      </c>
      <c r="AO32" s="153" t="str">
        <f t="shared" si="11"/>
        <v>*</v>
      </c>
      <c r="AP32" s="152" t="str">
        <f t="shared" si="12"/>
        <v>*</v>
      </c>
      <c r="AQ32" s="154" t="str">
        <f t="shared" si="13"/>
        <v>*</v>
      </c>
      <c r="AR32" s="153" t="str">
        <f t="shared" si="14"/>
        <v>*</v>
      </c>
      <c r="AS32" s="152" t="str">
        <f t="shared" si="15"/>
        <v>*</v>
      </c>
      <c r="AT32" s="154" t="str">
        <f t="shared" si="16"/>
        <v>*</v>
      </c>
      <c r="AU32" s="153" t="str">
        <f t="shared" si="17"/>
        <v>*</v>
      </c>
      <c r="AV32" s="152" t="str">
        <f t="shared" si="18"/>
        <v>*</v>
      </c>
      <c r="AW32" s="154" t="str">
        <f t="shared" si="19"/>
        <v>*</v>
      </c>
      <c r="AX32" s="155" t="str">
        <f t="shared" si="20"/>
        <v>*</v>
      </c>
      <c r="AY32" s="67"/>
      <c r="AZ32" s="40"/>
    </row>
    <row r="33" spans="1:52" ht="17.25" customHeight="1">
      <c r="A33" s="41"/>
      <c r="B33" s="253" t="s">
        <v>33</v>
      </c>
      <c r="C33" s="254"/>
      <c r="D33" s="108">
        <f>IF('入力シート'!C18="","",IF('入力シート'!B18="令和","R"&amp;ASC('入力シート'!C18),"H"&amp;ASC('入力シート'!C18)))</f>
      </c>
      <c r="E33" s="105" t="s">
        <v>35</v>
      </c>
      <c r="F33" s="109">
        <f>IF('入力シート'!E18="","",'入力シート'!E18)</f>
      </c>
      <c r="G33" s="106" t="s">
        <v>36</v>
      </c>
      <c r="H33" s="109">
        <f>IF('入力シート'!G18="","",'入力シート'!G18)</f>
      </c>
      <c r="I33" s="107" t="s">
        <v>37</v>
      </c>
      <c r="J33" s="310" t="s">
        <v>38</v>
      </c>
      <c r="K33" s="131" t="str">
        <f>IF(ISBLANK('入力シート'!$C$12),"・住所が未入力","")</f>
        <v>・住所が未入力</v>
      </c>
      <c r="L33" s="68"/>
      <c r="M33" s="68"/>
      <c r="N33" s="68"/>
      <c r="O33" s="68"/>
      <c r="P33" s="69"/>
      <c r="Q33" s="43"/>
      <c r="R33" s="42"/>
      <c r="S33" s="253" t="s">
        <v>33</v>
      </c>
      <c r="T33" s="254"/>
      <c r="U33" s="108">
        <f>IF(D33="","",D33)</f>
      </c>
      <c r="V33" s="105" t="s">
        <v>35</v>
      </c>
      <c r="W33" s="109">
        <f t="shared" si="21"/>
      </c>
      <c r="X33" s="106" t="s">
        <v>36</v>
      </c>
      <c r="Y33" s="109">
        <f>IF(H33="","",H33)</f>
      </c>
      <c r="Z33" s="107" t="s">
        <v>37</v>
      </c>
      <c r="AA33" s="310" t="s">
        <v>38</v>
      </c>
      <c r="AB33" s="132" t="str">
        <f>K33</f>
        <v>・住所が未入力</v>
      </c>
      <c r="AC33" s="68"/>
      <c r="AD33" s="68"/>
      <c r="AE33" s="68"/>
      <c r="AF33" s="68"/>
      <c r="AG33" s="69"/>
      <c r="AH33" s="43"/>
      <c r="AI33" s="42"/>
      <c r="AJ33" s="253" t="s">
        <v>33</v>
      </c>
      <c r="AK33" s="254"/>
      <c r="AL33" s="108">
        <f>IF(D33="","",D33)</f>
      </c>
      <c r="AM33" s="105" t="s">
        <v>35</v>
      </c>
      <c r="AN33" s="109">
        <f>IF(F33="","",F33)</f>
      </c>
      <c r="AO33" s="106" t="s">
        <v>45</v>
      </c>
      <c r="AP33" s="109">
        <f>IF(H33="","",H33)</f>
      </c>
      <c r="AQ33" s="107" t="s">
        <v>37</v>
      </c>
      <c r="AR33" s="310" t="s">
        <v>38</v>
      </c>
      <c r="AS33" s="132" t="str">
        <f>K33</f>
        <v>・住所が未入力</v>
      </c>
      <c r="AT33" s="68"/>
      <c r="AU33" s="68"/>
      <c r="AV33" s="68"/>
      <c r="AW33" s="68"/>
      <c r="AX33" s="69"/>
      <c r="AY33" s="44"/>
      <c r="AZ33" s="40"/>
    </row>
    <row r="34" spans="1:52" ht="16.5" customHeight="1">
      <c r="A34" s="41"/>
      <c r="B34" s="246" t="s">
        <v>34</v>
      </c>
      <c r="C34" s="247"/>
      <c r="D34" s="313" t="str">
        <f>"徳島県 "&amp;'入力シート'!$E$19</f>
        <v>徳島県 東部県税局</v>
      </c>
      <c r="E34" s="314"/>
      <c r="F34" s="314"/>
      <c r="G34" s="314"/>
      <c r="H34" s="314"/>
      <c r="I34" s="315"/>
      <c r="J34" s="311"/>
      <c r="K34" s="131" t="str">
        <f>IF(ISBLANK('入力シート'!$C$13),"・法人名が未入力","")</f>
        <v>・法人名が未入力</v>
      </c>
      <c r="L34" s="5"/>
      <c r="M34" s="5"/>
      <c r="N34" s="5"/>
      <c r="O34" s="5"/>
      <c r="P34" s="70"/>
      <c r="Q34" s="43"/>
      <c r="R34" s="42"/>
      <c r="S34" s="246" t="s">
        <v>34</v>
      </c>
      <c r="T34" s="247"/>
      <c r="U34" s="313" t="str">
        <f>D34</f>
        <v>徳島県 東部県税局</v>
      </c>
      <c r="V34" s="314"/>
      <c r="W34" s="314"/>
      <c r="X34" s="314"/>
      <c r="Y34" s="314"/>
      <c r="Z34" s="315"/>
      <c r="AA34" s="311"/>
      <c r="AB34" s="132" t="str">
        <f>K34</f>
        <v>・法人名が未入力</v>
      </c>
      <c r="AC34" s="5"/>
      <c r="AD34" s="5"/>
      <c r="AE34" s="5"/>
      <c r="AF34" s="5"/>
      <c r="AG34" s="70"/>
      <c r="AH34" s="43"/>
      <c r="AI34" s="42"/>
      <c r="AJ34" s="246" t="s">
        <v>34</v>
      </c>
      <c r="AK34" s="247"/>
      <c r="AL34" s="313" t="str">
        <f>D34</f>
        <v>徳島県 東部県税局</v>
      </c>
      <c r="AM34" s="314"/>
      <c r="AN34" s="314"/>
      <c r="AO34" s="314"/>
      <c r="AP34" s="314"/>
      <c r="AQ34" s="315"/>
      <c r="AR34" s="311"/>
      <c r="AS34" s="132" t="str">
        <f>K34</f>
        <v>・法人名が未入力</v>
      </c>
      <c r="AT34" s="5"/>
      <c r="AU34" s="5"/>
      <c r="AV34" s="5"/>
      <c r="AW34" s="5"/>
      <c r="AX34" s="70"/>
      <c r="AY34" s="44"/>
      <c r="AZ34" s="40"/>
    </row>
    <row r="35" spans="1:52" ht="9.75" customHeight="1">
      <c r="A35" s="41"/>
      <c r="B35" s="332" t="s">
        <v>138</v>
      </c>
      <c r="C35" s="333"/>
      <c r="D35" s="338" t="s">
        <v>69</v>
      </c>
      <c r="E35" s="339"/>
      <c r="F35" s="339"/>
      <c r="G35" s="339"/>
      <c r="H35" s="339"/>
      <c r="I35" s="340"/>
      <c r="J35" s="311"/>
      <c r="K35" s="132" t="str">
        <f>IF('入力シート'!$C$17&gt;0,"","・申告区分が未入力")</f>
        <v>・申告区分が未入力</v>
      </c>
      <c r="L35" s="7"/>
      <c r="M35" s="7"/>
      <c r="N35" s="7"/>
      <c r="O35" s="7"/>
      <c r="P35" s="71"/>
      <c r="Q35" s="43"/>
      <c r="R35" s="42"/>
      <c r="S35" s="236" t="s">
        <v>41</v>
      </c>
      <c r="T35" s="236"/>
      <c r="U35" s="237" t="s">
        <v>42</v>
      </c>
      <c r="V35" s="238"/>
      <c r="W35" s="238"/>
      <c r="X35" s="238"/>
      <c r="Y35" s="238"/>
      <c r="Z35" s="239"/>
      <c r="AA35" s="311"/>
      <c r="AB35" s="131" t="str">
        <f>K35</f>
        <v>・申告区分が未入力</v>
      </c>
      <c r="AC35" s="7"/>
      <c r="AD35" s="7"/>
      <c r="AE35" s="7"/>
      <c r="AF35" s="7"/>
      <c r="AG35" s="71"/>
      <c r="AH35" s="43"/>
      <c r="AI35" s="72"/>
      <c r="AJ35" s="327" t="s">
        <v>89</v>
      </c>
      <c r="AK35" s="327"/>
      <c r="AL35" s="327"/>
      <c r="AM35" s="327"/>
      <c r="AN35" s="327"/>
      <c r="AO35" s="327"/>
      <c r="AP35" s="327"/>
      <c r="AQ35" s="328"/>
      <c r="AR35" s="311"/>
      <c r="AS35" s="131" t="str">
        <f>K35</f>
        <v>・申告区分が未入力</v>
      </c>
      <c r="AT35" s="7"/>
      <c r="AU35" s="7"/>
      <c r="AV35" s="7"/>
      <c r="AW35" s="7"/>
      <c r="AX35" s="71"/>
      <c r="AY35" s="44"/>
      <c r="AZ35" s="40"/>
    </row>
    <row r="36" spans="1:52" ht="7.5" customHeight="1">
      <c r="A36" s="41"/>
      <c r="B36" s="334"/>
      <c r="C36" s="335"/>
      <c r="D36" s="341"/>
      <c r="E36" s="276"/>
      <c r="F36" s="276"/>
      <c r="G36" s="276"/>
      <c r="H36" s="276"/>
      <c r="I36" s="342"/>
      <c r="J36" s="311"/>
      <c r="K36" s="113"/>
      <c r="L36" s="7"/>
      <c r="M36" s="7"/>
      <c r="N36" s="7"/>
      <c r="O36" s="7"/>
      <c r="P36" s="71"/>
      <c r="Q36" s="43"/>
      <c r="R36" s="42"/>
      <c r="S36" s="236"/>
      <c r="T36" s="236"/>
      <c r="U36" s="240"/>
      <c r="V36" s="241"/>
      <c r="W36" s="241"/>
      <c r="X36" s="241"/>
      <c r="Y36" s="241"/>
      <c r="Z36" s="242"/>
      <c r="AA36" s="311"/>
      <c r="AB36" s="73"/>
      <c r="AC36" s="7"/>
      <c r="AD36" s="7"/>
      <c r="AE36" s="7"/>
      <c r="AF36" s="7"/>
      <c r="AG36" s="71"/>
      <c r="AH36" s="43"/>
      <c r="AI36" s="72"/>
      <c r="AJ36" s="329"/>
      <c r="AK36" s="329"/>
      <c r="AL36" s="329"/>
      <c r="AM36" s="329"/>
      <c r="AN36" s="329"/>
      <c r="AO36" s="329"/>
      <c r="AP36" s="329"/>
      <c r="AQ36" s="330"/>
      <c r="AR36" s="311"/>
      <c r="AS36" s="73"/>
      <c r="AT36" s="7"/>
      <c r="AU36" s="7"/>
      <c r="AV36" s="7"/>
      <c r="AW36" s="7"/>
      <c r="AX36" s="71"/>
      <c r="AY36" s="44"/>
      <c r="AZ36" s="40"/>
    </row>
    <row r="37" spans="1:52" ht="9.75" customHeight="1">
      <c r="A37" s="41"/>
      <c r="B37" s="336"/>
      <c r="C37" s="337"/>
      <c r="D37" s="343"/>
      <c r="E37" s="344"/>
      <c r="F37" s="344"/>
      <c r="G37" s="344"/>
      <c r="H37" s="344"/>
      <c r="I37" s="345"/>
      <c r="J37" s="311"/>
      <c r="K37" s="131" t="str">
        <f>IF('入力シート'!$E$37&gt;0,"","・納付額が無い")</f>
        <v>・納付額が無い</v>
      </c>
      <c r="L37" s="7"/>
      <c r="M37" s="7"/>
      <c r="N37" s="7"/>
      <c r="O37" s="7"/>
      <c r="P37" s="71"/>
      <c r="Q37" s="43"/>
      <c r="R37" s="42"/>
      <c r="S37" s="236"/>
      <c r="T37" s="236"/>
      <c r="U37" s="321" t="s">
        <v>25</v>
      </c>
      <c r="V37" s="322"/>
      <c r="W37" s="322"/>
      <c r="X37" s="322"/>
      <c r="Y37" s="322"/>
      <c r="Z37" s="323"/>
      <c r="AA37" s="311"/>
      <c r="AB37" s="131" t="str">
        <f>K37</f>
        <v>・納付額が無い</v>
      </c>
      <c r="AC37" s="7"/>
      <c r="AD37" s="7"/>
      <c r="AE37" s="7"/>
      <c r="AF37" s="7"/>
      <c r="AG37" s="71"/>
      <c r="AH37" s="43"/>
      <c r="AI37" s="72"/>
      <c r="AJ37" s="329"/>
      <c r="AK37" s="329"/>
      <c r="AL37" s="329"/>
      <c r="AM37" s="329"/>
      <c r="AN37" s="329"/>
      <c r="AO37" s="329"/>
      <c r="AP37" s="329"/>
      <c r="AQ37" s="330"/>
      <c r="AR37" s="311"/>
      <c r="AS37" s="131" t="str">
        <f>K37</f>
        <v>・納付額が無い</v>
      </c>
      <c r="AT37" s="7"/>
      <c r="AU37" s="7"/>
      <c r="AV37" s="7"/>
      <c r="AW37" s="7"/>
      <c r="AX37" s="71"/>
      <c r="AY37" s="44"/>
      <c r="AZ37" s="40"/>
    </row>
    <row r="38" spans="1:52" ht="9.75" customHeight="1">
      <c r="A38" s="41"/>
      <c r="B38" s="346" t="s">
        <v>140</v>
      </c>
      <c r="C38" s="347"/>
      <c r="D38" s="350" t="s">
        <v>115</v>
      </c>
      <c r="E38" s="351"/>
      <c r="F38" s="351"/>
      <c r="G38" s="351"/>
      <c r="H38" s="351"/>
      <c r="I38" s="352"/>
      <c r="J38" s="311"/>
      <c r="K38" s="133" t="str">
        <f>IF(AND('入力シート'!$C$12&gt;0,'入力シート'!$C$13&gt;0,'入力シート'!$E$37&gt;0),"","　　　上記理由により，")</f>
        <v>　　　上記理由により，</v>
      </c>
      <c r="L38" s="7"/>
      <c r="M38" s="7"/>
      <c r="N38" s="7"/>
      <c r="O38" s="7"/>
      <c r="P38" s="71"/>
      <c r="Q38" s="43"/>
      <c r="R38" s="42"/>
      <c r="S38" s="236"/>
      <c r="T38" s="236"/>
      <c r="U38" s="324"/>
      <c r="V38" s="325"/>
      <c r="W38" s="325"/>
      <c r="X38" s="325"/>
      <c r="Y38" s="325"/>
      <c r="Z38" s="326"/>
      <c r="AA38" s="311"/>
      <c r="AB38" s="131" t="str">
        <f>K38</f>
        <v>　　　上記理由により，</v>
      </c>
      <c r="AC38" s="7"/>
      <c r="AD38" s="7"/>
      <c r="AE38" s="7"/>
      <c r="AF38" s="7"/>
      <c r="AG38" s="71"/>
      <c r="AH38" s="43"/>
      <c r="AI38" s="72"/>
      <c r="AJ38" s="329"/>
      <c r="AK38" s="329"/>
      <c r="AL38" s="329"/>
      <c r="AM38" s="329"/>
      <c r="AN38" s="329"/>
      <c r="AO38" s="329"/>
      <c r="AP38" s="329"/>
      <c r="AQ38" s="330"/>
      <c r="AR38" s="311"/>
      <c r="AS38" s="131" t="str">
        <f>K38</f>
        <v>　　　上記理由により，</v>
      </c>
      <c r="AT38" s="7"/>
      <c r="AU38" s="7"/>
      <c r="AV38" s="7"/>
      <c r="AW38" s="7"/>
      <c r="AX38" s="71"/>
      <c r="AY38" s="44"/>
      <c r="AZ38" s="40"/>
    </row>
    <row r="39" spans="1:52" ht="9.75" customHeight="1">
      <c r="A39" s="41"/>
      <c r="B39" s="348"/>
      <c r="C39" s="349"/>
      <c r="D39" s="353"/>
      <c r="E39" s="354"/>
      <c r="F39" s="354"/>
      <c r="G39" s="354"/>
      <c r="H39" s="354"/>
      <c r="I39" s="355"/>
      <c r="J39" s="312"/>
      <c r="K39" s="134" t="str">
        <f>IF(AND('入力シート'!$C$12&gt;0,'入力シート'!$C$13&gt;0,'入力シート'!$E$37&gt;0),"","　　　使用できません。")</f>
        <v>　　　使用できません。</v>
      </c>
      <c r="L39" s="74"/>
      <c r="M39" s="74"/>
      <c r="N39" s="74"/>
      <c r="O39" s="74"/>
      <c r="P39" s="75"/>
      <c r="Q39" s="43"/>
      <c r="R39" s="72"/>
      <c r="S39" s="316" t="s">
        <v>43</v>
      </c>
      <c r="T39" s="316"/>
      <c r="U39" s="316"/>
      <c r="V39" s="316"/>
      <c r="W39" s="318" t="s">
        <v>44</v>
      </c>
      <c r="X39" s="318"/>
      <c r="Y39" s="318"/>
      <c r="Z39" s="319"/>
      <c r="AA39" s="312"/>
      <c r="AB39" s="134" t="str">
        <f>K39</f>
        <v>　　　使用できません。</v>
      </c>
      <c r="AC39" s="74"/>
      <c r="AD39" s="74"/>
      <c r="AE39" s="74"/>
      <c r="AF39" s="74"/>
      <c r="AG39" s="75"/>
      <c r="AH39" s="43"/>
      <c r="AI39" s="72"/>
      <c r="AJ39" s="258" t="s">
        <v>114</v>
      </c>
      <c r="AK39" s="258"/>
      <c r="AL39" s="258"/>
      <c r="AM39" s="258"/>
      <c r="AN39" s="258"/>
      <c r="AO39" s="258"/>
      <c r="AP39" s="258"/>
      <c r="AQ39" s="331"/>
      <c r="AR39" s="312"/>
      <c r="AS39" s="134" t="str">
        <f>K39</f>
        <v>　　　使用できません。</v>
      </c>
      <c r="AT39" s="74"/>
      <c r="AU39" s="74"/>
      <c r="AV39" s="74"/>
      <c r="AW39" s="74"/>
      <c r="AX39" s="75"/>
      <c r="AY39" s="44"/>
      <c r="AZ39" s="40"/>
    </row>
    <row r="40" spans="1:52" ht="7.5" customHeight="1">
      <c r="A40" s="40"/>
      <c r="B40" s="316" t="s">
        <v>68</v>
      </c>
      <c r="C40" s="316"/>
      <c r="D40" s="316"/>
      <c r="E40" s="316"/>
      <c r="F40" s="316"/>
      <c r="G40" s="316"/>
      <c r="H40" s="316"/>
      <c r="I40" s="316"/>
      <c r="J40" s="121"/>
      <c r="K40" s="122"/>
      <c r="L40" s="122"/>
      <c r="M40" s="122"/>
      <c r="N40" s="122"/>
      <c r="O40" s="135" t="s">
        <v>135</v>
      </c>
      <c r="P40" s="122"/>
      <c r="Q40" s="123"/>
      <c r="R40" s="72"/>
      <c r="S40" s="317"/>
      <c r="T40" s="317"/>
      <c r="U40" s="317"/>
      <c r="V40" s="317"/>
      <c r="W40" s="320"/>
      <c r="X40" s="320"/>
      <c r="Y40" s="320"/>
      <c r="Z40" s="320"/>
      <c r="AA40" s="121"/>
      <c r="AB40" s="122"/>
      <c r="AC40" s="122"/>
      <c r="AD40" s="122"/>
      <c r="AE40" s="122"/>
      <c r="AF40" s="135" t="s">
        <v>135</v>
      </c>
      <c r="AG40" s="122"/>
      <c r="AH40" s="123"/>
      <c r="AI40" s="72"/>
      <c r="AJ40" s="258"/>
      <c r="AK40" s="258"/>
      <c r="AL40" s="258"/>
      <c r="AM40" s="258"/>
      <c r="AN40" s="258"/>
      <c r="AO40" s="258"/>
      <c r="AP40" s="258"/>
      <c r="AQ40" s="258"/>
      <c r="AR40" s="121"/>
      <c r="AS40" s="122"/>
      <c r="AT40" s="122"/>
      <c r="AU40" s="122"/>
      <c r="AV40" s="122"/>
      <c r="AW40" s="135" t="s">
        <v>135</v>
      </c>
      <c r="AX40" s="122"/>
      <c r="AY40" s="124"/>
      <c r="AZ40" s="40"/>
    </row>
    <row r="41" spans="1:52" ht="3" customHeight="1" thickBot="1">
      <c r="A41" s="125"/>
      <c r="B41" s="118"/>
      <c r="C41" s="118"/>
      <c r="D41" s="118"/>
      <c r="E41" s="118"/>
      <c r="F41" s="118"/>
      <c r="G41" s="118"/>
      <c r="H41" s="118"/>
      <c r="I41" s="118"/>
      <c r="J41" s="126"/>
      <c r="K41" s="125"/>
      <c r="L41" s="125"/>
      <c r="M41" s="125"/>
      <c r="N41" s="125"/>
      <c r="O41" s="125"/>
      <c r="P41" s="125"/>
      <c r="Q41" s="125"/>
      <c r="R41" s="125"/>
      <c r="S41" s="118"/>
      <c r="T41" s="118"/>
      <c r="U41" s="118"/>
      <c r="V41" s="118"/>
      <c r="W41" s="115"/>
      <c r="X41" s="115"/>
      <c r="Y41" s="115"/>
      <c r="Z41" s="115"/>
      <c r="AA41" s="126"/>
      <c r="AB41" s="125"/>
      <c r="AC41" s="125"/>
      <c r="AD41" s="125"/>
      <c r="AE41" s="125"/>
      <c r="AF41" s="125"/>
      <c r="AG41" s="125"/>
      <c r="AH41" s="125"/>
      <c r="AI41" s="125"/>
      <c r="AJ41" s="116"/>
      <c r="AK41" s="116"/>
      <c r="AL41" s="116"/>
      <c r="AM41" s="116"/>
      <c r="AN41" s="116"/>
      <c r="AO41" s="116"/>
      <c r="AP41" s="116"/>
      <c r="AQ41" s="116"/>
      <c r="AR41" s="126"/>
      <c r="AS41" s="125"/>
      <c r="AT41" s="125"/>
      <c r="AU41" s="125"/>
      <c r="AV41" s="125"/>
      <c r="AW41" s="125"/>
      <c r="AX41" s="125"/>
      <c r="AY41" s="76"/>
      <c r="AZ41" s="5"/>
    </row>
    <row r="42" spans="1:51" ht="3.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4" spans="19:33" ht="13.5">
      <c r="S44" s="6"/>
      <c r="T44" s="6"/>
      <c r="U44" s="6"/>
      <c r="V44" s="6"/>
      <c r="W44" s="8"/>
      <c r="X44" s="8"/>
      <c r="Y44" s="8"/>
      <c r="Z44" s="8"/>
      <c r="AA44" s="7"/>
      <c r="AB44" s="7"/>
      <c r="AC44" s="7"/>
      <c r="AD44" s="7"/>
      <c r="AE44" s="7"/>
      <c r="AF44" s="7"/>
      <c r="AG44" s="7"/>
    </row>
    <row r="45" spans="19:33" ht="13.5">
      <c r="S45" s="7"/>
      <c r="T45" s="7"/>
      <c r="U45" s="7"/>
      <c r="V45" s="7"/>
      <c r="W45" s="7"/>
      <c r="X45" s="7"/>
      <c r="Y45" s="7"/>
      <c r="Z45" s="7"/>
      <c r="AA45" s="7"/>
      <c r="AB45" s="7"/>
      <c r="AC45" s="7"/>
      <c r="AD45" s="7"/>
      <c r="AE45" s="7"/>
      <c r="AF45" s="7"/>
      <c r="AG45" s="7"/>
    </row>
    <row r="46" spans="19:33" ht="13.5">
      <c r="S46" s="7"/>
      <c r="T46" s="7"/>
      <c r="U46" s="7"/>
      <c r="V46" s="7"/>
      <c r="W46" s="7"/>
      <c r="X46" s="7"/>
      <c r="Y46" s="7"/>
      <c r="Z46" s="7"/>
      <c r="AA46" s="7"/>
      <c r="AB46" s="7"/>
      <c r="AC46" s="7"/>
      <c r="AD46" s="7"/>
      <c r="AE46" s="7"/>
      <c r="AF46" s="7"/>
      <c r="AG46" s="7"/>
    </row>
  </sheetData>
  <sheetProtection password="FC31" sheet="1" selectLockedCells="1"/>
  <mergeCells count="174">
    <mergeCell ref="F4:J4"/>
    <mergeCell ref="W4:AA4"/>
    <mergeCell ref="AN4:AR4"/>
    <mergeCell ref="J33:J39"/>
    <mergeCell ref="B34:C34"/>
    <mergeCell ref="D34:I34"/>
    <mergeCell ref="AK23:AL23"/>
    <mergeCell ref="AK24:AL24"/>
    <mergeCell ref="AK30:AL30"/>
    <mergeCell ref="AJ32:AL32"/>
    <mergeCell ref="W39:Z40"/>
    <mergeCell ref="AJ34:AK34"/>
    <mergeCell ref="U37:Z38"/>
    <mergeCell ref="B40:I40"/>
    <mergeCell ref="AJ35:AQ38"/>
    <mergeCell ref="AJ39:AQ40"/>
    <mergeCell ref="B35:C37"/>
    <mergeCell ref="D35:I37"/>
    <mergeCell ref="B38:C39"/>
    <mergeCell ref="D38:I39"/>
    <mergeCell ref="AA33:AA39"/>
    <mergeCell ref="AL34:AQ34"/>
    <mergeCell ref="S39:V40"/>
    <mergeCell ref="S16:S20"/>
    <mergeCell ref="T16:U17"/>
    <mergeCell ref="T20:U20"/>
    <mergeCell ref="T19:U19"/>
    <mergeCell ref="U34:Z34"/>
    <mergeCell ref="AK25:AL25"/>
    <mergeCell ref="AJ21:AJ31"/>
    <mergeCell ref="T24:U24"/>
    <mergeCell ref="T30:U30"/>
    <mergeCell ref="T26:U26"/>
    <mergeCell ref="AK26:AL26"/>
    <mergeCell ref="AK21:AL21"/>
    <mergeCell ref="AK22:AL22"/>
    <mergeCell ref="T23:U23"/>
    <mergeCell ref="T27:U27"/>
    <mergeCell ref="T21:U21"/>
    <mergeCell ref="AR33:AR39"/>
    <mergeCell ref="AJ33:AK33"/>
    <mergeCell ref="AK27:AL27"/>
    <mergeCell ref="AK28:AL28"/>
    <mergeCell ref="AK29:AL29"/>
    <mergeCell ref="AK31:AL31"/>
    <mergeCell ref="AS14:AX14"/>
    <mergeCell ref="AM16:AM17"/>
    <mergeCell ref="AS15:AX15"/>
    <mergeCell ref="AJ16:AJ20"/>
    <mergeCell ref="AK20:AL20"/>
    <mergeCell ref="AK18:AL18"/>
    <mergeCell ref="AK19:AL19"/>
    <mergeCell ref="AK16:AL17"/>
    <mergeCell ref="AJ15:AL15"/>
    <mergeCell ref="AN15:AQ15"/>
    <mergeCell ref="AT7:AX7"/>
    <mergeCell ref="AJ8:AX8"/>
    <mergeCell ref="AJ10:AV10"/>
    <mergeCell ref="AM7:AS7"/>
    <mergeCell ref="AJ9:AX9"/>
    <mergeCell ref="AJ11:AX11"/>
    <mergeCell ref="AJ7:AK7"/>
    <mergeCell ref="AT6:AX6"/>
    <mergeCell ref="AO2:AO3"/>
    <mergeCell ref="AS2:AV3"/>
    <mergeCell ref="AN2:AN3"/>
    <mergeCell ref="AN5:AR5"/>
    <mergeCell ref="AP2:AR2"/>
    <mergeCell ref="AX2:AX3"/>
    <mergeCell ref="AW2:AW3"/>
    <mergeCell ref="S12:T12"/>
    <mergeCell ref="S7:T7"/>
    <mergeCell ref="AC7:AG7"/>
    <mergeCell ref="AP3:AR3"/>
    <mergeCell ref="AM6:AS6"/>
    <mergeCell ref="AJ12:AK12"/>
    <mergeCell ref="W2:W3"/>
    <mergeCell ref="X2:X3"/>
    <mergeCell ref="Y2:AA2"/>
    <mergeCell ref="V7:AB7"/>
    <mergeCell ref="S11:AG11"/>
    <mergeCell ref="S9:AG9"/>
    <mergeCell ref="E16:E17"/>
    <mergeCell ref="W5:AA5"/>
    <mergeCell ref="AG2:AG3"/>
    <mergeCell ref="AC6:AG6"/>
    <mergeCell ref="K14:P14"/>
    <mergeCell ref="F15:I15"/>
    <mergeCell ref="S10:AE10"/>
    <mergeCell ref="B14:J14"/>
    <mergeCell ref="AJ2:AK2"/>
    <mergeCell ref="V6:AB6"/>
    <mergeCell ref="AJ3:AK6"/>
    <mergeCell ref="S2:T2"/>
    <mergeCell ref="S3:T6"/>
    <mergeCell ref="S8:AG8"/>
    <mergeCell ref="AF2:AF3"/>
    <mergeCell ref="AB2:AE3"/>
    <mergeCell ref="Y3:AA3"/>
    <mergeCell ref="B33:C33"/>
    <mergeCell ref="B32:D32"/>
    <mergeCell ref="B16:B20"/>
    <mergeCell ref="C24:D24"/>
    <mergeCell ref="C27:D27"/>
    <mergeCell ref="B13:C13"/>
    <mergeCell ref="B21:B31"/>
    <mergeCell ref="C22:D22"/>
    <mergeCell ref="C23:D23"/>
    <mergeCell ref="C25:D25"/>
    <mergeCell ref="B15:D15"/>
    <mergeCell ref="S21:S31"/>
    <mergeCell ref="C29:D29"/>
    <mergeCell ref="C30:D30"/>
    <mergeCell ref="C31:D31"/>
    <mergeCell ref="C21:D21"/>
    <mergeCell ref="C26:D26"/>
    <mergeCell ref="B2:C2"/>
    <mergeCell ref="B3:C6"/>
    <mergeCell ref="H3:J3"/>
    <mergeCell ref="B7:C7"/>
    <mergeCell ref="B8:P8"/>
    <mergeCell ref="C28:D28"/>
    <mergeCell ref="C16:D17"/>
    <mergeCell ref="C20:D20"/>
    <mergeCell ref="C18:D18"/>
    <mergeCell ref="C19:D19"/>
    <mergeCell ref="K2:N3"/>
    <mergeCell ref="B9:P9"/>
    <mergeCell ref="F5:J5"/>
    <mergeCell ref="O2:O3"/>
    <mergeCell ref="T18:U18"/>
    <mergeCell ref="AJ13:AK13"/>
    <mergeCell ref="S14:AA14"/>
    <mergeCell ref="L13:P13"/>
    <mergeCell ref="AJ14:AR14"/>
    <mergeCell ref="B12:C12"/>
    <mergeCell ref="AB14:AG14"/>
    <mergeCell ref="S15:U15"/>
    <mergeCell ref="W15:Z15"/>
    <mergeCell ref="S13:T13"/>
    <mergeCell ref="V16:V17"/>
    <mergeCell ref="K15:P15"/>
    <mergeCell ref="U13:AB13"/>
    <mergeCell ref="AB15:AG15"/>
    <mergeCell ref="B10:N10"/>
    <mergeCell ref="F2:F3"/>
    <mergeCell ref="H2:J2"/>
    <mergeCell ref="B11:P11"/>
    <mergeCell ref="P2:P3"/>
    <mergeCell ref="E6:K6"/>
    <mergeCell ref="L6:P6"/>
    <mergeCell ref="E7:K7"/>
    <mergeCell ref="L7:P7"/>
    <mergeCell ref="G2:G3"/>
    <mergeCell ref="S35:T38"/>
    <mergeCell ref="U35:Z36"/>
    <mergeCell ref="T22:U22"/>
    <mergeCell ref="T31:U31"/>
    <mergeCell ref="T29:U29"/>
    <mergeCell ref="T28:U28"/>
    <mergeCell ref="T25:U25"/>
    <mergeCell ref="S34:T34"/>
    <mergeCell ref="S32:U32"/>
    <mergeCell ref="S33:T33"/>
    <mergeCell ref="AT13:AX13"/>
    <mergeCell ref="AT12:AX12"/>
    <mergeCell ref="AL13:AS13"/>
    <mergeCell ref="AL12:AS12"/>
    <mergeCell ref="L12:P12"/>
    <mergeCell ref="D13:K13"/>
    <mergeCell ref="D12:K12"/>
    <mergeCell ref="AC13:AG13"/>
    <mergeCell ref="AC12:AG12"/>
    <mergeCell ref="U12:AB12"/>
  </mergeCells>
  <dataValidations count="1">
    <dataValidation allowBlank="1" showErrorMessage="1" prompt="海草&#10;那賀&#10;伊都&#10;有田&#10;日高&#10;西牟婁&#10;東牟婁" sqref="U34 D34 AL34"/>
  </dataValidations>
  <printOptions/>
  <pageMargins left="0.65" right="0.3937007874015748" top="0.54" bottom="0.33" header="0.24" footer="0.27"/>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2022-12-02T07:21:23Z</cp:lastPrinted>
  <dcterms:created xsi:type="dcterms:W3CDTF">2005-10-27T05:51:15Z</dcterms:created>
  <dcterms:modified xsi:type="dcterms:W3CDTF">2023-01-11T02:15:32Z</dcterms:modified>
  <cp:category/>
  <cp:version/>
  <cp:contentType/>
  <cp:contentStatus/>
</cp:coreProperties>
</file>